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40" tabRatio="639" activeTab="2"/>
  </bookViews>
  <sheets>
    <sheet name="Specbudžets" sheetId="1" r:id="rId1"/>
    <sheet name="Specb pa veidiem" sheetId="2" r:id="rId2"/>
    <sheet name="ziedojumi un dāvin." sheetId="3" r:id="rId3"/>
  </sheets>
  <definedNames/>
  <calcPr fullCalcOnLoad="1"/>
</workbook>
</file>

<file path=xl/sharedStrings.xml><?xml version="1.0" encoding="utf-8"?>
<sst xmlns="http://schemas.openxmlformats.org/spreadsheetml/2006/main" count="323" uniqueCount="133">
  <si>
    <t>Kods</t>
  </si>
  <si>
    <t>10.000</t>
  </si>
  <si>
    <t>Izglītība</t>
  </si>
  <si>
    <t>04.000</t>
  </si>
  <si>
    <t>08.000</t>
  </si>
  <si>
    <t>05.000</t>
  </si>
  <si>
    <t>06.000</t>
  </si>
  <si>
    <t>Kopā izdevumi:</t>
  </si>
  <si>
    <t>Kredīta atmaksa</t>
  </si>
  <si>
    <t>S.Velberga</t>
  </si>
  <si>
    <t>21.3.0.0.</t>
  </si>
  <si>
    <t>Nodokļu ieņēmumi</t>
  </si>
  <si>
    <t>Nenodokļu ieņēmumi</t>
  </si>
  <si>
    <t>21.0.0.0.</t>
  </si>
  <si>
    <t>Budžeta iestāžu ieņēmumi</t>
  </si>
  <si>
    <t>KOPĀ IEŅĒMUMI</t>
  </si>
  <si>
    <t>Kopā ar budžeta atlikumu</t>
  </si>
  <si>
    <t>01.000</t>
  </si>
  <si>
    <t>Vispārējie valdības dienesti</t>
  </si>
  <si>
    <t>Ekonomiskā darbība</t>
  </si>
  <si>
    <t>Vides aizsardzība</t>
  </si>
  <si>
    <t>05.100</t>
  </si>
  <si>
    <t>Atkritumu apsaimniekošana</t>
  </si>
  <si>
    <t>05.200</t>
  </si>
  <si>
    <t>Notekūdeņu apsaimniekošana</t>
  </si>
  <si>
    <t>Pašvaldības teritoriju un mājokļu apsaimniekošana</t>
  </si>
  <si>
    <t>06.300</t>
  </si>
  <si>
    <t>Ūdensapgāde</t>
  </si>
  <si>
    <t>06.400</t>
  </si>
  <si>
    <t>Ielu apgaismošana</t>
  </si>
  <si>
    <t>06.600</t>
  </si>
  <si>
    <t>Pārējā citur nekvalificētā pašvaldību teritoriju un mājokļu apsaimniekošanas darbība</t>
  </si>
  <si>
    <t>Atpūta, kultūra un reliģija</t>
  </si>
  <si>
    <t>09.000</t>
  </si>
  <si>
    <t>Sociālā aizsardzība</t>
  </si>
  <si>
    <t>Darba samaksa</t>
  </si>
  <si>
    <t>Darba devēja valsts sociālās apdrošināšanas obligātās iemaksas, sociālā rakstura pabalsti un kompensācija</t>
  </si>
  <si>
    <t>Preces un pakalpojumi</t>
  </si>
  <si>
    <t>Pakalpojumi</t>
  </si>
  <si>
    <t>Krājumi,materiāli,energoresursi,prece,biroja preces un inventārs, ko neuzskaita  5000. kodā</t>
  </si>
  <si>
    <t>Budžeta iestāžu nodokļu maksājumi</t>
  </si>
  <si>
    <t>Subsīdijas komersantiem, sabiedriskajām org. un citām institūcijām</t>
  </si>
  <si>
    <t>Nemateriālie ieguldījumi</t>
  </si>
  <si>
    <t>Pamatlīdzekļi</t>
  </si>
  <si>
    <t xml:space="preserve"> IZDEVUMI KOPĀ</t>
  </si>
  <si>
    <t>21.3.4.0.</t>
  </si>
  <si>
    <t>Procentu ieņēmumi par maksas pakalpojumu un citu pašu ieņēmumu ieguldījumiem depozītā vai kontu atlikumiem</t>
  </si>
  <si>
    <t>Izdevumi periodikas iegādei</t>
  </si>
  <si>
    <t>Ogres novada pašvaldības</t>
  </si>
  <si>
    <t xml:space="preserve">   Ieņēmuma pozīcijas nosaukums             </t>
  </si>
  <si>
    <t>5.5.3.0.</t>
  </si>
  <si>
    <t>Dabas resursu nodoklis</t>
  </si>
  <si>
    <t>F20010000</t>
  </si>
  <si>
    <t>F40 02 00 20</t>
  </si>
  <si>
    <t>Atlikums gada beigās</t>
  </si>
  <si>
    <t>Pašvaldību budžeta uzturēšanas izdevumu transferti</t>
  </si>
  <si>
    <t>Budžeta nosaukumi</t>
  </si>
  <si>
    <t>Autoceļu (ielu) fonds</t>
  </si>
  <si>
    <t>Pārējie ieņēmumi</t>
  </si>
  <si>
    <t>tai sk. Atalgojums (1100)</t>
  </si>
  <si>
    <t>Soc.nod.(1200)</t>
  </si>
  <si>
    <t>S. Velberga</t>
  </si>
  <si>
    <t>Ogres novada Suntažu pagasta pārvaldes</t>
  </si>
  <si>
    <t>Ogres novada Madlienas pagasta pārvaldes</t>
  </si>
  <si>
    <t>Ogres novada Meņģeles pagasta pārvaldes</t>
  </si>
  <si>
    <t>Ogres novada Ķeipenes pagasta pārvaldes</t>
  </si>
  <si>
    <t>Ogres novada Lauberes pagasta pārvaldes</t>
  </si>
  <si>
    <t>Ogres novada Krapes pagasta pārvaldes</t>
  </si>
  <si>
    <t>Ieņēmumi no budžeta iestāžu sniegtajiem maksas pakalpojumiem un citi pašu ieņēmumi</t>
  </si>
  <si>
    <t>Pašvaldību  uzturēšanas izdevumu transferti padotības iestādēm</t>
  </si>
  <si>
    <t>05.400</t>
  </si>
  <si>
    <t>Bioloģiskās daudzveidības un ainavas aizsardzība</t>
  </si>
  <si>
    <t>05.300</t>
  </si>
  <si>
    <t>Vides piesārņojuma novēršana un samazināšana</t>
  </si>
  <si>
    <t>01.830    7230</t>
  </si>
  <si>
    <t xml:space="preserve">18.6.2.0. </t>
  </si>
  <si>
    <t>Pašvaldību saņemtie valsts budžeta transferti noteiktam mērķim</t>
  </si>
  <si>
    <t>Pielikums Nr.4</t>
  </si>
  <si>
    <t>23.0.0.0.</t>
  </si>
  <si>
    <t>Saņemtie ziedojumi un dāvinājumi</t>
  </si>
  <si>
    <t>Pensijas un sociālie pabalsti naudā</t>
  </si>
  <si>
    <t>Ogres novada Krapes pagasta pārvaldes vadītājs:                                           I.Sandore</t>
  </si>
  <si>
    <t>Ogres novada Taurupes pagasta pārvaldes</t>
  </si>
  <si>
    <t>Ogres novada Mazozolu pagasta pārvaldes</t>
  </si>
  <si>
    <t>Kopā           (EUR)</t>
  </si>
  <si>
    <t>Kopā EUR</t>
  </si>
  <si>
    <t>04.200</t>
  </si>
  <si>
    <t>Lauksaimn.,mežsaimn.un zivsaimniecība</t>
  </si>
  <si>
    <t>04.500</t>
  </si>
  <si>
    <t>Transports</t>
  </si>
  <si>
    <t>04.900</t>
  </si>
  <si>
    <t>Pārējā ekonomiskā darbība</t>
  </si>
  <si>
    <t>Budžeta nodaļas vadītāja</t>
  </si>
  <si>
    <t xml:space="preserve">F20010000 </t>
  </si>
  <si>
    <t>Ogres novada Ogres un Ogresgala pagasta pārvaldes</t>
  </si>
  <si>
    <t xml:space="preserve">   Izdevumu pozīcijas nosaukums             </t>
  </si>
  <si>
    <t>Pielikums Nr.5</t>
  </si>
  <si>
    <t>Ogres novada pašvaldības 2019.gada speciālā budžeta ieņēmumi.</t>
  </si>
  <si>
    <t xml:space="preserve">Ogres un Ogresgala 2019.g. budžets </t>
  </si>
  <si>
    <t>Suntažu pagasta pārvaldes 2019.g. budžets</t>
  </si>
  <si>
    <t>Lauberes pagasta pārvaldes 2019.g. budžets</t>
  </si>
  <si>
    <t>Ķeipenes pagasta pārvaldes 2019.g. budžets</t>
  </si>
  <si>
    <t>Madlienas pagasta pārvaldes 2019.g. budžets</t>
  </si>
  <si>
    <t>Krapes pagasta pārvaldes 2019.g. budžets</t>
  </si>
  <si>
    <t>Mazozolu pagasta pārvaldes 2019.g. budžets</t>
  </si>
  <si>
    <t>Meņģeles pagasta pārvaldes 2019.g. budžets</t>
  </si>
  <si>
    <t>Taurupes pagasta pārvaldes 2019.g. budžets</t>
  </si>
  <si>
    <t>Ogres novada pašvaldības 2019.g. budžets</t>
  </si>
  <si>
    <t>8.6.2.0.</t>
  </si>
  <si>
    <t>Procentu ieņēmumi par kontu atlikumiem</t>
  </si>
  <si>
    <t>Ogres novada pašvaldības 2019. gada speciālā budžeta  izdevumi atbilstoši funkcionālajām kategorijām.</t>
  </si>
  <si>
    <t>Ogres novada pašvaldības 2019. gada budžeta  izdevumi atbilstoši ekonomiskajām kategorijām.</t>
  </si>
  <si>
    <t>2019.gada speciālo budžetu kopsavilkums</t>
  </si>
  <si>
    <t>2019.gada ieņēmumi</t>
  </si>
  <si>
    <t>Atlikums uz 01.01.2019.</t>
  </si>
  <si>
    <t>Pavisam ieņēmumi 2019.g.</t>
  </si>
  <si>
    <t>Izdevumi 2019.g.</t>
  </si>
  <si>
    <t>Atlikums uz 01.01.2020.g.</t>
  </si>
  <si>
    <t>Ogres novada pašvaldības 2019.gada ziedojumu un dāvinālumu ieņēmumi.</t>
  </si>
  <si>
    <t>PA "Ogres komunikācijas" 2019.g. budžets</t>
  </si>
  <si>
    <t>PA "Kultūras centrs" 2019.g. budžets</t>
  </si>
  <si>
    <t>Budžeta  atl.uz  01. 01. 2019.g.</t>
  </si>
  <si>
    <t>Ogres novada pašvaldības 2019. gada ziedojumu un dāvinājumu  izdevumi atbilstoši funkcionālajām kategorijām.</t>
  </si>
  <si>
    <t>Ogres novada pašvaldības 2019. gada ziedojumu un dāvinājumu  izdevumi atbilstoši ekonomiskajām kategorijām.</t>
  </si>
  <si>
    <r>
      <t xml:space="preserve">Ogres novada Madlienas pagasta pārvaldes vadītājs:                                   </t>
    </r>
    <r>
      <rPr>
        <sz val="12"/>
        <rFont val="Times New Roman"/>
        <family val="1"/>
      </rPr>
      <t xml:space="preserve">   J.Siliņš</t>
    </r>
  </si>
  <si>
    <t>Ogres novada Suntažu pagasta pārvaldes vadītājs:                                     V.Ancāns</t>
  </si>
  <si>
    <t>Ogres novada Meņģeles pagasta pārvaldes vadītājs:                                     I.Jermacāne</t>
  </si>
  <si>
    <t>Ogres novada Ķeipenes pagasta pārvaldes vadītājs:                                   V.Sirsonis</t>
  </si>
  <si>
    <t>Ogres novada Taurupes pagasta pārvaldes vadītājs:                                    J.Stafeckis</t>
  </si>
  <si>
    <t>Ogres novada Mazozolu pagasta pārvaldes vadītājs:                                   Dz.Žvīgurs</t>
  </si>
  <si>
    <t>Ogres novada Lauberes pagasta pārvaldes vadītājs:                                       A.Misters</t>
  </si>
  <si>
    <t>19.12.2019. Saistošajiem noteikumiem Nr.23/2019</t>
  </si>
  <si>
    <t>19.12.2019.Saistošajiem noteikumiem Nr.23/2019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</si>
</sst>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#,##0\ &quot;Ls&quot;;\-#,##0\ &quot;Ls&quot;"/>
    <numFmt numFmtId="179" formatCode="#,##0\ &quot;Ls&quot;;[Red]\-#,##0\ &quot;Ls&quot;"/>
    <numFmt numFmtId="180" formatCode="#,##0.00\ &quot;Ls&quot;;\-#,##0.00\ &quot;Ls&quot;"/>
    <numFmt numFmtId="181" formatCode="#,##0.00\ &quot;Ls&quot;;[Red]\-#,##0.00\ &quot;Ls&quot;"/>
    <numFmt numFmtId="182" formatCode="_-* #,##0\ &quot;Ls&quot;_-;\-* #,##0\ &quot;Ls&quot;_-;_-* &quot;-&quot;\ &quot;Ls&quot;_-;_-@_-"/>
    <numFmt numFmtId="183" formatCode="_-* #,##0\ _L_s_-;\-* #,##0\ _L_s_-;_-* &quot;-&quot;\ _L_s_-;_-@_-"/>
    <numFmt numFmtId="184" formatCode="_-* #,##0.00\ &quot;Ls&quot;_-;\-* #,##0.00\ &quot;Ls&quot;_-;_-* &quot;-&quot;??\ &quot;Ls&quot;_-;_-@_-"/>
    <numFmt numFmtId="185" formatCode="_-* #,##0.00\ _L_s_-;\-* #,##0.00\ _L_s_-;_-* &quot;-&quot;??\ _L_s_-;_-@_-"/>
    <numFmt numFmtId="186" formatCode="0.0"/>
    <numFmt numFmtId="187" formatCode="0.0000"/>
    <numFmt numFmtId="188" formatCode="0.000"/>
    <numFmt numFmtId="189" formatCode="0.0%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_-* #,##0.0_-;\-* #,##0.0_-;_-* &quot;-&quot;??_-;_-@_-"/>
    <numFmt numFmtId="206" formatCode="_-* #,##0_-;\-* #,##0_-;_-* &quot;-&quot;??_-;_-@_-"/>
    <numFmt numFmtId="207" formatCode="_-&quot;Ls&quot;\ * #,##0.0_-;\-&quot;Ls&quot;\ * #,##0.0_-;_-&quot;Ls&quot;\ * &quot;-&quot;??_-;_-@_-"/>
    <numFmt numFmtId="208" formatCode="_-&quot;Ls&quot;\ * #,##0_-;\-&quot;Ls&quot;\ * #,##0_-;_-&quot;Ls&quot;\ * &quot;-&quot;??_-;_-@_-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0."/>
    <numFmt numFmtId="213" formatCode="000000"/>
    <numFmt numFmtId="214" formatCode="dd/mm/yy"/>
    <numFmt numFmtId="215" formatCode="[$€-2]\ #,##0.00_);[Red]\([$€-2]\ #,##0.00\)"/>
    <numFmt numFmtId="216" formatCode="#,##0.000"/>
    <numFmt numFmtId="217" formatCode="_-&quot;Ls &quot;* #,##0.00_-;&quot;-Ls &quot;* #,##0.00_-;_-&quot;Ls &quot;* \-??_-;_-@_-"/>
    <numFmt numFmtId="218" formatCode="0\.0"/>
    <numFmt numFmtId="219" formatCode="&quot;Jā&quot;;&quot;Jā&quot;;&quot;Nē&quot;"/>
    <numFmt numFmtId="220" formatCode="&quot;Patiess&quot;;&quot;Patiess&quot;;&quot;Aplams&quot;"/>
    <numFmt numFmtId="221" formatCode="&quot;Ieslēgts&quot;;&quot;Ieslēgts&quot;;&quot;Izslēgts&quot;"/>
    <numFmt numFmtId="222" formatCode="[$€-2]\ #\ ##,000_);[Red]\([$€-2]\ #\ ##,000\)"/>
  </numFmts>
  <fonts count="3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RimTimes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2"/>
      <color indexed="10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name val="BaltHelvetica"/>
      <family val="0"/>
    </font>
    <font>
      <sz val="10"/>
      <name val="BaltGaramond"/>
      <family val="2"/>
    </font>
  </fonts>
  <fills count="47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10" borderId="0" applyNumberFormat="0" applyBorder="0" applyAlignment="0" applyProtection="0"/>
    <xf numFmtId="0" fontId="3" fillId="18" borderId="0" applyNumberFormat="0" applyBorder="0" applyAlignment="0" applyProtection="0"/>
    <xf numFmtId="0" fontId="3" fillId="2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4" fillId="26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2" borderId="0" applyNumberFormat="0" applyBorder="0" applyAlignment="0" applyProtection="0"/>
    <xf numFmtId="0" fontId="4" fillId="17" borderId="0" applyNumberFormat="0" applyBorder="0" applyAlignment="0" applyProtection="0"/>
    <xf numFmtId="0" fontId="4" fillId="26" borderId="0" applyNumberFormat="0" applyBorder="0" applyAlignment="0" applyProtection="0"/>
    <xf numFmtId="0" fontId="4" fillId="32" borderId="0" applyNumberFormat="0" applyBorder="0" applyAlignment="0" applyProtection="0"/>
    <xf numFmtId="0" fontId="4" fillId="2" borderId="0" applyNumberFormat="0" applyBorder="0" applyAlignment="0" applyProtection="0"/>
    <xf numFmtId="0" fontId="4" fillId="34" borderId="0" applyNumberFormat="0" applyBorder="0" applyAlignment="0" applyProtection="0"/>
    <xf numFmtId="0" fontId="4" fillId="3" borderId="0" applyNumberFormat="0" applyBorder="0" applyAlignment="0" applyProtection="0"/>
    <xf numFmtId="0" fontId="4" fillId="35" borderId="0" applyNumberFormat="0" applyBorder="0" applyAlignment="0" applyProtection="0"/>
    <xf numFmtId="0" fontId="4" fillId="16" borderId="0" applyNumberFormat="0" applyBorder="0" applyAlignment="0" applyProtection="0"/>
    <xf numFmtId="0" fontId="4" fillId="36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4" fillId="26" borderId="0" applyNumberFormat="0" applyBorder="0" applyAlignment="0" applyProtection="0"/>
    <xf numFmtId="0" fontId="4" fillId="31" borderId="0" applyNumberFormat="0" applyBorder="0" applyAlignment="0" applyProtection="0"/>
    <xf numFmtId="0" fontId="4" fillId="27" borderId="0" applyNumberFormat="0" applyBorder="0" applyAlignment="0" applyProtection="0"/>
    <xf numFmtId="0" fontId="4" fillId="37" borderId="0" applyNumberFormat="0" applyBorder="0" applyAlignment="0" applyProtection="0"/>
    <xf numFmtId="0" fontId="6" fillId="38" borderId="1" applyNumberFormat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38" borderId="1" applyNumberFormat="0" applyAlignment="0" applyProtection="0"/>
    <xf numFmtId="0" fontId="6" fillId="39" borderId="1" applyNumberFormat="0" applyAlignment="0" applyProtection="0"/>
    <xf numFmtId="0" fontId="7" fillId="40" borderId="2" applyNumberFormat="0" applyAlignment="0" applyProtection="0"/>
    <xf numFmtId="0" fontId="7" fillId="41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217" fontId="0" fillId="0" borderId="0" applyFill="0" applyBorder="0" applyAlignment="0" applyProtection="0"/>
    <xf numFmtId="217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14" borderId="1" applyNumberFormat="0" applyAlignment="0" applyProtection="0"/>
    <xf numFmtId="0" fontId="13" fillId="14" borderId="1" applyNumberFormat="0" applyAlignment="0" applyProtection="0"/>
    <xf numFmtId="0" fontId="13" fillId="15" borderId="1" applyNumberFormat="0" applyAlignment="0" applyProtection="0"/>
    <xf numFmtId="0" fontId="17" fillId="38" borderId="6" applyNumberFormat="0" applyAlignment="0" applyProtection="0"/>
    <xf numFmtId="0" fontId="19" fillId="0" borderId="7" applyNumberFormat="0" applyFill="0" applyAlignment="0" applyProtection="0"/>
    <xf numFmtId="0" fontId="9" fillId="8" borderId="0" applyNumberFormat="0" applyBorder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0" fillId="44" borderId="9" applyNumberFormat="0" applyFont="0" applyAlignment="0" applyProtection="0"/>
    <xf numFmtId="0" fontId="0" fillId="45" borderId="9" applyNumberFormat="0" applyAlignment="0" applyProtection="0"/>
    <xf numFmtId="0" fontId="17" fillId="38" borderId="6" applyNumberFormat="0" applyAlignment="0" applyProtection="0"/>
    <xf numFmtId="0" fontId="17" fillId="39" borderId="6" applyNumberFormat="0" applyAlignment="0" applyProtection="0"/>
    <xf numFmtId="0" fontId="32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7" fillId="40" borderId="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44" borderId="9" applyNumberFormat="0" applyFont="0" applyAlignment="0" applyProtection="0"/>
    <xf numFmtId="9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5" fillId="6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218" fontId="33" fillId="39" borderId="0" applyBorder="0" applyProtection="0">
      <alignment/>
    </xf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23" fillId="0" borderId="10" xfId="185" applyFont="1" applyBorder="1" applyAlignment="1">
      <alignment horizontal="center" vertical="center"/>
      <protection/>
    </xf>
    <xf numFmtId="0" fontId="0" fillId="0" borderId="10" xfId="185" applyFont="1" applyBorder="1" applyAlignment="1">
      <alignment horizontal="center" vertical="center"/>
      <protection/>
    </xf>
    <xf numFmtId="0" fontId="27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3" fontId="27" fillId="0" borderId="11" xfId="0" applyNumberFormat="1" applyFont="1" applyBorder="1" applyAlignment="1">
      <alignment horizontal="center" vertical="center" wrapText="1"/>
    </xf>
    <xf numFmtId="0" fontId="27" fillId="0" borderId="12" xfId="183" applyFont="1" applyBorder="1" applyAlignment="1">
      <alignment horizontal="center" vertical="center" wrapText="1"/>
      <protection/>
    </xf>
    <xf numFmtId="0" fontId="31" fillId="0" borderId="0" xfId="185" applyFont="1">
      <alignment/>
      <protection/>
    </xf>
    <xf numFmtId="0" fontId="27" fillId="0" borderId="12" xfId="183" applyFont="1" applyBorder="1" applyAlignment="1">
      <alignment vertical="center" wrapText="1"/>
      <protection/>
    </xf>
    <xf numFmtId="0" fontId="27" fillId="0" borderId="11" xfId="183" applyFont="1" applyBorder="1" applyAlignment="1">
      <alignment vertical="center" wrapText="1"/>
      <protection/>
    </xf>
    <xf numFmtId="49" fontId="29" fillId="0" borderId="13" xfId="186" applyNumberFormat="1" applyFont="1" applyBorder="1" applyAlignment="1">
      <alignment horizontal="left"/>
      <protection/>
    </xf>
    <xf numFmtId="0" fontId="29" fillId="0" borderId="11" xfId="186" applyFont="1" applyBorder="1" applyAlignment="1">
      <alignment wrapText="1"/>
      <protection/>
    </xf>
    <xf numFmtId="0" fontId="27" fillId="0" borderId="0" xfId="182" applyFont="1">
      <alignment/>
      <protection/>
    </xf>
    <xf numFmtId="3" fontId="27" fillId="0" borderId="0" xfId="182" applyNumberFormat="1" applyFont="1" applyAlignment="1">
      <alignment wrapText="1"/>
      <protection/>
    </xf>
    <xf numFmtId="0" fontId="27" fillId="0" borderId="0" xfId="187" applyFont="1" applyAlignment="1">
      <alignment horizontal="left"/>
      <protection/>
    </xf>
    <xf numFmtId="0" fontId="29" fillId="0" borderId="0" xfId="182" applyFont="1">
      <alignment/>
      <protection/>
    </xf>
    <xf numFmtId="0" fontId="27" fillId="0" borderId="0" xfId="182" applyFont="1" applyAlignment="1">
      <alignment horizontal="left"/>
      <protection/>
    </xf>
    <xf numFmtId="0" fontId="30" fillId="0" borderId="0" xfId="182" applyFont="1">
      <alignment/>
      <protection/>
    </xf>
    <xf numFmtId="0" fontId="28" fillId="0" borderId="0" xfId="182" applyFont="1">
      <alignment/>
      <protection/>
    </xf>
    <xf numFmtId="0" fontId="27" fillId="0" borderId="0" xfId="182" applyFont="1" applyAlignment="1">
      <alignment horizontal="left" wrapText="1"/>
      <protection/>
    </xf>
    <xf numFmtId="0" fontId="23" fillId="0" borderId="13" xfId="182" applyFont="1" applyBorder="1" applyAlignment="1">
      <alignment horizontal="center" vertical="center"/>
      <protection/>
    </xf>
    <xf numFmtId="0" fontId="23" fillId="0" borderId="11" xfId="182" applyFont="1" applyBorder="1" applyAlignment="1">
      <alignment horizontal="center" vertical="center" wrapText="1"/>
      <protection/>
    </xf>
    <xf numFmtId="0" fontId="27" fillId="0" borderId="11" xfId="184" applyFont="1" applyBorder="1" applyAlignment="1">
      <alignment vertical="center" wrapText="1"/>
      <protection/>
    </xf>
    <xf numFmtId="0" fontId="27" fillId="0" borderId="14" xfId="184" applyFont="1" applyBorder="1" applyAlignment="1">
      <alignment vertical="center" wrapText="1"/>
      <protection/>
    </xf>
    <xf numFmtId="0" fontId="29" fillId="0" borderId="15" xfId="182" applyFont="1" applyBorder="1" applyAlignment="1">
      <alignment horizontal="center" vertical="center" wrapText="1"/>
      <protection/>
    </xf>
    <xf numFmtId="0" fontId="29" fillId="0" borderId="16" xfId="182" applyFont="1" applyBorder="1" applyAlignment="1">
      <alignment horizontal="right"/>
      <protection/>
    </xf>
    <xf numFmtId="0" fontId="29" fillId="0" borderId="17" xfId="182" applyFont="1" applyBorder="1" applyAlignment="1">
      <alignment wrapText="1"/>
      <protection/>
    </xf>
    <xf numFmtId="3" fontId="29" fillId="0" borderId="17" xfId="182" applyNumberFormat="1" applyFont="1" applyBorder="1">
      <alignment/>
      <protection/>
    </xf>
    <xf numFmtId="3" fontId="29" fillId="0" borderId="18" xfId="182" applyNumberFormat="1" applyFont="1" applyBorder="1">
      <alignment/>
      <protection/>
    </xf>
    <xf numFmtId="186" fontId="27" fillId="0" borderId="0" xfId="182" applyNumberFormat="1" applyFont="1">
      <alignment/>
      <protection/>
    </xf>
    <xf numFmtId="0" fontId="27" fillId="0" borderId="19" xfId="182" applyFont="1" applyBorder="1" applyAlignment="1">
      <alignment horizontal="left"/>
      <protection/>
    </xf>
    <xf numFmtId="0" fontId="27" fillId="0" borderId="10" xfId="182" applyFont="1" applyBorder="1" applyAlignment="1">
      <alignment wrapText="1"/>
      <protection/>
    </xf>
    <xf numFmtId="3" fontId="27" fillId="0" borderId="10" xfId="182" applyNumberFormat="1" applyFont="1" applyBorder="1">
      <alignment/>
      <protection/>
    </xf>
    <xf numFmtId="3" fontId="27" fillId="0" borderId="18" xfId="182" applyNumberFormat="1" applyFont="1" applyBorder="1">
      <alignment/>
      <protection/>
    </xf>
    <xf numFmtId="0" fontId="29" fillId="0" borderId="19" xfId="182" applyFont="1" applyBorder="1" applyAlignment="1">
      <alignment horizontal="right"/>
      <protection/>
    </xf>
    <xf numFmtId="0" fontId="29" fillId="0" borderId="10" xfId="182" applyFont="1" applyBorder="1" applyAlignment="1">
      <alignment wrapText="1"/>
      <protection/>
    </xf>
    <xf numFmtId="3" fontId="29" fillId="0" borderId="10" xfId="182" applyNumberFormat="1" applyFont="1" applyBorder="1">
      <alignment/>
      <protection/>
    </xf>
    <xf numFmtId="3" fontId="29" fillId="0" borderId="20" xfId="182" applyNumberFormat="1" applyFont="1" applyBorder="1">
      <alignment/>
      <protection/>
    </xf>
    <xf numFmtId="1" fontId="27" fillId="0" borderId="21" xfId="182" applyNumberFormat="1" applyFont="1" applyBorder="1">
      <alignment/>
      <protection/>
    </xf>
    <xf numFmtId="186" fontId="27" fillId="0" borderId="10" xfId="182" applyNumberFormat="1" applyFont="1" applyBorder="1">
      <alignment/>
      <protection/>
    </xf>
    <xf numFmtId="0" fontId="27" fillId="0" borderId="10" xfId="182" applyFont="1" applyBorder="1">
      <alignment/>
      <protection/>
    </xf>
    <xf numFmtId="0" fontId="27" fillId="0" borderId="20" xfId="182" applyFont="1" applyBorder="1">
      <alignment/>
      <protection/>
    </xf>
    <xf numFmtId="0" fontId="29" fillId="0" borderId="19" xfId="182" applyFont="1" applyBorder="1" applyAlignment="1">
      <alignment horizontal="left"/>
      <protection/>
    </xf>
    <xf numFmtId="1" fontId="29" fillId="0" borderId="22" xfId="182" applyNumberFormat="1" applyFont="1" applyBorder="1">
      <alignment/>
      <protection/>
    </xf>
    <xf numFmtId="186" fontId="29" fillId="0" borderId="20" xfId="182" applyNumberFormat="1" applyFont="1" applyBorder="1">
      <alignment/>
      <protection/>
    </xf>
    <xf numFmtId="0" fontId="29" fillId="0" borderId="20" xfId="182" applyFont="1" applyBorder="1">
      <alignment/>
      <protection/>
    </xf>
    <xf numFmtId="0" fontId="29" fillId="0" borderId="10" xfId="182" applyFont="1" applyBorder="1">
      <alignment/>
      <protection/>
    </xf>
    <xf numFmtId="0" fontId="29" fillId="0" borderId="10" xfId="0" applyFont="1" applyBorder="1" applyAlignment="1">
      <alignment wrapText="1"/>
    </xf>
    <xf numFmtId="0" fontId="27" fillId="0" borderId="19" xfId="182" applyFont="1" applyBorder="1" applyAlignment="1">
      <alignment horizontal="right"/>
      <protection/>
    </xf>
    <xf numFmtId="3" fontId="29" fillId="0" borderId="21" xfId="182" applyNumberFormat="1" applyFont="1" applyBorder="1">
      <alignment/>
      <protection/>
    </xf>
    <xf numFmtId="3" fontId="27" fillId="0" borderId="23" xfId="182" applyNumberFormat="1" applyFont="1" applyBorder="1">
      <alignment/>
      <protection/>
    </xf>
    <xf numFmtId="0" fontId="27" fillId="0" borderId="13" xfId="182" applyFont="1" applyBorder="1" applyAlignment="1">
      <alignment horizontal="right"/>
      <protection/>
    </xf>
    <xf numFmtId="0" fontId="29" fillId="0" borderId="11" xfId="182" applyFont="1" applyBorder="1" applyAlignment="1">
      <alignment horizontal="right" wrapText="1"/>
      <protection/>
    </xf>
    <xf numFmtId="3" fontId="29" fillId="0" borderId="11" xfId="182" applyNumberFormat="1" applyFont="1" applyBorder="1" applyAlignment="1">
      <alignment horizontal="center"/>
      <protection/>
    </xf>
    <xf numFmtId="3" fontId="29" fillId="0" borderId="15" xfId="182" applyNumberFormat="1" applyFont="1" applyBorder="1">
      <alignment/>
      <protection/>
    </xf>
    <xf numFmtId="0" fontId="27" fillId="0" borderId="17" xfId="182" applyFont="1" applyBorder="1">
      <alignment/>
      <protection/>
    </xf>
    <xf numFmtId="0" fontId="27" fillId="0" borderId="17" xfId="182" applyFont="1" applyBorder="1" applyAlignment="1">
      <alignment horizontal="left" wrapText="1"/>
      <protection/>
    </xf>
    <xf numFmtId="3" fontId="27" fillId="0" borderId="17" xfId="182" applyNumberFormat="1" applyFont="1" applyBorder="1">
      <alignment/>
      <protection/>
    </xf>
    <xf numFmtId="3" fontId="27" fillId="0" borderId="17" xfId="182" applyNumberFormat="1" applyFont="1" applyBorder="1" applyAlignment="1">
      <alignment horizontal="center"/>
      <protection/>
    </xf>
    <xf numFmtId="0" fontId="27" fillId="0" borderId="10" xfId="182" applyFont="1" applyBorder="1" applyAlignment="1">
      <alignment horizontal="left" wrapText="1"/>
      <protection/>
    </xf>
    <xf numFmtId="3" fontId="29" fillId="0" borderId="10" xfId="182" applyNumberFormat="1" applyFont="1" applyBorder="1" applyAlignment="1">
      <alignment horizontal="center"/>
      <protection/>
    </xf>
    <xf numFmtId="0" fontId="27" fillId="0" borderId="0" xfId="182" applyFont="1" applyAlignment="1">
      <alignment wrapText="1"/>
      <protection/>
    </xf>
    <xf numFmtId="3" fontId="27" fillId="0" borderId="0" xfId="182" applyNumberFormat="1" applyFont="1">
      <alignment/>
      <protection/>
    </xf>
    <xf numFmtId="49" fontId="29" fillId="0" borderId="13" xfId="182" applyNumberFormat="1" applyFont="1" applyBorder="1" applyAlignment="1">
      <alignment horizontal="left"/>
      <protection/>
    </xf>
    <xf numFmtId="0" fontId="29" fillId="0" borderId="11" xfId="182" applyFont="1" applyBorder="1" applyAlignment="1">
      <alignment wrapText="1"/>
      <protection/>
    </xf>
    <xf numFmtId="3" fontId="29" fillId="0" borderId="14" xfId="182" applyNumberFormat="1" applyFont="1" applyBorder="1">
      <alignment/>
      <protection/>
    </xf>
    <xf numFmtId="49" fontId="27" fillId="0" borderId="24" xfId="182" applyNumberFormat="1" applyFont="1" applyBorder="1" applyAlignment="1">
      <alignment horizontal="right"/>
      <protection/>
    </xf>
    <xf numFmtId="3" fontId="27" fillId="0" borderId="25" xfId="182" applyNumberFormat="1" applyFont="1" applyBorder="1">
      <alignment/>
      <protection/>
    </xf>
    <xf numFmtId="3" fontId="27" fillId="0" borderId="26" xfId="182" applyNumberFormat="1" applyFont="1" applyBorder="1">
      <alignment/>
      <protection/>
    </xf>
    <xf numFmtId="3" fontId="27" fillId="0" borderId="27" xfId="182" applyNumberFormat="1" applyFont="1" applyBorder="1">
      <alignment/>
      <protection/>
    </xf>
    <xf numFmtId="0" fontId="27" fillId="0" borderId="28" xfId="184" applyFont="1" applyBorder="1" applyAlignment="1">
      <alignment vertical="center" wrapText="1"/>
      <protection/>
    </xf>
    <xf numFmtId="3" fontId="27" fillId="0" borderId="29" xfId="182" applyNumberFormat="1" applyFont="1" applyBorder="1">
      <alignment/>
      <protection/>
    </xf>
    <xf numFmtId="49" fontId="27" fillId="0" borderId="19" xfId="182" applyNumberFormat="1" applyFont="1" applyBorder="1" applyAlignment="1">
      <alignment horizontal="right"/>
      <protection/>
    </xf>
    <xf numFmtId="3" fontId="27" fillId="0" borderId="20" xfId="182" applyNumberFormat="1" applyFont="1" applyBorder="1">
      <alignment/>
      <protection/>
    </xf>
    <xf numFmtId="3" fontId="27" fillId="0" borderId="21" xfId="182" applyNumberFormat="1" applyFont="1" applyBorder="1">
      <alignment/>
      <protection/>
    </xf>
    <xf numFmtId="0" fontId="27" fillId="0" borderId="22" xfId="184" applyFont="1" applyBorder="1" applyAlignment="1">
      <alignment vertical="center" wrapText="1"/>
      <protection/>
    </xf>
    <xf numFmtId="3" fontId="27" fillId="0" borderId="30" xfId="182" applyNumberFormat="1" applyFont="1" applyBorder="1">
      <alignment/>
      <protection/>
    </xf>
    <xf numFmtId="49" fontId="27" fillId="0" borderId="31" xfId="182" applyNumberFormat="1" applyFont="1" applyBorder="1" applyAlignment="1">
      <alignment horizontal="right"/>
      <protection/>
    </xf>
    <xf numFmtId="0" fontId="27" fillId="0" borderId="32" xfId="182" applyFont="1" applyBorder="1" applyAlignment="1">
      <alignment wrapText="1"/>
      <protection/>
    </xf>
    <xf numFmtId="3" fontId="27" fillId="0" borderId="33" xfId="182" applyNumberFormat="1" applyFont="1" applyBorder="1">
      <alignment/>
      <protection/>
    </xf>
    <xf numFmtId="3" fontId="27" fillId="0" borderId="32" xfId="182" applyNumberFormat="1" applyFont="1" applyBorder="1">
      <alignment/>
      <protection/>
    </xf>
    <xf numFmtId="3" fontId="27" fillId="0" borderId="34" xfId="182" applyNumberFormat="1" applyFont="1" applyBorder="1">
      <alignment/>
      <protection/>
    </xf>
    <xf numFmtId="0" fontId="27" fillId="0" borderId="35" xfId="184" applyFont="1" applyBorder="1" applyAlignment="1">
      <alignment vertical="center" wrapText="1"/>
      <protection/>
    </xf>
    <xf numFmtId="0" fontId="29" fillId="0" borderId="11" xfId="182" applyFont="1" applyBorder="1" applyAlignment="1">
      <alignment horizontal="left" wrapText="1"/>
      <protection/>
    </xf>
    <xf numFmtId="0" fontId="27" fillId="0" borderId="26" xfId="182" applyFont="1" applyBorder="1" applyAlignment="1">
      <alignment horizontal="left" wrapText="1"/>
      <protection/>
    </xf>
    <xf numFmtId="3" fontId="27" fillId="0" borderId="36" xfId="182" applyNumberFormat="1" applyFont="1" applyBorder="1">
      <alignment/>
      <protection/>
    </xf>
    <xf numFmtId="0" fontId="27" fillId="0" borderId="32" xfId="182" applyFont="1" applyBorder="1" applyAlignment="1">
      <alignment horizontal="left" wrapText="1"/>
      <protection/>
    </xf>
    <xf numFmtId="49" fontId="29" fillId="0" borderId="24" xfId="182" applyNumberFormat="1" applyFont="1" applyBorder="1" applyAlignment="1">
      <alignment horizontal="left"/>
      <protection/>
    </xf>
    <xf numFmtId="0" fontId="29" fillId="0" borderId="26" xfId="182" applyFont="1" applyBorder="1" applyAlignment="1">
      <alignment horizontal="left" wrapText="1"/>
      <protection/>
    </xf>
    <xf numFmtId="3" fontId="29" fillId="0" borderId="25" xfId="182" applyNumberFormat="1" applyFont="1" applyBorder="1">
      <alignment/>
      <protection/>
    </xf>
    <xf numFmtId="3" fontId="29" fillId="0" borderId="26" xfId="182" applyNumberFormat="1" applyFont="1" applyBorder="1">
      <alignment/>
      <protection/>
    </xf>
    <xf numFmtId="3" fontId="29" fillId="0" borderId="28" xfId="182" applyNumberFormat="1" applyFont="1" applyBorder="1">
      <alignment/>
      <protection/>
    </xf>
    <xf numFmtId="3" fontId="29" fillId="0" borderId="29" xfId="182" applyNumberFormat="1" applyFont="1" applyBorder="1">
      <alignment/>
      <protection/>
    </xf>
    <xf numFmtId="49" fontId="27" fillId="0" borderId="37" xfId="0" applyNumberFormat="1" applyFont="1" applyBorder="1" applyAlignment="1">
      <alignment horizontal="right"/>
    </xf>
    <xf numFmtId="0" fontId="27" fillId="0" borderId="36" xfId="0" applyFont="1" applyBorder="1" applyAlignment="1">
      <alignment horizontal="left" wrapText="1"/>
    </xf>
    <xf numFmtId="3" fontId="27" fillId="0" borderId="38" xfId="182" applyNumberFormat="1" applyFont="1" applyBorder="1">
      <alignment/>
      <protection/>
    </xf>
    <xf numFmtId="49" fontId="27" fillId="0" borderId="16" xfId="0" applyNumberFormat="1" applyFont="1" applyBorder="1" applyAlignment="1">
      <alignment horizontal="right"/>
    </xf>
    <xf numFmtId="0" fontId="27" fillId="0" borderId="17" xfId="0" applyFont="1" applyBorder="1" applyAlignment="1">
      <alignment horizontal="left" wrapText="1"/>
    </xf>
    <xf numFmtId="3" fontId="27" fillId="0" borderId="39" xfId="182" applyNumberFormat="1" applyFont="1" applyBorder="1">
      <alignment/>
      <protection/>
    </xf>
    <xf numFmtId="0" fontId="27" fillId="0" borderId="13" xfId="182" applyFont="1" applyBorder="1">
      <alignment/>
      <protection/>
    </xf>
    <xf numFmtId="3" fontId="29" fillId="0" borderId="11" xfId="182" applyNumberFormat="1" applyFont="1" applyBorder="1" applyAlignment="1">
      <alignment wrapText="1"/>
      <protection/>
    </xf>
    <xf numFmtId="0" fontId="29" fillId="0" borderId="0" xfId="185" applyFont="1">
      <alignment/>
      <protection/>
    </xf>
    <xf numFmtId="0" fontId="29" fillId="0" borderId="0" xfId="185" applyFont="1" applyAlignment="1">
      <alignment wrapText="1"/>
      <protection/>
    </xf>
    <xf numFmtId="3" fontId="29" fillId="0" borderId="0" xfId="182" applyNumberFormat="1" applyFont="1">
      <alignment/>
      <protection/>
    </xf>
    <xf numFmtId="49" fontId="27" fillId="0" borderId="0" xfId="0" applyNumberFormat="1" applyFont="1" applyAlignment="1">
      <alignment horizontal="center" wrapText="1"/>
    </xf>
    <xf numFmtId="0" fontId="29" fillId="0" borderId="37" xfId="182" applyFont="1" applyBorder="1" applyAlignment="1">
      <alignment horizontal="left"/>
      <protection/>
    </xf>
    <xf numFmtId="0" fontId="29" fillId="0" borderId="36" xfId="182" applyFont="1" applyBorder="1" applyAlignment="1">
      <alignment wrapText="1"/>
      <protection/>
    </xf>
    <xf numFmtId="0" fontId="29" fillId="0" borderId="36" xfId="182" applyFont="1" applyBorder="1">
      <alignment/>
      <protection/>
    </xf>
    <xf numFmtId="0" fontId="29" fillId="0" borderId="29" xfId="182" applyFont="1" applyBorder="1">
      <alignment/>
      <protection/>
    </xf>
    <xf numFmtId="0" fontId="29" fillId="0" borderId="40" xfId="182" applyFont="1" applyBorder="1" applyAlignment="1">
      <alignment horizontal="left"/>
      <protection/>
    </xf>
    <xf numFmtId="0" fontId="29" fillId="0" borderId="41" xfId="182" applyFont="1" applyBorder="1" applyAlignment="1">
      <alignment wrapText="1"/>
      <protection/>
    </xf>
    <xf numFmtId="0" fontId="29" fillId="0" borderId="41" xfId="182" applyFont="1" applyBorder="1">
      <alignment/>
      <protection/>
    </xf>
    <xf numFmtId="0" fontId="29" fillId="0" borderId="42" xfId="182" applyFont="1" applyBorder="1">
      <alignment/>
      <protection/>
    </xf>
    <xf numFmtId="0" fontId="29" fillId="0" borderId="13" xfId="182" applyFont="1" applyBorder="1" applyAlignment="1">
      <alignment horizontal="left"/>
      <protection/>
    </xf>
    <xf numFmtId="0" fontId="29" fillId="0" borderId="11" xfId="182" applyFont="1" applyBorder="1">
      <alignment/>
      <protection/>
    </xf>
    <xf numFmtId="0" fontId="29" fillId="0" borderId="15" xfId="182" applyFont="1" applyBorder="1">
      <alignment/>
      <protection/>
    </xf>
    <xf numFmtId="0" fontId="29" fillId="0" borderId="16" xfId="182" applyFont="1" applyBorder="1" applyAlignment="1">
      <alignment horizontal="left"/>
      <protection/>
    </xf>
    <xf numFmtId="0" fontId="29" fillId="0" borderId="17" xfId="182" applyFont="1" applyBorder="1">
      <alignment/>
      <protection/>
    </xf>
    <xf numFmtId="0" fontId="29" fillId="0" borderId="18" xfId="182" applyFont="1" applyBorder="1">
      <alignment/>
      <protection/>
    </xf>
    <xf numFmtId="0" fontId="29" fillId="0" borderId="30" xfId="182" applyFont="1" applyBorder="1">
      <alignment/>
      <protection/>
    </xf>
    <xf numFmtId="0" fontId="29" fillId="0" borderId="43" xfId="182" applyFont="1" applyBorder="1" applyAlignment="1">
      <alignment wrapText="1"/>
      <protection/>
    </xf>
    <xf numFmtId="0" fontId="29" fillId="0" borderId="11" xfId="182" applyFont="1" applyBorder="1" applyAlignment="1">
      <alignment horizontal="right"/>
      <protection/>
    </xf>
    <xf numFmtId="3" fontId="27" fillId="0" borderId="0" xfId="182" applyNumberFormat="1" applyFont="1" applyAlignment="1">
      <alignment horizontal="right" wrapText="1"/>
      <protection/>
    </xf>
    <xf numFmtId="3" fontId="29" fillId="0" borderId="0" xfId="182" applyNumberFormat="1" applyFont="1" applyAlignment="1">
      <alignment horizontal="center"/>
      <protection/>
    </xf>
    <xf numFmtId="1" fontId="29" fillId="0" borderId="0" xfId="182" applyNumberFormat="1" applyFont="1">
      <alignment/>
      <protection/>
    </xf>
    <xf numFmtId="0" fontId="29" fillId="0" borderId="0" xfId="182" applyFont="1" applyAlignment="1">
      <alignment horizontal="right"/>
      <protection/>
    </xf>
    <xf numFmtId="3" fontId="29" fillId="0" borderId="0" xfId="182" applyNumberFormat="1" applyFont="1" applyAlignment="1">
      <alignment wrapText="1"/>
      <protection/>
    </xf>
    <xf numFmtId="0" fontId="0" fillId="0" borderId="0" xfId="187">
      <alignment/>
      <protection/>
    </xf>
    <xf numFmtId="0" fontId="24" fillId="0" borderId="10" xfId="187" applyFont="1" applyBorder="1" applyAlignment="1">
      <alignment horizontal="justify" vertical="top" wrapText="1"/>
      <protection/>
    </xf>
    <xf numFmtId="0" fontId="24" fillId="0" borderId="10" xfId="187" applyFont="1" applyBorder="1" applyAlignment="1">
      <alignment horizontal="center" vertical="top" wrapText="1"/>
      <protection/>
    </xf>
    <xf numFmtId="0" fontId="23" fillId="0" borderId="10" xfId="187" applyFont="1" applyBorder="1" applyAlignment="1">
      <alignment vertical="top" wrapText="1"/>
      <protection/>
    </xf>
    <xf numFmtId="0" fontId="23" fillId="0" borderId="10" xfId="206" applyNumberFormat="1" applyFont="1" applyBorder="1" applyAlignment="1">
      <alignment horizontal="center" vertical="center"/>
    </xf>
    <xf numFmtId="0" fontId="23" fillId="0" borderId="10" xfId="187" applyFont="1" applyBorder="1" applyAlignment="1">
      <alignment horizontal="center" vertical="center" wrapText="1"/>
      <protection/>
    </xf>
    <xf numFmtId="0" fontId="25" fillId="0" borderId="0" xfId="187" applyFont="1">
      <alignment/>
      <protection/>
    </xf>
    <xf numFmtId="0" fontId="24" fillId="0" borderId="17" xfId="187" applyFont="1" applyBorder="1" applyAlignment="1">
      <alignment horizontal="justify" vertical="top" wrapText="1"/>
      <protection/>
    </xf>
    <xf numFmtId="1" fontId="24" fillId="0" borderId="44" xfId="187" applyNumberFormat="1" applyFont="1" applyBorder="1" applyAlignment="1">
      <alignment horizontal="center" vertical="top" wrapText="1"/>
      <protection/>
    </xf>
    <xf numFmtId="0" fontId="23" fillId="0" borderId="17" xfId="187" applyFont="1" applyBorder="1" applyAlignment="1">
      <alignment horizontal="justify" vertical="top" wrapText="1"/>
      <protection/>
    </xf>
    <xf numFmtId="0" fontId="23" fillId="0" borderId="44" xfId="187" applyFont="1" applyBorder="1" applyAlignment="1">
      <alignment horizontal="center" vertical="top" wrapText="1"/>
      <protection/>
    </xf>
    <xf numFmtId="0" fontId="23" fillId="0" borderId="21" xfId="187" applyFont="1" applyBorder="1" applyAlignment="1">
      <alignment horizontal="center" vertical="top" wrapText="1"/>
      <protection/>
    </xf>
    <xf numFmtId="0" fontId="26" fillId="0" borderId="44" xfId="187" applyFont="1" applyBorder="1" applyAlignment="1">
      <alignment horizontal="center" vertical="top" wrapText="1"/>
      <protection/>
    </xf>
    <xf numFmtId="0" fontId="24" fillId="0" borderId="17" xfId="187" applyFont="1" applyBorder="1" applyAlignment="1">
      <alignment vertical="top" wrapText="1"/>
      <protection/>
    </xf>
    <xf numFmtId="0" fontId="24" fillId="0" borderId="44" xfId="187" applyFont="1" applyBorder="1" applyAlignment="1">
      <alignment horizontal="center" vertical="top" wrapText="1"/>
      <protection/>
    </xf>
    <xf numFmtId="0" fontId="23" fillId="0" borderId="0" xfId="187" applyFont="1">
      <alignment/>
      <protection/>
    </xf>
    <xf numFmtId="0" fontId="22" fillId="0" borderId="0" xfId="187" applyFont="1" applyAlignment="1">
      <alignment horizontal="center"/>
      <protection/>
    </xf>
    <xf numFmtId="0" fontId="0" fillId="0" borderId="10" xfId="206" applyNumberFormat="1" applyFont="1" applyBorder="1" applyAlignment="1">
      <alignment horizontal="center" vertical="center"/>
    </xf>
    <xf numFmtId="0" fontId="27" fillId="0" borderId="17" xfId="187" applyFont="1" applyBorder="1" applyAlignment="1">
      <alignment horizontal="justify" vertical="top" wrapText="1"/>
      <protection/>
    </xf>
    <xf numFmtId="0" fontId="27" fillId="0" borderId="44" xfId="187" applyFont="1" applyBorder="1" applyAlignment="1">
      <alignment horizontal="center" vertical="top" wrapText="1"/>
      <protection/>
    </xf>
    <xf numFmtId="0" fontId="27" fillId="0" borderId="21" xfId="187" applyFont="1" applyBorder="1" applyAlignment="1">
      <alignment horizontal="center" vertical="top" wrapText="1"/>
      <protection/>
    </xf>
    <xf numFmtId="0" fontId="28" fillId="0" borderId="44" xfId="187" applyFont="1" applyBorder="1" applyAlignment="1">
      <alignment horizontal="center" vertical="top" wrapText="1"/>
      <protection/>
    </xf>
    <xf numFmtId="0" fontId="23" fillId="0" borderId="0" xfId="187" applyFont="1" applyAlignment="1">
      <alignment horizontal="left"/>
      <protection/>
    </xf>
    <xf numFmtId="49" fontId="29" fillId="0" borderId="13" xfId="182" applyNumberFormat="1" applyFont="1" applyBorder="1">
      <alignment/>
      <protection/>
    </xf>
    <xf numFmtId="0" fontId="23" fillId="0" borderId="41" xfId="187" applyFont="1" applyBorder="1" applyAlignment="1">
      <alignment horizontal="center" vertical="top" wrapText="1"/>
      <protection/>
    </xf>
    <xf numFmtId="0" fontId="24" fillId="0" borderId="10" xfId="187" applyFont="1" applyFill="1" applyBorder="1" applyAlignment="1">
      <alignment horizontal="center" vertical="top" wrapText="1"/>
      <protection/>
    </xf>
    <xf numFmtId="3" fontId="27" fillId="46" borderId="11" xfId="0" applyNumberFormat="1" applyFont="1" applyFill="1" applyBorder="1" applyAlignment="1">
      <alignment horizontal="center" vertical="center" wrapText="1"/>
    </xf>
    <xf numFmtId="0" fontId="27" fillId="46" borderId="11" xfId="184" applyFont="1" applyFill="1" applyBorder="1" applyAlignment="1">
      <alignment vertical="center" wrapText="1"/>
      <protection/>
    </xf>
    <xf numFmtId="0" fontId="27" fillId="46" borderId="12" xfId="183" applyFont="1" applyFill="1" applyBorder="1" applyAlignment="1">
      <alignment vertical="center" wrapText="1"/>
      <protection/>
    </xf>
    <xf numFmtId="0" fontId="27" fillId="46" borderId="14" xfId="184" applyFont="1" applyFill="1" applyBorder="1" applyAlignment="1">
      <alignment vertical="center" wrapText="1"/>
      <protection/>
    </xf>
    <xf numFmtId="3" fontId="29" fillId="0" borderId="36" xfId="182" applyNumberFormat="1" applyFont="1" applyBorder="1">
      <alignment/>
      <protection/>
    </xf>
    <xf numFmtId="3" fontId="29" fillId="0" borderId="45" xfId="182" applyNumberFormat="1" applyFont="1" applyBorder="1">
      <alignment/>
      <protection/>
    </xf>
    <xf numFmtId="3" fontId="29" fillId="0" borderId="41" xfId="182" applyNumberFormat="1" applyFont="1" applyBorder="1">
      <alignment/>
      <protection/>
    </xf>
    <xf numFmtId="3" fontId="29" fillId="0" borderId="46" xfId="182" applyNumberFormat="1" applyFont="1" applyBorder="1">
      <alignment/>
      <protection/>
    </xf>
    <xf numFmtId="3" fontId="29" fillId="0" borderId="42" xfId="182" applyNumberFormat="1" applyFont="1" applyBorder="1">
      <alignment/>
      <protection/>
    </xf>
    <xf numFmtId="3" fontId="29" fillId="0" borderId="11" xfId="182" applyNumberFormat="1" applyFont="1" applyBorder="1">
      <alignment/>
      <protection/>
    </xf>
    <xf numFmtId="3" fontId="29" fillId="0" borderId="47" xfId="182" applyNumberFormat="1" applyFont="1" applyBorder="1">
      <alignment/>
      <protection/>
    </xf>
    <xf numFmtId="3" fontId="29" fillId="0" borderId="30" xfId="182" applyNumberFormat="1" applyFont="1" applyBorder="1">
      <alignment/>
      <protection/>
    </xf>
    <xf numFmtId="3" fontId="29" fillId="0" borderId="44" xfId="187" applyNumberFormat="1" applyFont="1" applyBorder="1" applyAlignment="1">
      <alignment horizontal="right" wrapText="1"/>
      <protection/>
    </xf>
    <xf numFmtId="3" fontId="29" fillId="0" borderId="43" xfId="182" applyNumberFormat="1" applyFont="1" applyBorder="1">
      <alignment/>
      <protection/>
    </xf>
    <xf numFmtId="3" fontId="29" fillId="0" borderId="48" xfId="182" applyNumberFormat="1" applyFont="1" applyBorder="1">
      <alignment/>
      <protection/>
    </xf>
    <xf numFmtId="0" fontId="27" fillId="46" borderId="11" xfId="0" applyFont="1" applyFill="1" applyBorder="1" applyAlignment="1">
      <alignment horizontal="center" vertical="center" wrapText="1"/>
    </xf>
    <xf numFmtId="0" fontId="27" fillId="46" borderId="12" xfId="183" applyFont="1" applyFill="1" applyBorder="1" applyAlignment="1">
      <alignment horizontal="center" vertical="center" wrapText="1"/>
      <protection/>
    </xf>
    <xf numFmtId="0" fontId="27" fillId="46" borderId="11" xfId="183" applyFont="1" applyFill="1" applyBorder="1" applyAlignment="1">
      <alignment vertical="center" wrapText="1"/>
      <protection/>
    </xf>
    <xf numFmtId="0" fontId="29" fillId="0" borderId="0" xfId="182" applyFont="1" applyBorder="1">
      <alignment/>
      <protection/>
    </xf>
    <xf numFmtId="0" fontId="30" fillId="0" borderId="35" xfId="182" applyFont="1" applyBorder="1" applyAlignment="1">
      <alignment horizontal="center" wrapText="1"/>
      <protection/>
    </xf>
    <xf numFmtId="0" fontId="30" fillId="0" borderId="0" xfId="182" applyFont="1" applyAlignment="1">
      <alignment horizontal="left"/>
      <protection/>
    </xf>
    <xf numFmtId="0" fontId="22" fillId="0" borderId="0" xfId="187" applyFont="1" applyAlignment="1">
      <alignment horizontal="center"/>
      <protection/>
    </xf>
    <xf numFmtId="0" fontId="22" fillId="46" borderId="0" xfId="187" applyFont="1" applyFill="1" applyAlignment="1">
      <alignment horizontal="center"/>
      <protection/>
    </xf>
    <xf numFmtId="0" fontId="23" fillId="0" borderId="41" xfId="187" applyFont="1" applyBorder="1" applyAlignment="1">
      <alignment horizontal="center" vertical="top" wrapText="1"/>
      <protection/>
    </xf>
    <xf numFmtId="0" fontId="23" fillId="0" borderId="17" xfId="187" applyFont="1" applyBorder="1" applyAlignment="1">
      <alignment horizontal="center" vertical="top" wrapText="1"/>
      <protection/>
    </xf>
    <xf numFmtId="0" fontId="23" fillId="0" borderId="49" xfId="187" applyFont="1" applyBorder="1" applyAlignment="1">
      <alignment horizontal="left"/>
      <protection/>
    </xf>
    <xf numFmtId="0" fontId="22" fillId="0" borderId="0" xfId="187" applyFont="1" applyAlignment="1">
      <alignment horizontal="center"/>
      <protection/>
    </xf>
    <xf numFmtId="0" fontId="23" fillId="0" borderId="0" xfId="187" applyFont="1" applyAlignment="1">
      <alignment horizontal="left"/>
      <protection/>
    </xf>
    <xf numFmtId="0" fontId="22" fillId="0" borderId="0" xfId="187" applyFont="1" applyFill="1" applyAlignment="1">
      <alignment horizontal="center"/>
      <protection/>
    </xf>
  </cellXfs>
  <cellStyles count="209">
    <cellStyle name="Normal" xfId="0"/>
    <cellStyle name="1. izcēlums 2" xfId="15"/>
    <cellStyle name="2. izcēlums 2" xfId="16"/>
    <cellStyle name="20% - Accent1" xfId="17"/>
    <cellStyle name="20% - Accent1 2 2" xfId="18"/>
    <cellStyle name="20% - Accent1 2 2 2" xfId="19"/>
    <cellStyle name="20% - Accent1 2 2 3" xfId="20"/>
    <cellStyle name="20% - Accent2" xfId="21"/>
    <cellStyle name="20% - Accent2 2 2" xfId="22"/>
    <cellStyle name="20% - Accent2 2 2 2" xfId="23"/>
    <cellStyle name="20% - Accent2 2 2 3" xfId="24"/>
    <cellStyle name="20% - Accent3" xfId="25"/>
    <cellStyle name="20% - Accent3 2 2" xfId="26"/>
    <cellStyle name="20% - Accent3 2 2 2" xfId="27"/>
    <cellStyle name="20% - Accent3 2 2 3" xfId="28"/>
    <cellStyle name="20% - Accent4" xfId="29"/>
    <cellStyle name="20% - Accent4 2 2" xfId="30"/>
    <cellStyle name="20% - Accent4 2 2 2" xfId="31"/>
    <cellStyle name="20% - Accent4 2 2 3" xfId="32"/>
    <cellStyle name="20% - Accent5" xfId="33"/>
    <cellStyle name="20% - Accent5 2 2" xfId="34"/>
    <cellStyle name="20% - Accent5 2 2 2" xfId="35"/>
    <cellStyle name="20% - Accent5 2 2 3" xfId="36"/>
    <cellStyle name="20% - Accent6" xfId="37"/>
    <cellStyle name="20% - Accent6 2 2" xfId="38"/>
    <cellStyle name="20% - Accent6 2 2 2" xfId="39"/>
    <cellStyle name="20% - Accent6 2 2 3" xfId="40"/>
    <cellStyle name="20% no 1. izcēluma 2" xfId="41"/>
    <cellStyle name="20% no 2. izcēluma 2" xfId="42"/>
    <cellStyle name="20% no 3. izcēluma 2" xfId="43"/>
    <cellStyle name="20% no 4. izcēluma 2" xfId="44"/>
    <cellStyle name="20% no 5. izcēluma 2" xfId="45"/>
    <cellStyle name="20% no 6. izcēluma 2" xfId="46"/>
    <cellStyle name="3. izcēlums  2" xfId="47"/>
    <cellStyle name="4. izcēlums 2" xfId="48"/>
    <cellStyle name="40% - Accent1" xfId="49"/>
    <cellStyle name="40% - Accent1 2 2" xfId="50"/>
    <cellStyle name="40% - Accent1 2 2 2" xfId="51"/>
    <cellStyle name="40% - Accent1 2 2 3" xfId="52"/>
    <cellStyle name="40% - Accent2" xfId="53"/>
    <cellStyle name="40% - Accent2 2 2" xfId="54"/>
    <cellStyle name="40% - Accent2 2 2 2" xfId="55"/>
    <cellStyle name="40% - Accent2 2 2 3" xfId="56"/>
    <cellStyle name="40% - Accent3" xfId="57"/>
    <cellStyle name="40% - Accent3 2 2" xfId="58"/>
    <cellStyle name="40% - Accent3 2 2 2" xfId="59"/>
    <cellStyle name="40% - Accent3 2 2 3" xfId="60"/>
    <cellStyle name="40% - Accent4" xfId="61"/>
    <cellStyle name="40% - Accent4 2 2" xfId="62"/>
    <cellStyle name="40% - Accent4 2 2 2" xfId="63"/>
    <cellStyle name="40% - Accent4 2 2 3" xfId="64"/>
    <cellStyle name="40% - Accent5" xfId="65"/>
    <cellStyle name="40% - Accent5 2 2" xfId="66"/>
    <cellStyle name="40% - Accent5 2 2 2" xfId="67"/>
    <cellStyle name="40% - Accent5 2 2 3" xfId="68"/>
    <cellStyle name="40% - Accent6" xfId="69"/>
    <cellStyle name="40% - Accent6 2 2" xfId="70"/>
    <cellStyle name="40% - Accent6 2 2 2" xfId="71"/>
    <cellStyle name="40% - Accent6 2 2 3" xfId="72"/>
    <cellStyle name="40% no 1. izcēluma 2" xfId="73"/>
    <cellStyle name="40% no 2. izcēluma 2" xfId="74"/>
    <cellStyle name="40% no 3. izcēluma 2" xfId="75"/>
    <cellStyle name="40% no 4. izcēluma 2" xfId="76"/>
    <cellStyle name="40% no 5. izcēluma 2" xfId="77"/>
    <cellStyle name="40% no 6. izcēluma 2" xfId="78"/>
    <cellStyle name="5. izcēlums 2" xfId="79"/>
    <cellStyle name="6. izcēlums 2" xfId="80"/>
    <cellStyle name="60% - Accent1" xfId="81"/>
    <cellStyle name="60% - Accent1 2 2" xfId="82"/>
    <cellStyle name="60% - Accent2" xfId="83"/>
    <cellStyle name="60% - Accent2 2 2" xfId="84"/>
    <cellStyle name="60% - Accent3" xfId="85"/>
    <cellStyle name="60% - Accent3 2 2" xfId="86"/>
    <cellStyle name="60% - Accent4" xfId="87"/>
    <cellStyle name="60% - Accent4 2 2" xfId="88"/>
    <cellStyle name="60% - Accent5" xfId="89"/>
    <cellStyle name="60% - Accent5 2 2" xfId="90"/>
    <cellStyle name="60% - Accent6" xfId="91"/>
    <cellStyle name="60% - Accent6 2 2" xfId="92"/>
    <cellStyle name="60% no 1. izcēluma 2" xfId="93"/>
    <cellStyle name="60% no 2. izcēluma 2" xfId="94"/>
    <cellStyle name="60% no 3. izcēluma 2" xfId="95"/>
    <cellStyle name="60% no 4. izcēluma 2" xfId="96"/>
    <cellStyle name="60% no 5. izcēluma 2" xfId="97"/>
    <cellStyle name="60% no 6. izcēluma 2" xfId="98"/>
    <cellStyle name="Accent1" xfId="99"/>
    <cellStyle name="Accent1 2 2" xfId="100"/>
    <cellStyle name="Accent2" xfId="101"/>
    <cellStyle name="Accent2 2 2" xfId="102"/>
    <cellStyle name="Accent3" xfId="103"/>
    <cellStyle name="Accent3 2 2" xfId="104"/>
    <cellStyle name="Accent4" xfId="105"/>
    <cellStyle name="Accent4 2 2" xfId="106"/>
    <cellStyle name="Accent5" xfId="107"/>
    <cellStyle name="Accent5 2 2" xfId="108"/>
    <cellStyle name="Accent6" xfId="109"/>
    <cellStyle name="Accent6 2 2" xfId="110"/>
    <cellStyle name="Aprēķināšana 2" xfId="111"/>
    <cellStyle name="Bad" xfId="112"/>
    <cellStyle name="Bad 2 2" xfId="113"/>
    <cellStyle name="Brīdinājuma teksts 2" xfId="114"/>
    <cellStyle name="Calculation" xfId="115"/>
    <cellStyle name="Calculation 2 2" xfId="116"/>
    <cellStyle name="Check Cell" xfId="117"/>
    <cellStyle name="Check Cell 2 2" xfId="118"/>
    <cellStyle name="Comma" xfId="119"/>
    <cellStyle name="Comma [0]" xfId="120"/>
    <cellStyle name="Currency" xfId="121"/>
    <cellStyle name="Currency [0]" xfId="122"/>
    <cellStyle name="Currency 2" xfId="123"/>
    <cellStyle name="Currency 2 2" xfId="124"/>
    <cellStyle name="Explanatory Text" xfId="125"/>
    <cellStyle name="Explanatory Text 2 2" xfId="126"/>
    <cellStyle name="Followed Hyperlink" xfId="127"/>
    <cellStyle name="Good" xfId="128"/>
    <cellStyle name="Good 2 2" xfId="129"/>
    <cellStyle name="Heading 1" xfId="130"/>
    <cellStyle name="Heading 1 2 2" xfId="131"/>
    <cellStyle name="Heading 2" xfId="132"/>
    <cellStyle name="Heading 2 2 2" xfId="133"/>
    <cellStyle name="Heading 3" xfId="134"/>
    <cellStyle name="Heading 3 2 2" xfId="135"/>
    <cellStyle name="Heading 4" xfId="136"/>
    <cellStyle name="Heading 4 2 2" xfId="137"/>
    <cellStyle name="Hyperlink" xfId="138"/>
    <cellStyle name="Ievade 2" xfId="139"/>
    <cellStyle name="Input" xfId="140"/>
    <cellStyle name="Input 2 2" xfId="141"/>
    <cellStyle name="Izvade 2" xfId="142"/>
    <cellStyle name="Kopsumma 2" xfId="143"/>
    <cellStyle name="Labs 2" xfId="144"/>
    <cellStyle name="Linked Cell" xfId="145"/>
    <cellStyle name="Linked Cell 2 2" xfId="146"/>
    <cellStyle name="Neitrāls 2" xfId="147"/>
    <cellStyle name="Neutral" xfId="148"/>
    <cellStyle name="Neutral 2 2" xfId="149"/>
    <cellStyle name="Normal 10" xfId="150"/>
    <cellStyle name="Normal 10 2" xfId="151"/>
    <cellStyle name="Normal 11" xfId="152"/>
    <cellStyle name="Normal 11 2" xfId="153"/>
    <cellStyle name="Normal 12" xfId="154"/>
    <cellStyle name="Normal 12 2" xfId="155"/>
    <cellStyle name="Normal 13" xfId="156"/>
    <cellStyle name="Normal 13 2" xfId="157"/>
    <cellStyle name="Normal 14" xfId="158"/>
    <cellStyle name="Normal 14 2" xfId="159"/>
    <cellStyle name="Normal 15" xfId="160"/>
    <cellStyle name="Normal 15 2" xfId="161"/>
    <cellStyle name="Normal 16" xfId="162"/>
    <cellStyle name="Normal 16 2" xfId="163"/>
    <cellStyle name="Normal 18" xfId="164"/>
    <cellStyle name="Normal 2" xfId="165"/>
    <cellStyle name="Normal 2 2" xfId="166"/>
    <cellStyle name="Normal 2 3" xfId="167"/>
    <cellStyle name="Normal 20" xfId="168"/>
    <cellStyle name="Normal 20 2" xfId="169"/>
    <cellStyle name="Normal 21" xfId="170"/>
    <cellStyle name="Normal 21 2" xfId="171"/>
    <cellStyle name="Normal 3 2" xfId="172"/>
    <cellStyle name="Normal 4" xfId="173"/>
    <cellStyle name="Normal 4 2" xfId="174"/>
    <cellStyle name="Normal 4_7-4" xfId="175"/>
    <cellStyle name="Normal 5" xfId="176"/>
    <cellStyle name="Normal 5 2" xfId="177"/>
    <cellStyle name="Normal 8" xfId="178"/>
    <cellStyle name="Normal 8 2" xfId="179"/>
    <cellStyle name="Normal 9" xfId="180"/>
    <cellStyle name="Normal 9 2" xfId="181"/>
    <cellStyle name="Normal_2009.g plāns apst 3" xfId="182"/>
    <cellStyle name="Normal_Sheet1" xfId="183"/>
    <cellStyle name="Normal_Sheet1_Pielikumi oktobra korekcijam 2" xfId="184"/>
    <cellStyle name="Normal_Specb.2009.g. decembra korekcijas saīsin." xfId="185"/>
    <cellStyle name="Normal_Specb.ziedoj.un davin. 2011.g. decembra korekcijas" xfId="186"/>
    <cellStyle name="Normal_Specbudz.kopsavilkums 2006.g un korekc. 2" xfId="187"/>
    <cellStyle name="Nosaukums 2" xfId="188"/>
    <cellStyle name="Note" xfId="189"/>
    <cellStyle name="Note 2 2" xfId="190"/>
    <cellStyle name="Output" xfId="191"/>
    <cellStyle name="Output 2 2" xfId="192"/>
    <cellStyle name="Parastais_FMLikp01_p05_221205_pap_afp_makp" xfId="193"/>
    <cellStyle name="Parasts 2" xfId="194"/>
    <cellStyle name="Parasts 2 2" xfId="195"/>
    <cellStyle name="Parasts 2_2016.g. Ieņēmumu un izdevumu plāns" xfId="196"/>
    <cellStyle name="Parasts 3" xfId="197"/>
    <cellStyle name="Paskaidrojošs teksts 2" xfId="198"/>
    <cellStyle name="Pārbaudes šūna 2" xfId="199"/>
    <cellStyle name="Percent" xfId="200"/>
    <cellStyle name="Percent 2" xfId="201"/>
    <cellStyle name="Piezīme 2" xfId="202"/>
    <cellStyle name="Procenti 2" xfId="203"/>
    <cellStyle name="Procenti 3" xfId="204"/>
    <cellStyle name="Procenti 3 2" xfId="205"/>
    <cellStyle name="Procenti 4" xfId="206"/>
    <cellStyle name="Procenti 4 2" xfId="207"/>
    <cellStyle name="Procenti 5" xfId="208"/>
    <cellStyle name="Saistīta šūna 2" xfId="209"/>
    <cellStyle name="Slikts 2" xfId="210"/>
    <cellStyle name="Style 1" xfId="211"/>
    <cellStyle name="Title" xfId="212"/>
    <cellStyle name="Title 2 2" xfId="213"/>
    <cellStyle name="Total" xfId="214"/>
    <cellStyle name="Total 2 2" xfId="215"/>
    <cellStyle name="V?st." xfId="216"/>
    <cellStyle name="Virsraksts 1 2" xfId="217"/>
    <cellStyle name="Virsraksts 2 2" xfId="218"/>
    <cellStyle name="Virsraksts 3 2" xfId="219"/>
    <cellStyle name="Virsraksts 4 2" xfId="220"/>
    <cellStyle name="Warning Text" xfId="221"/>
    <cellStyle name="Warning Text 2 2" xfId="2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zoomScalePageLayoutView="0" workbookViewId="0" topLeftCell="A1">
      <pane xSplit="2" ySplit="6" topLeftCell="C43" activePane="bottomRight" state="frozen"/>
      <selection pane="topLeft" activeCell="D2" sqref="D2"/>
      <selection pane="topRight" activeCell="D2" sqref="D2"/>
      <selection pane="bottomLeft" activeCell="D2" sqref="D2"/>
      <selection pane="bottomRight" activeCell="N20" sqref="N20"/>
    </sheetView>
  </sheetViews>
  <sheetFormatPr defaultColWidth="9.140625" defaultRowHeight="12.75"/>
  <cols>
    <col min="1" max="1" width="10.8515625" style="12" customWidth="1"/>
    <col min="2" max="2" width="44.28125" style="13" customWidth="1"/>
    <col min="3" max="3" width="10.7109375" style="12" customWidth="1"/>
    <col min="4" max="4" width="9.7109375" style="12" customWidth="1"/>
    <col min="5" max="5" width="10.00390625" style="12" bestFit="1" customWidth="1"/>
    <col min="6" max="6" width="9.7109375" style="12" customWidth="1"/>
    <col min="7" max="7" width="10.7109375" style="12" customWidth="1"/>
    <col min="8" max="10" width="9.7109375" style="12" bestFit="1" customWidth="1"/>
    <col min="11" max="11" width="9.7109375" style="12" customWidth="1"/>
    <col min="12" max="12" width="11.57421875" style="15" customWidth="1"/>
    <col min="13" max="16384" width="9.140625" style="12" customWidth="1"/>
  </cols>
  <sheetData>
    <row r="1" ht="13.5">
      <c r="D1" s="14" t="s">
        <v>77</v>
      </c>
    </row>
    <row r="2" spans="1:4" ht="13.5">
      <c r="A2" s="16"/>
      <c r="D2" s="16" t="s">
        <v>48</v>
      </c>
    </row>
    <row r="3" spans="1:4" ht="13.5">
      <c r="A3" s="16"/>
      <c r="D3" s="16" t="s">
        <v>131</v>
      </c>
    </row>
    <row r="4" spans="1:11" ht="20.25">
      <c r="A4" s="17" t="s">
        <v>97</v>
      </c>
      <c r="B4" s="17"/>
      <c r="C4" s="17"/>
      <c r="J4" s="18"/>
      <c r="K4" s="18"/>
    </row>
    <row r="5" spans="1:3" ht="14.25" thickBot="1">
      <c r="A5" s="16"/>
      <c r="B5" s="19"/>
      <c r="C5" s="16"/>
    </row>
    <row r="6" spans="1:12" ht="102.75" customHeight="1" thickBot="1">
      <c r="A6" s="20" t="s">
        <v>0</v>
      </c>
      <c r="B6" s="21" t="s">
        <v>49</v>
      </c>
      <c r="C6" s="153" t="s">
        <v>98</v>
      </c>
      <c r="D6" s="154" t="s">
        <v>99</v>
      </c>
      <c r="E6" s="154" t="s">
        <v>100</v>
      </c>
      <c r="F6" s="154" t="s">
        <v>101</v>
      </c>
      <c r="G6" s="154" t="s">
        <v>102</v>
      </c>
      <c r="H6" s="154" t="s">
        <v>103</v>
      </c>
      <c r="I6" s="154" t="s">
        <v>104</v>
      </c>
      <c r="J6" s="154" t="s">
        <v>105</v>
      </c>
      <c r="K6" s="156" t="s">
        <v>106</v>
      </c>
      <c r="L6" s="24" t="s">
        <v>107</v>
      </c>
    </row>
    <row r="7" spans="1:13" ht="13.5">
      <c r="A7" s="25"/>
      <c r="B7" s="26" t="s">
        <v>11</v>
      </c>
      <c r="C7" s="27">
        <f>C8</f>
        <v>100000</v>
      </c>
      <c r="D7" s="27">
        <f aca="true" t="shared" si="0" ref="D7:K7">D8</f>
        <v>0</v>
      </c>
      <c r="E7" s="27">
        <f t="shared" si="0"/>
        <v>0</v>
      </c>
      <c r="F7" s="27">
        <f t="shared" si="0"/>
        <v>0</v>
      </c>
      <c r="G7" s="27">
        <f t="shared" si="0"/>
        <v>0</v>
      </c>
      <c r="H7" s="27">
        <f t="shared" si="0"/>
        <v>0</v>
      </c>
      <c r="I7" s="27">
        <f t="shared" si="0"/>
        <v>0</v>
      </c>
      <c r="J7" s="27">
        <f t="shared" si="0"/>
        <v>0</v>
      </c>
      <c r="K7" s="27">
        <f t="shared" si="0"/>
        <v>0</v>
      </c>
      <c r="L7" s="28">
        <f aca="true" t="shared" si="1" ref="L7:L17">SUM(C7:K7)</f>
        <v>100000</v>
      </c>
      <c r="M7" s="29"/>
    </row>
    <row r="8" spans="1:12" ht="13.5">
      <c r="A8" s="30" t="s">
        <v>50</v>
      </c>
      <c r="B8" s="31" t="s">
        <v>51</v>
      </c>
      <c r="C8" s="32">
        <v>100000</v>
      </c>
      <c r="D8" s="32"/>
      <c r="E8" s="32"/>
      <c r="F8" s="32"/>
      <c r="G8" s="32"/>
      <c r="H8" s="32"/>
      <c r="I8" s="32"/>
      <c r="J8" s="32"/>
      <c r="K8" s="32"/>
      <c r="L8" s="33">
        <f t="shared" si="1"/>
        <v>100000</v>
      </c>
    </row>
    <row r="9" spans="1:12" ht="13.5">
      <c r="A9" s="34"/>
      <c r="B9" s="35" t="s">
        <v>12</v>
      </c>
      <c r="C9" s="36">
        <f aca="true" t="shared" si="2" ref="C9:K9">SUM(C10:C10)</f>
        <v>0</v>
      </c>
      <c r="D9" s="37">
        <f t="shared" si="2"/>
        <v>0</v>
      </c>
      <c r="E9" s="37">
        <f t="shared" si="2"/>
        <v>0</v>
      </c>
      <c r="F9" s="37">
        <f t="shared" si="2"/>
        <v>0</v>
      </c>
      <c r="G9" s="37">
        <f t="shared" si="2"/>
        <v>0</v>
      </c>
      <c r="H9" s="37">
        <f t="shared" si="2"/>
        <v>0</v>
      </c>
      <c r="I9" s="37">
        <f t="shared" si="2"/>
        <v>0</v>
      </c>
      <c r="J9" s="36">
        <f t="shared" si="2"/>
        <v>0</v>
      </c>
      <c r="K9" s="37">
        <f t="shared" si="2"/>
        <v>0</v>
      </c>
      <c r="L9" s="28">
        <f t="shared" si="1"/>
        <v>0</v>
      </c>
    </row>
    <row r="10" spans="1:12" ht="13.5">
      <c r="A10" s="30" t="s">
        <v>108</v>
      </c>
      <c r="B10" s="31" t="s">
        <v>109</v>
      </c>
      <c r="C10" s="32"/>
      <c r="D10" s="38"/>
      <c r="E10" s="39"/>
      <c r="F10" s="40"/>
      <c r="G10" s="40"/>
      <c r="H10" s="40"/>
      <c r="I10" s="40"/>
      <c r="J10" s="40"/>
      <c r="K10" s="41"/>
      <c r="L10" s="33">
        <f t="shared" si="1"/>
        <v>0</v>
      </c>
    </row>
    <row r="11" spans="1:12" s="15" customFormat="1" ht="27.75">
      <c r="A11" s="42" t="s">
        <v>75</v>
      </c>
      <c r="B11" s="35" t="s">
        <v>76</v>
      </c>
      <c r="C11" s="36">
        <v>909500</v>
      </c>
      <c r="D11" s="43"/>
      <c r="E11" s="44"/>
      <c r="F11" s="45"/>
      <c r="G11" s="46"/>
      <c r="H11" s="45"/>
      <c r="I11" s="45"/>
      <c r="J11" s="46"/>
      <c r="K11" s="45"/>
      <c r="L11" s="28">
        <f t="shared" si="1"/>
        <v>909500</v>
      </c>
    </row>
    <row r="12" spans="1:12" ht="13.5">
      <c r="A12" s="42" t="s">
        <v>13</v>
      </c>
      <c r="B12" s="35" t="s">
        <v>14</v>
      </c>
      <c r="C12" s="36">
        <f aca="true" t="shared" si="3" ref="C12:K12">SUM(C13)</f>
        <v>0</v>
      </c>
      <c r="D12" s="36">
        <f t="shared" si="3"/>
        <v>0</v>
      </c>
      <c r="E12" s="36">
        <f t="shared" si="3"/>
        <v>0</v>
      </c>
      <c r="F12" s="36">
        <f t="shared" si="3"/>
        <v>0</v>
      </c>
      <c r="G12" s="36">
        <f t="shared" si="3"/>
        <v>0</v>
      </c>
      <c r="H12" s="36">
        <f t="shared" si="3"/>
        <v>0</v>
      </c>
      <c r="I12" s="36">
        <f t="shared" si="3"/>
        <v>0</v>
      </c>
      <c r="J12" s="36">
        <f t="shared" si="3"/>
        <v>0</v>
      </c>
      <c r="K12" s="36">
        <f t="shared" si="3"/>
        <v>0</v>
      </c>
      <c r="L12" s="28">
        <f t="shared" si="1"/>
        <v>0</v>
      </c>
    </row>
    <row r="13" spans="1:12" ht="33.75" customHeight="1">
      <c r="A13" s="42" t="s">
        <v>10</v>
      </c>
      <c r="B13" s="47" t="s">
        <v>68</v>
      </c>
      <c r="C13" s="36">
        <f aca="true" t="shared" si="4" ref="C13:K13">SUM(C14:C14)</f>
        <v>0</v>
      </c>
      <c r="D13" s="36">
        <f t="shared" si="4"/>
        <v>0</v>
      </c>
      <c r="E13" s="36">
        <f t="shared" si="4"/>
        <v>0</v>
      </c>
      <c r="F13" s="36">
        <f t="shared" si="4"/>
        <v>0</v>
      </c>
      <c r="G13" s="36">
        <f t="shared" si="4"/>
        <v>0</v>
      </c>
      <c r="H13" s="36">
        <f t="shared" si="4"/>
        <v>0</v>
      </c>
      <c r="I13" s="36">
        <f t="shared" si="4"/>
        <v>0</v>
      </c>
      <c r="J13" s="36">
        <f t="shared" si="4"/>
        <v>0</v>
      </c>
      <c r="K13" s="36">
        <f t="shared" si="4"/>
        <v>0</v>
      </c>
      <c r="L13" s="28">
        <f t="shared" si="1"/>
        <v>0</v>
      </c>
    </row>
    <row r="14" spans="1:12" ht="42" thickBot="1">
      <c r="A14" s="48" t="s">
        <v>45</v>
      </c>
      <c r="B14" s="31" t="s">
        <v>46</v>
      </c>
      <c r="C14" s="49"/>
      <c r="D14" s="36"/>
      <c r="E14" s="36"/>
      <c r="F14" s="36"/>
      <c r="G14" s="32"/>
      <c r="H14" s="36"/>
      <c r="I14" s="36"/>
      <c r="J14" s="36"/>
      <c r="K14" s="36"/>
      <c r="L14" s="33">
        <f t="shared" si="1"/>
        <v>0</v>
      </c>
    </row>
    <row r="15" spans="1:12" ht="18.75" customHeight="1" thickBot="1">
      <c r="A15" s="51"/>
      <c r="B15" s="52" t="s">
        <v>15</v>
      </c>
      <c r="C15" s="53">
        <f aca="true" t="shared" si="5" ref="C15:K15">SUM(C7+C9+C11+C12)</f>
        <v>1009500</v>
      </c>
      <c r="D15" s="53">
        <f t="shared" si="5"/>
        <v>0</v>
      </c>
      <c r="E15" s="53">
        <f t="shared" si="5"/>
        <v>0</v>
      </c>
      <c r="F15" s="53">
        <f t="shared" si="5"/>
        <v>0</v>
      </c>
      <c r="G15" s="53">
        <f t="shared" si="5"/>
        <v>0</v>
      </c>
      <c r="H15" s="53">
        <f t="shared" si="5"/>
        <v>0</v>
      </c>
      <c r="I15" s="53">
        <f t="shared" si="5"/>
        <v>0</v>
      </c>
      <c r="J15" s="53">
        <f t="shared" si="5"/>
        <v>0</v>
      </c>
      <c r="K15" s="53">
        <f t="shared" si="5"/>
        <v>0</v>
      </c>
      <c r="L15" s="54">
        <f t="shared" si="1"/>
        <v>1009500</v>
      </c>
    </row>
    <row r="16" spans="1:12" ht="13.5">
      <c r="A16" s="55" t="s">
        <v>93</v>
      </c>
      <c r="B16" s="56" t="s">
        <v>121</v>
      </c>
      <c r="C16" s="58">
        <v>122639</v>
      </c>
      <c r="D16" s="58">
        <v>33565</v>
      </c>
      <c r="E16" s="58">
        <v>12812</v>
      </c>
      <c r="F16" s="58">
        <v>7111</v>
      </c>
      <c r="G16" s="58">
        <v>55190</v>
      </c>
      <c r="H16" s="58">
        <v>35724</v>
      </c>
      <c r="I16" s="58">
        <v>4439</v>
      </c>
      <c r="J16" s="58">
        <v>17528</v>
      </c>
      <c r="K16" s="58">
        <v>4939</v>
      </c>
      <c r="L16" s="33">
        <f t="shared" si="1"/>
        <v>293947</v>
      </c>
    </row>
    <row r="17" spans="1:12" ht="13.5">
      <c r="A17" s="46"/>
      <c r="B17" s="59" t="s">
        <v>16</v>
      </c>
      <c r="C17" s="60">
        <f aca="true" t="shared" si="6" ref="C17:K17">SUM(C15:C16)</f>
        <v>1132139</v>
      </c>
      <c r="D17" s="60">
        <f t="shared" si="6"/>
        <v>33565</v>
      </c>
      <c r="E17" s="60">
        <f t="shared" si="6"/>
        <v>12812</v>
      </c>
      <c r="F17" s="60">
        <f t="shared" si="6"/>
        <v>7111</v>
      </c>
      <c r="G17" s="60">
        <f t="shared" si="6"/>
        <v>55190</v>
      </c>
      <c r="H17" s="60">
        <f t="shared" si="6"/>
        <v>35724</v>
      </c>
      <c r="I17" s="60">
        <f t="shared" si="6"/>
        <v>4439</v>
      </c>
      <c r="J17" s="60">
        <f t="shared" si="6"/>
        <v>17528</v>
      </c>
      <c r="K17" s="60">
        <f t="shared" si="6"/>
        <v>4939</v>
      </c>
      <c r="L17" s="28">
        <f t="shared" si="1"/>
        <v>1303447</v>
      </c>
    </row>
    <row r="18" spans="2:5" ht="13.5">
      <c r="B18" s="61"/>
      <c r="E18" s="7"/>
    </row>
    <row r="19" spans="2:5" ht="13.5">
      <c r="B19" s="4" t="s">
        <v>92</v>
      </c>
      <c r="E19" s="7" t="s">
        <v>9</v>
      </c>
    </row>
    <row r="20" spans="1:5" ht="48" customHeight="1" thickBot="1">
      <c r="A20" s="172" t="s">
        <v>110</v>
      </c>
      <c r="B20" s="172"/>
      <c r="C20" s="172"/>
      <c r="D20" s="172"/>
      <c r="E20" s="172"/>
    </row>
    <row r="21" spans="1:12" ht="70.5" thickBot="1">
      <c r="A21" s="20" t="s">
        <v>0</v>
      </c>
      <c r="B21" s="21" t="s">
        <v>95</v>
      </c>
      <c r="C21" s="5" t="s">
        <v>98</v>
      </c>
      <c r="D21" s="22" t="s">
        <v>99</v>
      </c>
      <c r="E21" s="22" t="s">
        <v>100</v>
      </c>
      <c r="F21" s="22" t="s">
        <v>101</v>
      </c>
      <c r="G21" s="22" t="s">
        <v>102</v>
      </c>
      <c r="H21" s="22" t="s">
        <v>103</v>
      </c>
      <c r="I21" s="22" t="s">
        <v>104</v>
      </c>
      <c r="J21" s="22" t="s">
        <v>105</v>
      </c>
      <c r="K21" s="23" t="s">
        <v>106</v>
      </c>
      <c r="L21" s="24" t="s">
        <v>107</v>
      </c>
    </row>
    <row r="22" spans="1:12" ht="14.25" thickBot="1">
      <c r="A22" s="63" t="s">
        <v>3</v>
      </c>
      <c r="B22" s="64" t="s">
        <v>19</v>
      </c>
      <c r="C22" s="65">
        <f aca="true" t="shared" si="7" ref="C22:K22">SUM(C23:C25)</f>
        <v>585368</v>
      </c>
      <c r="D22" s="65">
        <f t="shared" si="7"/>
        <v>80691</v>
      </c>
      <c r="E22" s="65">
        <f t="shared" si="7"/>
        <v>27802</v>
      </c>
      <c r="F22" s="65">
        <f t="shared" si="7"/>
        <v>55392</v>
      </c>
      <c r="G22" s="65">
        <f t="shared" si="7"/>
        <v>62593</v>
      </c>
      <c r="H22" s="65">
        <f t="shared" si="7"/>
        <v>38957</v>
      </c>
      <c r="I22" s="65">
        <f t="shared" si="7"/>
        <v>40274</v>
      </c>
      <c r="J22" s="65">
        <f>SUM(J23:J25)</f>
        <v>36686</v>
      </c>
      <c r="K22" s="65">
        <f t="shared" si="7"/>
        <v>42760</v>
      </c>
      <c r="L22" s="54">
        <f aca="true" t="shared" si="8" ref="L22:L37">SUM(C22:K22)</f>
        <v>970523</v>
      </c>
    </row>
    <row r="23" spans="1:12" ht="13.5">
      <c r="A23" s="66" t="s">
        <v>86</v>
      </c>
      <c r="B23" s="31" t="s">
        <v>87</v>
      </c>
      <c r="C23" s="67"/>
      <c r="D23" s="67"/>
      <c r="E23" s="67"/>
      <c r="F23" s="67"/>
      <c r="G23" s="67"/>
      <c r="H23" s="67"/>
      <c r="I23" s="68"/>
      <c r="J23" s="69"/>
      <c r="K23" s="70"/>
      <c r="L23" s="71">
        <f t="shared" si="8"/>
        <v>0</v>
      </c>
    </row>
    <row r="24" spans="1:12" ht="13.5">
      <c r="A24" s="72" t="s">
        <v>88</v>
      </c>
      <c r="B24" s="31" t="s">
        <v>89</v>
      </c>
      <c r="C24" s="73">
        <v>585368</v>
      </c>
      <c r="D24" s="73">
        <v>80691</v>
      </c>
      <c r="E24" s="73">
        <v>27802</v>
      </c>
      <c r="F24" s="73">
        <v>55392</v>
      </c>
      <c r="G24" s="73">
        <v>62593</v>
      </c>
      <c r="H24" s="73">
        <v>38957</v>
      </c>
      <c r="I24" s="32">
        <v>40274</v>
      </c>
      <c r="J24" s="74">
        <v>36686</v>
      </c>
      <c r="K24" s="75">
        <v>42760</v>
      </c>
      <c r="L24" s="76">
        <f t="shared" si="8"/>
        <v>970523</v>
      </c>
    </row>
    <row r="25" spans="1:12" ht="14.25" thickBot="1">
      <c r="A25" s="77" t="s">
        <v>90</v>
      </c>
      <c r="B25" s="78" t="s">
        <v>91</v>
      </c>
      <c r="C25" s="79"/>
      <c r="D25" s="79"/>
      <c r="E25" s="79"/>
      <c r="F25" s="79"/>
      <c r="G25" s="79"/>
      <c r="H25" s="79"/>
      <c r="I25" s="80"/>
      <c r="J25" s="81"/>
      <c r="K25" s="82"/>
      <c r="L25" s="50">
        <f t="shared" si="8"/>
        <v>0</v>
      </c>
    </row>
    <row r="26" spans="1:12" ht="14.25" thickBot="1">
      <c r="A26" s="63" t="s">
        <v>5</v>
      </c>
      <c r="B26" s="83" t="s">
        <v>20</v>
      </c>
      <c r="C26" s="65">
        <f aca="true" t="shared" si="9" ref="C26:K26">SUM(C27:C30)</f>
        <v>120751</v>
      </c>
      <c r="D26" s="65">
        <f t="shared" si="9"/>
        <v>10000</v>
      </c>
      <c r="E26" s="65">
        <f t="shared" si="9"/>
        <v>5301</v>
      </c>
      <c r="F26" s="65">
        <f t="shared" si="9"/>
        <v>0</v>
      </c>
      <c r="G26" s="65">
        <f t="shared" si="9"/>
        <v>62880</v>
      </c>
      <c r="H26" s="65">
        <f t="shared" si="9"/>
        <v>23340</v>
      </c>
      <c r="I26" s="65">
        <f t="shared" si="9"/>
        <v>1084</v>
      </c>
      <c r="J26" s="65">
        <f t="shared" si="9"/>
        <v>0</v>
      </c>
      <c r="K26" s="65">
        <f t="shared" si="9"/>
        <v>4988</v>
      </c>
      <c r="L26" s="54">
        <f t="shared" si="8"/>
        <v>228344</v>
      </c>
    </row>
    <row r="27" spans="1:12" ht="13.5">
      <c r="A27" s="66" t="s">
        <v>21</v>
      </c>
      <c r="B27" s="84" t="s">
        <v>22</v>
      </c>
      <c r="C27" s="67"/>
      <c r="D27" s="67">
        <v>850</v>
      </c>
      <c r="E27" s="67">
        <v>5301</v>
      </c>
      <c r="F27" s="67"/>
      <c r="G27" s="67">
        <v>5000</v>
      </c>
      <c r="H27" s="67">
        <v>23340</v>
      </c>
      <c r="I27" s="68"/>
      <c r="J27" s="85"/>
      <c r="K27" s="70"/>
      <c r="L27" s="76">
        <f t="shared" si="8"/>
        <v>34491</v>
      </c>
    </row>
    <row r="28" spans="1:12" ht="13.5">
      <c r="A28" s="72" t="s">
        <v>23</v>
      </c>
      <c r="B28" s="59" t="s">
        <v>24</v>
      </c>
      <c r="C28" s="73">
        <v>100677</v>
      </c>
      <c r="D28" s="73"/>
      <c r="E28" s="73"/>
      <c r="F28" s="73"/>
      <c r="G28" s="73">
        <v>5150</v>
      </c>
      <c r="H28" s="73"/>
      <c r="I28" s="32"/>
      <c r="J28" s="32"/>
      <c r="K28" s="75"/>
      <c r="L28" s="76">
        <f t="shared" si="8"/>
        <v>105827</v>
      </c>
    </row>
    <row r="29" spans="1:12" ht="13.5">
      <c r="A29" s="72" t="s">
        <v>72</v>
      </c>
      <c r="B29" s="59" t="s">
        <v>73</v>
      </c>
      <c r="C29" s="73"/>
      <c r="D29" s="73"/>
      <c r="E29" s="73"/>
      <c r="F29" s="73"/>
      <c r="G29" s="73">
        <v>52730</v>
      </c>
      <c r="H29" s="73"/>
      <c r="I29" s="32">
        <v>1084</v>
      </c>
      <c r="J29" s="32"/>
      <c r="K29" s="75">
        <v>4988</v>
      </c>
      <c r="L29" s="76">
        <f t="shared" si="8"/>
        <v>58802</v>
      </c>
    </row>
    <row r="30" spans="1:12" ht="14.25" thickBot="1">
      <c r="A30" s="77" t="s">
        <v>70</v>
      </c>
      <c r="B30" s="86" t="s">
        <v>71</v>
      </c>
      <c r="C30" s="79">
        <v>20074</v>
      </c>
      <c r="D30" s="79">
        <v>9150</v>
      </c>
      <c r="E30" s="79"/>
      <c r="F30" s="79"/>
      <c r="G30" s="79"/>
      <c r="H30" s="79"/>
      <c r="I30" s="80"/>
      <c r="J30" s="32"/>
      <c r="K30" s="82"/>
      <c r="L30" s="76">
        <f t="shared" si="8"/>
        <v>29224</v>
      </c>
    </row>
    <row r="31" spans="1:12" ht="28.5" thickBot="1">
      <c r="A31" s="87" t="s">
        <v>6</v>
      </c>
      <c r="B31" s="88" t="s">
        <v>25</v>
      </c>
      <c r="C31" s="89">
        <f aca="true" t="shared" si="10" ref="C31:K31">SUM(C32:C34)</f>
        <v>0</v>
      </c>
      <c r="D31" s="89">
        <f t="shared" si="10"/>
        <v>0</v>
      </c>
      <c r="E31" s="89">
        <f t="shared" si="10"/>
        <v>0</v>
      </c>
      <c r="F31" s="89">
        <f t="shared" si="10"/>
        <v>2405</v>
      </c>
      <c r="G31" s="89">
        <f t="shared" si="10"/>
        <v>6157</v>
      </c>
      <c r="H31" s="89">
        <f t="shared" si="10"/>
        <v>0</v>
      </c>
      <c r="I31" s="90">
        <f t="shared" si="10"/>
        <v>0</v>
      </c>
      <c r="J31" s="90">
        <f>SUM(J32:J34)</f>
        <v>75</v>
      </c>
      <c r="K31" s="91">
        <f t="shared" si="10"/>
        <v>0</v>
      </c>
      <c r="L31" s="92">
        <f t="shared" si="8"/>
        <v>8637</v>
      </c>
    </row>
    <row r="32" spans="1:12" ht="13.5">
      <c r="A32" s="93" t="s">
        <v>26</v>
      </c>
      <c r="B32" s="94" t="s">
        <v>27</v>
      </c>
      <c r="C32" s="85"/>
      <c r="D32" s="85"/>
      <c r="E32" s="85"/>
      <c r="F32" s="85">
        <v>2405</v>
      </c>
      <c r="G32" s="85"/>
      <c r="H32" s="85"/>
      <c r="I32" s="85"/>
      <c r="J32" s="85"/>
      <c r="K32" s="70"/>
      <c r="L32" s="95">
        <f t="shared" si="8"/>
        <v>2405</v>
      </c>
    </row>
    <row r="33" spans="1:12" ht="13.5">
      <c r="A33" s="72" t="s">
        <v>28</v>
      </c>
      <c r="B33" s="59" t="s">
        <v>29</v>
      </c>
      <c r="C33" s="73"/>
      <c r="D33" s="73"/>
      <c r="E33" s="73"/>
      <c r="F33" s="73"/>
      <c r="G33" s="73">
        <v>6157</v>
      </c>
      <c r="H33" s="73"/>
      <c r="I33" s="32"/>
      <c r="J33" s="32"/>
      <c r="K33" s="75"/>
      <c r="L33" s="76">
        <f t="shared" si="8"/>
        <v>6157</v>
      </c>
    </row>
    <row r="34" spans="1:12" ht="28.5" thickBot="1">
      <c r="A34" s="96" t="s">
        <v>30</v>
      </c>
      <c r="B34" s="97" t="s">
        <v>31</v>
      </c>
      <c r="C34" s="79"/>
      <c r="D34" s="79"/>
      <c r="E34" s="79"/>
      <c r="F34" s="79"/>
      <c r="G34" s="79"/>
      <c r="H34" s="79"/>
      <c r="I34" s="80"/>
      <c r="J34" s="98">
        <v>75</v>
      </c>
      <c r="K34" s="82"/>
      <c r="L34" s="76">
        <f t="shared" si="8"/>
        <v>75</v>
      </c>
    </row>
    <row r="35" spans="1:12" ht="14.25" thickBot="1">
      <c r="A35" s="99"/>
      <c r="B35" s="100" t="s">
        <v>7</v>
      </c>
      <c r="C35" s="65">
        <f aca="true" t="shared" si="11" ref="C35:K35">C22+C26+C31</f>
        <v>706119</v>
      </c>
      <c r="D35" s="65">
        <f t="shared" si="11"/>
        <v>90691</v>
      </c>
      <c r="E35" s="65">
        <f t="shared" si="11"/>
        <v>33103</v>
      </c>
      <c r="F35" s="65">
        <f t="shared" si="11"/>
        <v>57797</v>
      </c>
      <c r="G35" s="65">
        <f t="shared" si="11"/>
        <v>131630</v>
      </c>
      <c r="H35" s="65">
        <f t="shared" si="11"/>
        <v>62297</v>
      </c>
      <c r="I35" s="65">
        <f t="shared" si="11"/>
        <v>41358</v>
      </c>
      <c r="J35" s="65">
        <f t="shared" si="11"/>
        <v>36761</v>
      </c>
      <c r="K35" s="65">
        <f t="shared" si="11"/>
        <v>47748</v>
      </c>
      <c r="L35" s="54">
        <f t="shared" si="8"/>
        <v>1207504</v>
      </c>
    </row>
    <row r="36" spans="1:12" ht="13.5">
      <c r="A36" s="101" t="s">
        <v>53</v>
      </c>
      <c r="B36" s="102" t="s">
        <v>8</v>
      </c>
      <c r="L36" s="103">
        <f t="shared" si="8"/>
        <v>0</v>
      </c>
    </row>
    <row r="37" spans="1:12" ht="13.5">
      <c r="A37" s="12" t="s">
        <v>52</v>
      </c>
      <c r="B37" s="61" t="s">
        <v>54</v>
      </c>
      <c r="C37" s="62">
        <v>59977</v>
      </c>
      <c r="D37" s="12">
        <v>4484</v>
      </c>
      <c r="E37" s="12">
        <f>13842-2000</f>
        <v>11842</v>
      </c>
      <c r="I37" s="12">
        <v>4085</v>
      </c>
      <c r="J37" s="12">
        <v>11962</v>
      </c>
      <c r="K37" s="12">
        <v>3593</v>
      </c>
      <c r="L37" s="103">
        <f t="shared" si="8"/>
        <v>95943</v>
      </c>
    </row>
    <row r="38" spans="2:12" ht="13.5">
      <c r="B38" s="61"/>
      <c r="C38" s="62"/>
      <c r="L38" s="103"/>
    </row>
    <row r="39" spans="1:12" ht="27.75">
      <c r="A39" s="104" t="s">
        <v>74</v>
      </c>
      <c r="B39" s="19" t="s">
        <v>69</v>
      </c>
      <c r="C39" s="103">
        <f aca="true" t="shared" si="12" ref="C39:L39">C17-C35-C36-C37</f>
        <v>366043</v>
      </c>
      <c r="D39" s="103">
        <f t="shared" si="12"/>
        <v>-61610</v>
      </c>
      <c r="E39" s="103">
        <f t="shared" si="12"/>
        <v>-32133</v>
      </c>
      <c r="F39" s="103">
        <f t="shared" si="12"/>
        <v>-50686</v>
      </c>
      <c r="G39" s="103">
        <f t="shared" si="12"/>
        <v>-76440</v>
      </c>
      <c r="H39" s="103">
        <f t="shared" si="12"/>
        <v>-26573</v>
      </c>
      <c r="I39" s="103">
        <f t="shared" si="12"/>
        <v>-41004</v>
      </c>
      <c r="J39" s="103">
        <f t="shared" si="12"/>
        <v>-31195</v>
      </c>
      <c r="K39" s="103">
        <f t="shared" si="12"/>
        <v>-46402</v>
      </c>
      <c r="L39" s="103">
        <f t="shared" si="12"/>
        <v>0</v>
      </c>
    </row>
    <row r="40" spans="2:5" ht="13.5">
      <c r="B40" s="4" t="s">
        <v>92</v>
      </c>
      <c r="E40" s="7" t="s">
        <v>9</v>
      </c>
    </row>
    <row r="41" ht="13.5">
      <c r="B41" s="61"/>
    </row>
    <row r="42" spans="1:6" ht="66" customHeight="1" thickBot="1">
      <c r="A42" s="172" t="s">
        <v>111</v>
      </c>
      <c r="B42" s="172"/>
      <c r="C42" s="172"/>
      <c r="D42" s="172"/>
      <c r="E42" s="172"/>
      <c r="F42" s="172"/>
    </row>
    <row r="43" spans="1:12" ht="70.5" thickBot="1">
      <c r="A43" s="20" t="s">
        <v>0</v>
      </c>
      <c r="B43" s="21" t="s">
        <v>95</v>
      </c>
      <c r="C43" s="5" t="s">
        <v>98</v>
      </c>
      <c r="D43" s="22" t="s">
        <v>99</v>
      </c>
      <c r="E43" s="22" t="s">
        <v>100</v>
      </c>
      <c r="F43" s="22" t="s">
        <v>101</v>
      </c>
      <c r="G43" s="22" t="s">
        <v>102</v>
      </c>
      <c r="H43" s="22" t="s">
        <v>103</v>
      </c>
      <c r="I43" s="22" t="s">
        <v>104</v>
      </c>
      <c r="J43" s="22" t="s">
        <v>105</v>
      </c>
      <c r="K43" s="23" t="s">
        <v>106</v>
      </c>
      <c r="L43" s="24" t="s">
        <v>107</v>
      </c>
    </row>
    <row r="44" spans="1:12" ht="13.5">
      <c r="A44" s="105">
        <v>1100</v>
      </c>
      <c r="B44" s="106" t="s">
        <v>35</v>
      </c>
      <c r="C44" s="157">
        <v>4283</v>
      </c>
      <c r="D44" s="157">
        <v>13563</v>
      </c>
      <c r="E44" s="157"/>
      <c r="F44" s="157">
        <v>14589</v>
      </c>
      <c r="G44" s="157">
        <v>7500</v>
      </c>
      <c r="H44" s="157"/>
      <c r="I44" s="157">
        <v>10000</v>
      </c>
      <c r="J44" s="157">
        <v>7000</v>
      </c>
      <c r="K44" s="158">
        <v>10552</v>
      </c>
      <c r="L44" s="92">
        <f>SUM(C44:K44)</f>
        <v>67487</v>
      </c>
    </row>
    <row r="45" spans="1:12" ht="47.25" customHeight="1" thickBot="1">
      <c r="A45" s="109">
        <v>1200</v>
      </c>
      <c r="B45" s="110" t="s">
        <v>36</v>
      </c>
      <c r="C45" s="159">
        <v>1032</v>
      </c>
      <c r="D45" s="159">
        <v>3864</v>
      </c>
      <c r="E45" s="159"/>
      <c r="F45" s="159">
        <v>4034</v>
      </c>
      <c r="G45" s="159">
        <v>1807</v>
      </c>
      <c r="H45" s="159"/>
      <c r="I45" s="159">
        <v>2909</v>
      </c>
      <c r="J45" s="159">
        <v>1686</v>
      </c>
      <c r="K45" s="160">
        <v>2900</v>
      </c>
      <c r="L45" s="161">
        <f>SUM(C45:K45)</f>
        <v>18232</v>
      </c>
    </row>
    <row r="46" spans="1:12" ht="14.25" thickBot="1">
      <c r="A46" s="113">
        <v>2000</v>
      </c>
      <c r="B46" s="64" t="s">
        <v>37</v>
      </c>
      <c r="C46" s="162">
        <f aca="true" t="shared" si="13" ref="C46:H46">SUM(C47+C48+C49+C50)</f>
        <v>623047</v>
      </c>
      <c r="D46" s="162">
        <f t="shared" si="13"/>
        <v>58264</v>
      </c>
      <c r="E46" s="162">
        <f t="shared" si="13"/>
        <v>33103</v>
      </c>
      <c r="F46" s="162">
        <f t="shared" si="13"/>
        <v>39174</v>
      </c>
      <c r="G46" s="162">
        <f t="shared" si="13"/>
        <v>69749</v>
      </c>
      <c r="H46" s="162">
        <f t="shared" si="13"/>
        <v>62297</v>
      </c>
      <c r="I46" s="162">
        <f>I47+I48+I49+I50</f>
        <v>28449</v>
      </c>
      <c r="J46" s="162">
        <f>SUM(J47+J48+J49+J50)</f>
        <v>28075</v>
      </c>
      <c r="K46" s="65">
        <f>SUM(K47+K48+K49+K50)</f>
        <v>26006</v>
      </c>
      <c r="L46" s="54">
        <f>SUM(L47:L50)</f>
        <v>968164</v>
      </c>
    </row>
    <row r="47" spans="1:14" ht="13.5">
      <c r="A47" s="116">
        <v>2200</v>
      </c>
      <c r="B47" s="26" t="s">
        <v>38</v>
      </c>
      <c r="C47" s="27">
        <v>622902</v>
      </c>
      <c r="D47" s="27">
        <v>23264</v>
      </c>
      <c r="E47" s="27">
        <v>31553</v>
      </c>
      <c r="F47" s="27">
        <v>16230</v>
      </c>
      <c r="G47" s="27">
        <v>50765</v>
      </c>
      <c r="H47" s="27">
        <v>62297</v>
      </c>
      <c r="I47" s="27">
        <v>23949</v>
      </c>
      <c r="J47" s="27">
        <v>21075</v>
      </c>
      <c r="K47" s="163">
        <v>14938</v>
      </c>
      <c r="L47" s="28">
        <f aca="true" t="shared" si="14" ref="L47:L54">SUM(C47:K47)</f>
        <v>866973</v>
      </c>
      <c r="N47" s="171"/>
    </row>
    <row r="48" spans="1:12" ht="27.75">
      <c r="A48" s="42">
        <v>2300</v>
      </c>
      <c r="B48" s="35" t="s">
        <v>39</v>
      </c>
      <c r="C48" s="36">
        <v>145</v>
      </c>
      <c r="D48" s="36">
        <v>35000</v>
      </c>
      <c r="E48" s="36">
        <v>1550</v>
      </c>
      <c r="F48" s="36">
        <v>22944</v>
      </c>
      <c r="G48" s="36">
        <v>17484</v>
      </c>
      <c r="H48" s="36"/>
      <c r="I48" s="36">
        <v>4500</v>
      </c>
      <c r="J48" s="36">
        <v>7000</v>
      </c>
      <c r="K48" s="37">
        <v>7200</v>
      </c>
      <c r="L48" s="164">
        <f t="shared" si="14"/>
        <v>95823</v>
      </c>
    </row>
    <row r="49" spans="1:12" ht="13.5">
      <c r="A49" s="42">
        <v>2400</v>
      </c>
      <c r="B49" s="35" t="s">
        <v>47</v>
      </c>
      <c r="C49" s="36"/>
      <c r="D49" s="36"/>
      <c r="E49" s="36"/>
      <c r="F49" s="36"/>
      <c r="G49" s="36"/>
      <c r="H49" s="36"/>
      <c r="I49" s="36"/>
      <c r="J49" s="36"/>
      <c r="K49" s="37"/>
      <c r="L49" s="164">
        <f t="shared" si="14"/>
        <v>0</v>
      </c>
    </row>
    <row r="50" spans="1:12" ht="13.5">
      <c r="A50" s="42">
        <v>2500</v>
      </c>
      <c r="B50" s="35" t="s">
        <v>40</v>
      </c>
      <c r="C50" s="36"/>
      <c r="D50" s="36"/>
      <c r="E50" s="36"/>
      <c r="F50" s="36"/>
      <c r="G50" s="36">
        <v>1500</v>
      </c>
      <c r="H50" s="36"/>
      <c r="I50" s="36"/>
      <c r="J50" s="36"/>
      <c r="K50" s="37">
        <v>3868</v>
      </c>
      <c r="L50" s="164">
        <f t="shared" si="14"/>
        <v>5368</v>
      </c>
    </row>
    <row r="51" spans="1:12" ht="27.75">
      <c r="A51" s="42">
        <v>3200</v>
      </c>
      <c r="B51" s="35" t="s">
        <v>41</v>
      </c>
      <c r="C51" s="36">
        <v>2000</v>
      </c>
      <c r="D51" s="36"/>
      <c r="E51" s="36"/>
      <c r="F51" s="36"/>
      <c r="G51" s="36"/>
      <c r="H51" s="36"/>
      <c r="I51" s="36"/>
      <c r="J51" s="36"/>
      <c r="K51" s="37"/>
      <c r="L51" s="164">
        <f t="shared" si="14"/>
        <v>2000</v>
      </c>
    </row>
    <row r="52" spans="1:12" ht="13.5">
      <c r="A52" s="42">
        <v>5100</v>
      </c>
      <c r="B52" s="35" t="s">
        <v>42</v>
      </c>
      <c r="C52" s="36"/>
      <c r="D52" s="36"/>
      <c r="E52" s="36"/>
      <c r="F52" s="36"/>
      <c r="G52" s="36"/>
      <c r="H52" s="36"/>
      <c r="I52" s="36"/>
      <c r="J52" s="36"/>
      <c r="K52" s="37"/>
      <c r="L52" s="164">
        <f t="shared" si="14"/>
        <v>0</v>
      </c>
    </row>
    <row r="53" spans="1:12" ht="13.5">
      <c r="A53" s="42">
        <v>5200</v>
      </c>
      <c r="B53" s="35" t="s">
        <v>43</v>
      </c>
      <c r="C53" s="36">
        <v>75757</v>
      </c>
      <c r="D53" s="36">
        <v>15000</v>
      </c>
      <c r="E53" s="36"/>
      <c r="F53" s="36"/>
      <c r="G53" s="36">
        <v>52574</v>
      </c>
      <c r="H53" s="36"/>
      <c r="I53" s="36"/>
      <c r="J53" s="36"/>
      <c r="K53" s="37">
        <v>8290</v>
      </c>
      <c r="L53" s="164">
        <f t="shared" si="14"/>
        <v>151621</v>
      </c>
    </row>
    <row r="54" spans="1:12" ht="30.75" customHeight="1" thickBot="1">
      <c r="A54" s="42">
        <v>7200</v>
      </c>
      <c r="B54" s="120" t="s">
        <v>55</v>
      </c>
      <c r="C54" s="165"/>
      <c r="D54" s="166"/>
      <c r="E54" s="166"/>
      <c r="F54" s="166"/>
      <c r="G54" s="166"/>
      <c r="H54" s="166"/>
      <c r="I54" s="166"/>
      <c r="J54" s="166"/>
      <c r="K54" s="167"/>
      <c r="L54" s="164">
        <f t="shared" si="14"/>
        <v>0</v>
      </c>
    </row>
    <row r="55" spans="1:12" ht="14.25" thickBot="1">
      <c r="A55" s="99"/>
      <c r="B55" s="121" t="s">
        <v>44</v>
      </c>
      <c r="C55" s="162">
        <f aca="true" t="shared" si="15" ref="C55:L55">SUM(C44:C46,C51:C54)</f>
        <v>706119</v>
      </c>
      <c r="D55" s="162">
        <f t="shared" si="15"/>
        <v>90691</v>
      </c>
      <c r="E55" s="162">
        <f t="shared" si="15"/>
        <v>33103</v>
      </c>
      <c r="F55" s="162">
        <f t="shared" si="15"/>
        <v>57797</v>
      </c>
      <c r="G55" s="162">
        <f t="shared" si="15"/>
        <v>131630</v>
      </c>
      <c r="H55" s="162">
        <f t="shared" si="15"/>
        <v>62297</v>
      </c>
      <c r="I55" s="162">
        <f t="shared" si="15"/>
        <v>41358</v>
      </c>
      <c r="J55" s="162">
        <f t="shared" si="15"/>
        <v>36761</v>
      </c>
      <c r="K55" s="65">
        <f t="shared" si="15"/>
        <v>47748</v>
      </c>
      <c r="L55" s="54">
        <f t="shared" si="15"/>
        <v>1207504</v>
      </c>
    </row>
    <row r="56" ht="13.5">
      <c r="B56" s="12"/>
    </row>
    <row r="57" ht="13.5">
      <c r="B57" s="122"/>
    </row>
    <row r="58" ht="13.5">
      <c r="B58" s="122"/>
    </row>
    <row r="59" ht="13.5">
      <c r="B59" s="122"/>
    </row>
    <row r="60" spans="2:5" ht="13.5">
      <c r="B60" s="4" t="s">
        <v>92</v>
      </c>
      <c r="E60" s="7" t="s">
        <v>9</v>
      </c>
    </row>
    <row r="67" spans="1:3" ht="20.25">
      <c r="A67" s="173"/>
      <c r="B67" s="173"/>
      <c r="C67" s="173"/>
    </row>
    <row r="68" spans="1:3" ht="13.5">
      <c r="A68" s="16"/>
      <c r="B68" s="19"/>
      <c r="C68" s="16"/>
    </row>
    <row r="69" spans="1:4" ht="13.5">
      <c r="A69" s="15"/>
      <c r="B69" s="19"/>
      <c r="C69" s="123"/>
      <c r="D69" s="29"/>
    </row>
    <row r="70" spans="1:3" ht="13.5">
      <c r="A70" s="15"/>
      <c r="B70" s="19"/>
      <c r="C70" s="124"/>
    </row>
    <row r="71" ht="13.5">
      <c r="B71" s="61"/>
    </row>
    <row r="72" ht="13.5">
      <c r="B72" s="61"/>
    </row>
    <row r="73" ht="13.5">
      <c r="B73" s="61"/>
    </row>
    <row r="74" spans="1:2" ht="13.5">
      <c r="A74" s="15"/>
      <c r="B74" s="19"/>
    </row>
    <row r="75" spans="1:2" ht="13.5">
      <c r="A75" s="15"/>
      <c r="B75" s="19"/>
    </row>
    <row r="76" spans="1:2" ht="13.5">
      <c r="A76" s="125"/>
      <c r="B76" s="126"/>
    </row>
  </sheetData>
  <sheetProtection/>
  <mergeCells count="3">
    <mergeCell ref="A20:E20"/>
    <mergeCell ref="A42:F42"/>
    <mergeCell ref="A67:C67"/>
  </mergeCells>
  <printOptions/>
  <pageMargins left="0.5905511811023623" right="0.15748031496062992" top="0.5905511811023623" bottom="0.5905511811023623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9"/>
  <sheetViews>
    <sheetView zoomScalePageLayoutView="0" workbookViewId="0" topLeftCell="A1">
      <selection activeCell="H81" sqref="H81"/>
    </sheetView>
  </sheetViews>
  <sheetFormatPr defaultColWidth="9.140625" defaultRowHeight="12.75"/>
  <cols>
    <col min="1" max="1" width="27.421875" style="127" customWidth="1"/>
    <col min="2" max="2" width="14.57421875" style="127" customWidth="1"/>
    <col min="3" max="3" width="13.421875" style="127" customWidth="1"/>
    <col min="4" max="4" width="12.28125" style="127" customWidth="1"/>
    <col min="5" max="5" width="13.00390625" style="127" customWidth="1"/>
    <col min="6" max="6" width="12.00390625" style="127" customWidth="1"/>
    <col min="7" max="16384" width="9.140625" style="127" customWidth="1"/>
  </cols>
  <sheetData>
    <row r="1" spans="1:5" ht="18.75" customHeight="1">
      <c r="A1" s="174" t="s">
        <v>94</v>
      </c>
      <c r="B1" s="174"/>
      <c r="C1" s="174"/>
      <c r="D1" s="174"/>
      <c r="E1" s="174"/>
    </row>
    <row r="2" spans="1:5" ht="18.75" customHeight="1">
      <c r="A2" s="174" t="s">
        <v>112</v>
      </c>
      <c r="B2" s="174"/>
      <c r="C2" s="174"/>
      <c r="D2" s="174"/>
      <c r="E2" s="174"/>
    </row>
    <row r="3" spans="1:5" ht="30.75">
      <c r="A3" s="151" t="s">
        <v>56</v>
      </c>
      <c r="B3" s="151" t="s">
        <v>57</v>
      </c>
      <c r="C3" s="151" t="s">
        <v>51</v>
      </c>
      <c r="D3" s="151" t="s">
        <v>58</v>
      </c>
      <c r="E3" s="151" t="s">
        <v>84</v>
      </c>
    </row>
    <row r="4" spans="1:5" ht="18" customHeight="1">
      <c r="A4" s="128" t="s">
        <v>113</v>
      </c>
      <c r="B4" s="129">
        <v>572497</v>
      </c>
      <c r="C4" s="129">
        <v>70960</v>
      </c>
      <c r="D4" s="129"/>
      <c r="E4" s="129">
        <f aca="true" t="shared" si="0" ref="E4:E13">SUM(B4:D4)</f>
        <v>643457</v>
      </c>
    </row>
    <row r="5" spans="1:5" ht="15">
      <c r="A5" s="130" t="s">
        <v>114</v>
      </c>
      <c r="B5" s="1">
        <v>12871</v>
      </c>
      <c r="C5" s="131">
        <v>109768</v>
      </c>
      <c r="D5" s="1"/>
      <c r="E5" s="132">
        <f t="shared" si="0"/>
        <v>122639</v>
      </c>
    </row>
    <row r="6" spans="1:5" s="133" customFormat="1" ht="15">
      <c r="A6" s="128" t="s">
        <v>115</v>
      </c>
      <c r="B6" s="129">
        <f>SUM(B4:B5)</f>
        <v>585368</v>
      </c>
      <c r="C6" s="129">
        <f>SUM(C4:C5)</f>
        <v>180728</v>
      </c>
      <c r="D6" s="129">
        <f>SUM(D4:D5)</f>
        <v>0</v>
      </c>
      <c r="E6" s="129">
        <f t="shared" si="0"/>
        <v>766096</v>
      </c>
    </row>
    <row r="7" spans="1:5" ht="15">
      <c r="A7" s="134" t="s">
        <v>116</v>
      </c>
      <c r="B7" s="135">
        <f>SUM(B8:B13)</f>
        <v>585368</v>
      </c>
      <c r="C7" s="135">
        <f>SUM(C8:C13)</f>
        <v>120751</v>
      </c>
      <c r="D7" s="135">
        <f>SUM(D8:D13)</f>
        <v>0</v>
      </c>
      <c r="E7" s="135">
        <f t="shared" si="0"/>
        <v>706119</v>
      </c>
    </row>
    <row r="8" spans="1:5" ht="15">
      <c r="A8" s="136" t="s">
        <v>59</v>
      </c>
      <c r="B8" s="137">
        <v>3600</v>
      </c>
      <c r="C8" s="137">
        <v>683</v>
      </c>
      <c r="D8" s="137"/>
      <c r="E8" s="138">
        <f t="shared" si="0"/>
        <v>4283</v>
      </c>
    </row>
    <row r="9" spans="1:5" ht="15">
      <c r="A9" s="136" t="s">
        <v>60</v>
      </c>
      <c r="B9" s="137">
        <v>868</v>
      </c>
      <c r="C9" s="137">
        <v>164</v>
      </c>
      <c r="D9" s="137"/>
      <c r="E9" s="138">
        <f t="shared" si="0"/>
        <v>1032</v>
      </c>
    </row>
    <row r="10" spans="1:5" ht="15">
      <c r="A10" s="136">
        <v>2200</v>
      </c>
      <c r="B10" s="137">
        <f>580900-2595</f>
        <v>578305</v>
      </c>
      <c r="C10" s="137">
        <v>44597</v>
      </c>
      <c r="D10" s="137"/>
      <c r="E10" s="138">
        <f t="shared" si="0"/>
        <v>622902</v>
      </c>
    </row>
    <row r="11" spans="1:5" ht="15">
      <c r="A11" s="136">
        <v>2300</v>
      </c>
      <c r="B11" s="139"/>
      <c r="C11" s="137">
        <v>145</v>
      </c>
      <c r="D11" s="139"/>
      <c r="E11" s="138">
        <f t="shared" si="0"/>
        <v>145</v>
      </c>
    </row>
    <row r="12" spans="1:5" ht="15">
      <c r="A12" s="136">
        <v>3200</v>
      </c>
      <c r="B12" s="139"/>
      <c r="C12" s="137">
        <v>2000</v>
      </c>
      <c r="D12" s="139"/>
      <c r="E12" s="138">
        <f t="shared" si="0"/>
        <v>2000</v>
      </c>
    </row>
    <row r="13" spans="1:5" ht="15">
      <c r="A13" s="136">
        <v>5200</v>
      </c>
      <c r="B13" s="137">
        <v>2595</v>
      </c>
      <c r="C13" s="137">
        <v>73162</v>
      </c>
      <c r="D13" s="139"/>
      <c r="E13" s="138">
        <f t="shared" si="0"/>
        <v>75757</v>
      </c>
    </row>
    <row r="14" spans="1:5" ht="15">
      <c r="A14" s="140" t="s">
        <v>117</v>
      </c>
      <c r="B14" s="141">
        <f>B6-B7</f>
        <v>0</v>
      </c>
      <c r="C14" s="141">
        <f>C6-C7</f>
        <v>59977</v>
      </c>
      <c r="D14" s="141">
        <f>D6-D7</f>
        <v>0</v>
      </c>
      <c r="E14" s="141">
        <f>E6-E7</f>
        <v>59977</v>
      </c>
    </row>
    <row r="15" spans="1:5" ht="15">
      <c r="A15" s="142" t="s">
        <v>92</v>
      </c>
      <c r="E15" s="142" t="s">
        <v>61</v>
      </c>
    </row>
    <row r="16" spans="1:5" ht="18">
      <c r="A16" s="175" t="s">
        <v>62</v>
      </c>
      <c r="B16" s="175"/>
      <c r="C16" s="175"/>
      <c r="D16" s="175"/>
      <c r="E16" s="175"/>
    </row>
    <row r="17" spans="1:5" ht="18">
      <c r="A17" s="174" t="s">
        <v>112</v>
      </c>
      <c r="B17" s="174"/>
      <c r="C17" s="174"/>
      <c r="D17" s="174"/>
      <c r="E17" s="174"/>
    </row>
    <row r="18" spans="1:5" ht="12.75" customHeight="1">
      <c r="A18" s="176" t="s">
        <v>56</v>
      </c>
      <c r="B18" s="176" t="s">
        <v>57</v>
      </c>
      <c r="C18" s="176" t="s">
        <v>51</v>
      </c>
      <c r="D18" s="176" t="s">
        <v>58</v>
      </c>
      <c r="E18" s="176" t="s">
        <v>85</v>
      </c>
    </row>
    <row r="19" spans="1:5" ht="17.25" customHeight="1">
      <c r="A19" s="177"/>
      <c r="B19" s="177"/>
      <c r="C19" s="177"/>
      <c r="D19" s="177"/>
      <c r="E19" s="177"/>
    </row>
    <row r="20" spans="1:5" ht="15">
      <c r="A20" s="128" t="s">
        <v>113</v>
      </c>
      <c r="B20" s="129">
        <v>58390</v>
      </c>
      <c r="C20" s="129">
        <v>3220</v>
      </c>
      <c r="D20" s="129"/>
      <c r="E20" s="129">
        <f aca="true" t="shared" si="1" ref="E20:E28">SUM(B20:D20)</f>
        <v>61610</v>
      </c>
    </row>
    <row r="21" spans="1:5" ht="15">
      <c r="A21" s="130" t="s">
        <v>114</v>
      </c>
      <c r="B21" s="2">
        <v>23261</v>
      </c>
      <c r="C21" s="144">
        <v>10304</v>
      </c>
      <c r="D21" s="2"/>
      <c r="E21" s="132">
        <f t="shared" si="1"/>
        <v>33565</v>
      </c>
    </row>
    <row r="22" spans="1:5" ht="15">
      <c r="A22" s="128" t="s">
        <v>115</v>
      </c>
      <c r="B22" s="129">
        <f>SUM(B20:B21)</f>
        <v>81651</v>
      </c>
      <c r="C22" s="129">
        <f>SUM(C20:C21)</f>
        <v>13524</v>
      </c>
      <c r="D22" s="129">
        <f>SUM(D20:D21)</f>
        <v>0</v>
      </c>
      <c r="E22" s="129">
        <f t="shared" si="1"/>
        <v>95175</v>
      </c>
    </row>
    <row r="23" spans="1:5" ht="15">
      <c r="A23" s="134" t="s">
        <v>116</v>
      </c>
      <c r="B23" s="135">
        <f>SUM(B24:B28)</f>
        <v>80691</v>
      </c>
      <c r="C23" s="135">
        <f>SUM(C24:C28)</f>
        <v>10000</v>
      </c>
      <c r="D23" s="135">
        <f>SUM(D24:D28)</f>
        <v>0</v>
      </c>
      <c r="E23" s="135">
        <f t="shared" si="1"/>
        <v>90691</v>
      </c>
    </row>
    <row r="24" spans="1:5" ht="13.5">
      <c r="A24" s="145" t="s">
        <v>59</v>
      </c>
      <c r="B24" s="146">
        <v>13563</v>
      </c>
      <c r="C24" s="146"/>
      <c r="D24" s="146"/>
      <c r="E24" s="147">
        <f t="shared" si="1"/>
        <v>13563</v>
      </c>
    </row>
    <row r="25" spans="1:5" ht="13.5">
      <c r="A25" s="145" t="s">
        <v>60</v>
      </c>
      <c r="B25" s="146">
        <v>3864</v>
      </c>
      <c r="C25" s="146"/>
      <c r="D25" s="146"/>
      <c r="E25" s="147">
        <f t="shared" si="1"/>
        <v>3864</v>
      </c>
    </row>
    <row r="26" spans="1:5" ht="13.5">
      <c r="A26" s="145">
        <v>2200</v>
      </c>
      <c r="B26" s="146">
        <v>17764</v>
      </c>
      <c r="C26" s="146">
        <v>5500</v>
      </c>
      <c r="D26" s="146"/>
      <c r="E26" s="147">
        <f t="shared" si="1"/>
        <v>23264</v>
      </c>
    </row>
    <row r="27" spans="1:5" ht="13.5">
      <c r="A27" s="145">
        <v>2300</v>
      </c>
      <c r="B27" s="146">
        <v>30500</v>
      </c>
      <c r="C27" s="146">
        <v>4500</v>
      </c>
      <c r="D27" s="146"/>
      <c r="E27" s="147">
        <f t="shared" si="1"/>
        <v>35000</v>
      </c>
    </row>
    <row r="28" spans="1:5" ht="13.5">
      <c r="A28" s="145">
        <v>5200</v>
      </c>
      <c r="B28" s="146">
        <v>15000</v>
      </c>
      <c r="C28" s="148"/>
      <c r="D28" s="146"/>
      <c r="E28" s="147">
        <f t="shared" si="1"/>
        <v>15000</v>
      </c>
    </row>
    <row r="29" spans="1:5" ht="15">
      <c r="A29" s="140" t="s">
        <v>117</v>
      </c>
      <c r="B29" s="135">
        <f>B22-B23</f>
        <v>960</v>
      </c>
      <c r="C29" s="141">
        <f>C22-C23</f>
        <v>3524</v>
      </c>
      <c r="D29" s="141">
        <f>D22-D23</f>
        <v>0</v>
      </c>
      <c r="E29" s="129">
        <f>E22-E23</f>
        <v>4484</v>
      </c>
    </row>
    <row r="30" spans="1:5" ht="15">
      <c r="A30" s="178" t="s">
        <v>125</v>
      </c>
      <c r="B30" s="178"/>
      <c r="C30" s="178"/>
      <c r="D30" s="178"/>
      <c r="E30" s="178"/>
    </row>
    <row r="31" spans="1:5" ht="18">
      <c r="A31" s="175" t="s">
        <v>63</v>
      </c>
      <c r="B31" s="175"/>
      <c r="C31" s="175"/>
      <c r="D31" s="175"/>
      <c r="E31" s="175"/>
    </row>
    <row r="32" spans="1:5" ht="18">
      <c r="A32" s="174" t="s">
        <v>112</v>
      </c>
      <c r="B32" s="174"/>
      <c r="C32" s="174"/>
      <c r="D32" s="174"/>
      <c r="E32" s="174"/>
    </row>
    <row r="33" spans="1:5" ht="12.75" customHeight="1">
      <c r="A33" s="176" t="s">
        <v>56</v>
      </c>
      <c r="B33" s="176" t="s">
        <v>57</v>
      </c>
      <c r="C33" s="176" t="s">
        <v>51</v>
      </c>
      <c r="D33" s="176" t="s">
        <v>58</v>
      </c>
      <c r="E33" s="176" t="s">
        <v>85</v>
      </c>
    </row>
    <row r="34" spans="1:5" ht="22.5" customHeight="1">
      <c r="A34" s="177"/>
      <c r="B34" s="177"/>
      <c r="C34" s="177"/>
      <c r="D34" s="177"/>
      <c r="E34" s="177"/>
    </row>
    <row r="35" spans="1:5" ht="17.25" customHeight="1">
      <c r="A35" s="128" t="s">
        <v>113</v>
      </c>
      <c r="B35" s="129">
        <f>64939-2256-423</f>
        <v>62260</v>
      </c>
      <c r="C35" s="129">
        <v>14180</v>
      </c>
      <c r="D35" s="129"/>
      <c r="E35" s="129">
        <f aca="true" t="shared" si="2" ref="E35:E44">SUM(B35:D35)</f>
        <v>76440</v>
      </c>
    </row>
    <row r="36" spans="1:5" ht="15">
      <c r="A36" s="130" t="s">
        <v>114</v>
      </c>
      <c r="B36" s="2">
        <v>6490</v>
      </c>
      <c r="C36" s="144">
        <v>48700</v>
      </c>
      <c r="D36" s="2"/>
      <c r="E36" s="132">
        <f t="shared" si="2"/>
        <v>55190</v>
      </c>
    </row>
    <row r="37" spans="1:5" ht="15">
      <c r="A37" s="128" t="s">
        <v>115</v>
      </c>
      <c r="B37" s="129">
        <f>SUM(B35:B36)</f>
        <v>68750</v>
      </c>
      <c r="C37" s="129">
        <f>SUM(C35:C36)</f>
        <v>62880</v>
      </c>
      <c r="D37" s="129">
        <f>SUM(D35:D36)</f>
        <v>0</v>
      </c>
      <c r="E37" s="129">
        <f t="shared" si="2"/>
        <v>131630</v>
      </c>
    </row>
    <row r="38" spans="1:5" ht="15">
      <c r="A38" s="134" t="s">
        <v>116</v>
      </c>
      <c r="B38" s="135">
        <f>SUM(B39:B44)</f>
        <v>68750</v>
      </c>
      <c r="C38" s="135">
        <f>SUM(C39:C44)</f>
        <v>62880</v>
      </c>
      <c r="D38" s="135">
        <f>SUM(D39:D44)</f>
        <v>0</v>
      </c>
      <c r="E38" s="135">
        <f t="shared" si="2"/>
        <v>131630</v>
      </c>
    </row>
    <row r="39" spans="1:5" ht="13.5">
      <c r="A39" s="145" t="s">
        <v>59</v>
      </c>
      <c r="B39" s="146">
        <v>7500</v>
      </c>
      <c r="C39" s="146"/>
      <c r="D39" s="146"/>
      <c r="E39" s="147">
        <f t="shared" si="2"/>
        <v>7500</v>
      </c>
    </row>
    <row r="40" spans="1:5" ht="13.5">
      <c r="A40" s="145" t="s">
        <v>60</v>
      </c>
      <c r="B40" s="146">
        <v>1807</v>
      </c>
      <c r="C40" s="146"/>
      <c r="D40" s="146"/>
      <c r="E40" s="147">
        <f t="shared" si="2"/>
        <v>1807</v>
      </c>
    </row>
    <row r="41" spans="1:5" ht="13.5">
      <c r="A41" s="145">
        <v>2200</v>
      </c>
      <c r="B41" s="146">
        <v>23965</v>
      </c>
      <c r="C41" s="146">
        <v>26800</v>
      </c>
      <c r="D41" s="146"/>
      <c r="E41" s="147">
        <f t="shared" si="2"/>
        <v>50765</v>
      </c>
    </row>
    <row r="42" spans="1:5" ht="13.5">
      <c r="A42" s="145">
        <v>2300</v>
      </c>
      <c r="B42" s="146">
        <v>14134</v>
      </c>
      <c r="C42" s="146">
        <v>3350</v>
      </c>
      <c r="D42" s="146"/>
      <c r="E42" s="147">
        <f t="shared" si="2"/>
        <v>17484</v>
      </c>
    </row>
    <row r="43" spans="1:5" ht="13.5">
      <c r="A43" s="145">
        <v>2500</v>
      </c>
      <c r="B43" s="146">
        <v>1500</v>
      </c>
      <c r="C43" s="146"/>
      <c r="D43" s="146"/>
      <c r="E43" s="147">
        <f t="shared" si="2"/>
        <v>1500</v>
      </c>
    </row>
    <row r="44" spans="1:5" ht="13.5">
      <c r="A44" s="145">
        <v>5200</v>
      </c>
      <c r="B44" s="146">
        <v>19844</v>
      </c>
      <c r="C44" s="146">
        <v>32730</v>
      </c>
      <c r="D44" s="146"/>
      <c r="E44" s="147">
        <f t="shared" si="2"/>
        <v>52574</v>
      </c>
    </row>
    <row r="45" spans="1:5" ht="15">
      <c r="A45" s="140" t="s">
        <v>117</v>
      </c>
      <c r="B45" s="135">
        <f>B37-B38</f>
        <v>0</v>
      </c>
      <c r="C45" s="141">
        <f>C37-C38</f>
        <v>0</v>
      </c>
      <c r="D45" s="141">
        <f>D37-D38</f>
        <v>0</v>
      </c>
      <c r="E45" s="129">
        <f>E37-E38</f>
        <v>0</v>
      </c>
    </row>
    <row r="46" spans="1:5" ht="24" customHeight="1">
      <c r="A46" s="178" t="s">
        <v>124</v>
      </c>
      <c r="B46" s="178"/>
      <c r="C46" s="178"/>
      <c r="D46" s="178"/>
      <c r="E46" s="178"/>
    </row>
    <row r="47" spans="1:5" ht="18">
      <c r="A47" s="175" t="s">
        <v>64</v>
      </c>
      <c r="B47" s="175"/>
      <c r="C47" s="175"/>
      <c r="D47" s="175"/>
      <c r="E47" s="175"/>
    </row>
    <row r="48" spans="1:5" ht="18">
      <c r="A48" s="174" t="s">
        <v>112</v>
      </c>
      <c r="B48" s="174"/>
      <c r="C48" s="174"/>
      <c r="D48" s="174"/>
      <c r="E48" s="174"/>
    </row>
    <row r="49" spans="1:5" ht="12.75" customHeight="1">
      <c r="A49" s="176" t="s">
        <v>56</v>
      </c>
      <c r="B49" s="176" t="s">
        <v>57</v>
      </c>
      <c r="C49" s="176" t="s">
        <v>51</v>
      </c>
      <c r="D49" s="176" t="s">
        <v>58</v>
      </c>
      <c r="E49" s="176" t="s">
        <v>85</v>
      </c>
    </row>
    <row r="50" spans="1:5" ht="19.5" customHeight="1">
      <c r="A50" s="177"/>
      <c r="B50" s="177"/>
      <c r="C50" s="177"/>
      <c r="D50" s="177"/>
      <c r="E50" s="177"/>
    </row>
    <row r="51" spans="1:5" ht="15">
      <c r="A51" s="128" t="s">
        <v>113</v>
      </c>
      <c r="B51" s="129">
        <v>30025</v>
      </c>
      <c r="C51" s="129">
        <v>1170</v>
      </c>
      <c r="D51" s="129"/>
      <c r="E51" s="129">
        <f aca="true" t="shared" si="3" ref="E51:E58">SUM(B51:D51)</f>
        <v>31195</v>
      </c>
    </row>
    <row r="52" spans="1:5" ht="15">
      <c r="A52" s="130" t="s">
        <v>114</v>
      </c>
      <c r="B52" s="2">
        <v>14391</v>
      </c>
      <c r="C52" s="144">
        <v>3137</v>
      </c>
      <c r="D52" s="2"/>
      <c r="E52" s="132">
        <f t="shared" si="3"/>
        <v>17528</v>
      </c>
    </row>
    <row r="53" spans="1:5" ht="15">
      <c r="A53" s="128" t="s">
        <v>115</v>
      </c>
      <c r="B53" s="129">
        <f>SUM(B51:B52)</f>
        <v>44416</v>
      </c>
      <c r="C53" s="129">
        <f>SUM(C51:C52)</f>
        <v>4307</v>
      </c>
      <c r="D53" s="129">
        <f>SUM(D51:D52)</f>
        <v>0</v>
      </c>
      <c r="E53" s="129">
        <f t="shared" si="3"/>
        <v>48723</v>
      </c>
    </row>
    <row r="54" spans="1:5" ht="15">
      <c r="A54" s="134" t="s">
        <v>116</v>
      </c>
      <c r="B54" s="135">
        <f>SUM(B55:B58)</f>
        <v>36686</v>
      </c>
      <c r="C54" s="135">
        <f>SUM(C55:C58)</f>
        <v>75</v>
      </c>
      <c r="D54" s="135">
        <f>SUM(D55:D58)</f>
        <v>0</v>
      </c>
      <c r="E54" s="135">
        <f t="shared" si="3"/>
        <v>36761</v>
      </c>
    </row>
    <row r="55" spans="1:5" ht="13.5">
      <c r="A55" s="145" t="s">
        <v>59</v>
      </c>
      <c r="B55" s="146">
        <v>7000</v>
      </c>
      <c r="C55" s="146"/>
      <c r="D55" s="146"/>
      <c r="E55" s="147">
        <f t="shared" si="3"/>
        <v>7000</v>
      </c>
    </row>
    <row r="56" spans="1:5" ht="13.5">
      <c r="A56" s="145" t="s">
        <v>60</v>
      </c>
      <c r="B56" s="146">
        <v>1686</v>
      </c>
      <c r="C56" s="146"/>
      <c r="D56" s="146"/>
      <c r="E56" s="147">
        <f t="shared" si="3"/>
        <v>1686</v>
      </c>
    </row>
    <row r="57" spans="1:5" ht="13.5">
      <c r="A57" s="145">
        <v>2200</v>
      </c>
      <c r="B57" s="146">
        <v>21000</v>
      </c>
      <c r="C57" s="146">
        <v>75</v>
      </c>
      <c r="D57" s="146"/>
      <c r="E57" s="147">
        <f t="shared" si="3"/>
        <v>21075</v>
      </c>
    </row>
    <row r="58" spans="1:5" ht="13.5">
      <c r="A58" s="145">
        <v>2300</v>
      </c>
      <c r="B58" s="146">
        <v>7000</v>
      </c>
      <c r="C58" s="146"/>
      <c r="D58" s="146"/>
      <c r="E58" s="147">
        <f t="shared" si="3"/>
        <v>7000</v>
      </c>
    </row>
    <row r="59" spans="1:5" ht="15">
      <c r="A59" s="140" t="s">
        <v>117</v>
      </c>
      <c r="B59" s="135">
        <f>B53-B54</f>
        <v>7730</v>
      </c>
      <c r="C59" s="141">
        <f>C53-C54</f>
        <v>4232</v>
      </c>
      <c r="D59" s="141">
        <f>D53-D54</f>
        <v>0</v>
      </c>
      <c r="E59" s="129">
        <f>E53-E54</f>
        <v>11962</v>
      </c>
    </row>
    <row r="60" spans="1:5" ht="26.25" customHeight="1">
      <c r="A60" s="178" t="s">
        <v>126</v>
      </c>
      <c r="B60" s="178"/>
      <c r="C60" s="178"/>
      <c r="D60" s="178"/>
      <c r="E60" s="178"/>
    </row>
    <row r="61" spans="1:5" ht="18">
      <c r="A61" s="179" t="s">
        <v>65</v>
      </c>
      <c r="B61" s="179"/>
      <c r="C61" s="179"/>
      <c r="D61" s="179"/>
      <c r="E61" s="179"/>
    </row>
    <row r="62" spans="1:5" ht="18">
      <c r="A62" s="174" t="s">
        <v>112</v>
      </c>
      <c r="B62" s="174"/>
      <c r="C62" s="174"/>
      <c r="D62" s="174"/>
      <c r="E62" s="174"/>
    </row>
    <row r="63" spans="1:5" ht="12.75" customHeight="1">
      <c r="A63" s="176" t="s">
        <v>56</v>
      </c>
      <c r="B63" s="176" t="s">
        <v>57</v>
      </c>
      <c r="C63" s="176" t="s">
        <v>51</v>
      </c>
      <c r="D63" s="176" t="s">
        <v>58</v>
      </c>
      <c r="E63" s="176" t="s">
        <v>85</v>
      </c>
    </row>
    <row r="64" spans="1:5" ht="24" customHeight="1">
      <c r="A64" s="177"/>
      <c r="B64" s="177"/>
      <c r="C64" s="177"/>
      <c r="D64" s="177"/>
      <c r="E64" s="177"/>
    </row>
    <row r="65" spans="1:5" ht="15">
      <c r="A65" s="128" t="s">
        <v>113</v>
      </c>
      <c r="B65" s="129">
        <f>47552+1974</f>
        <v>49526</v>
      </c>
      <c r="C65" s="129">
        <v>1160</v>
      </c>
      <c r="D65" s="129"/>
      <c r="E65" s="129">
        <f aca="true" t="shared" si="4" ref="E65:E72">SUM(B65:D65)</f>
        <v>50686</v>
      </c>
    </row>
    <row r="66" spans="1:5" ht="15">
      <c r="A66" s="130" t="s">
        <v>114</v>
      </c>
      <c r="B66" s="2">
        <v>5866</v>
      </c>
      <c r="C66" s="144">
        <v>1245</v>
      </c>
      <c r="D66" s="2"/>
      <c r="E66" s="132">
        <f t="shared" si="4"/>
        <v>7111</v>
      </c>
    </row>
    <row r="67" spans="1:5" ht="15">
      <c r="A67" s="128" t="s">
        <v>115</v>
      </c>
      <c r="B67" s="129">
        <f>SUM(B65:B66)</f>
        <v>55392</v>
      </c>
      <c r="C67" s="129">
        <f>SUM(C65:C66)</f>
        <v>2405</v>
      </c>
      <c r="D67" s="129">
        <f>SUM(D65:D66)</f>
        <v>0</v>
      </c>
      <c r="E67" s="129">
        <f t="shared" si="4"/>
        <v>57797</v>
      </c>
    </row>
    <row r="68" spans="1:5" ht="15">
      <c r="A68" s="134" t="s">
        <v>116</v>
      </c>
      <c r="B68" s="135">
        <f>SUM(B69:B72)</f>
        <v>55392</v>
      </c>
      <c r="C68" s="135">
        <f>SUM(C69:C72)</f>
        <v>2405</v>
      </c>
      <c r="D68" s="135">
        <f>SUM(D69:D72)</f>
        <v>0</v>
      </c>
      <c r="E68" s="135">
        <f t="shared" si="4"/>
        <v>57797</v>
      </c>
    </row>
    <row r="69" spans="1:5" ht="13.5">
      <c r="A69" s="145" t="s">
        <v>59</v>
      </c>
      <c r="B69" s="146">
        <v>14589</v>
      </c>
      <c r="C69" s="146"/>
      <c r="D69" s="146"/>
      <c r="E69" s="147">
        <f t="shared" si="4"/>
        <v>14589</v>
      </c>
    </row>
    <row r="70" spans="1:5" ht="13.5">
      <c r="A70" s="145" t="s">
        <v>60</v>
      </c>
      <c r="B70" s="146">
        <v>4034</v>
      </c>
      <c r="C70" s="146"/>
      <c r="D70" s="146"/>
      <c r="E70" s="147">
        <f t="shared" si="4"/>
        <v>4034</v>
      </c>
    </row>
    <row r="71" spans="1:5" ht="13.5">
      <c r="A71" s="145">
        <v>2200</v>
      </c>
      <c r="B71" s="146">
        <v>14950</v>
      </c>
      <c r="C71" s="146">
        <v>1280</v>
      </c>
      <c r="D71" s="146"/>
      <c r="E71" s="147">
        <f t="shared" si="4"/>
        <v>16230</v>
      </c>
    </row>
    <row r="72" spans="1:5" ht="13.5">
      <c r="A72" s="145">
        <v>2300</v>
      </c>
      <c r="B72" s="146">
        <v>21819</v>
      </c>
      <c r="C72" s="146">
        <v>1125</v>
      </c>
      <c r="D72" s="146"/>
      <c r="E72" s="147">
        <f t="shared" si="4"/>
        <v>22944</v>
      </c>
    </row>
    <row r="73" spans="1:5" ht="15">
      <c r="A73" s="140" t="s">
        <v>117</v>
      </c>
      <c r="B73" s="135">
        <f>B67-B68</f>
        <v>0</v>
      </c>
      <c r="C73" s="141">
        <f>C67-C68</f>
        <v>0</v>
      </c>
      <c r="D73" s="141">
        <f>D67-D68</f>
        <v>0</v>
      </c>
      <c r="E73" s="129">
        <f>E67-E68</f>
        <v>0</v>
      </c>
    </row>
    <row r="74" spans="1:5" ht="15">
      <c r="A74" s="180" t="s">
        <v>127</v>
      </c>
      <c r="B74" s="180"/>
      <c r="C74" s="180"/>
      <c r="D74" s="180"/>
      <c r="E74" s="180"/>
    </row>
    <row r="75" spans="1:5" ht="18">
      <c r="A75" s="175" t="s">
        <v>82</v>
      </c>
      <c r="B75" s="175"/>
      <c r="C75" s="175"/>
      <c r="D75" s="175"/>
      <c r="E75" s="175"/>
    </row>
    <row r="76" spans="1:5" ht="18">
      <c r="A76" s="174" t="s">
        <v>112</v>
      </c>
      <c r="B76" s="174"/>
      <c r="C76" s="174"/>
      <c r="D76" s="174"/>
      <c r="E76" s="174"/>
    </row>
    <row r="77" spans="1:5" ht="12" customHeight="1">
      <c r="A77" s="143"/>
      <c r="B77" s="143"/>
      <c r="C77" s="143"/>
      <c r="D77" s="143"/>
      <c r="E77" s="143"/>
    </row>
    <row r="78" spans="1:5" ht="12.75" customHeight="1">
      <c r="A78" s="176" t="s">
        <v>56</v>
      </c>
      <c r="B78" s="176" t="s">
        <v>57</v>
      </c>
      <c r="C78" s="176" t="s">
        <v>51</v>
      </c>
      <c r="D78" s="176" t="s">
        <v>58</v>
      </c>
      <c r="E78" s="176" t="s">
        <v>85</v>
      </c>
    </row>
    <row r="79" spans="1:5" ht="19.5" customHeight="1">
      <c r="A79" s="177"/>
      <c r="B79" s="177"/>
      <c r="C79" s="177"/>
      <c r="D79" s="177"/>
      <c r="E79" s="177"/>
    </row>
    <row r="80" spans="1:5" ht="15">
      <c r="A80" s="128" t="s">
        <v>113</v>
      </c>
      <c r="B80" s="129">
        <v>42502</v>
      </c>
      <c r="C80" s="129">
        <v>3900</v>
      </c>
      <c r="D80" s="129"/>
      <c r="E80" s="129">
        <f aca="true" t="shared" si="5" ref="E80:E89">SUM(B80:D80)</f>
        <v>46402</v>
      </c>
    </row>
    <row r="81" spans="1:5" ht="15">
      <c r="A81" s="130" t="s">
        <v>114</v>
      </c>
      <c r="B81" s="2">
        <v>3814</v>
      </c>
      <c r="C81" s="144">
        <v>1125</v>
      </c>
      <c r="D81" s="2"/>
      <c r="E81" s="132">
        <f t="shared" si="5"/>
        <v>4939</v>
      </c>
    </row>
    <row r="82" spans="1:5" ht="15">
      <c r="A82" s="128" t="s">
        <v>115</v>
      </c>
      <c r="B82" s="129">
        <f>SUM(B80:B81)</f>
        <v>46316</v>
      </c>
      <c r="C82" s="129">
        <f>SUM(C80:C81)</f>
        <v>5025</v>
      </c>
      <c r="D82" s="129">
        <f>SUM(D80:D81)</f>
        <v>0</v>
      </c>
      <c r="E82" s="129">
        <f t="shared" si="5"/>
        <v>51341</v>
      </c>
    </row>
    <row r="83" spans="1:5" ht="15">
      <c r="A83" s="134" t="s">
        <v>116</v>
      </c>
      <c r="B83" s="135">
        <f>SUM(B84:B89)</f>
        <v>42760</v>
      </c>
      <c r="C83" s="135">
        <f>SUM(C84:C89)</f>
        <v>4988</v>
      </c>
      <c r="D83" s="135">
        <f>SUM(D84:D89)</f>
        <v>0</v>
      </c>
      <c r="E83" s="135">
        <f t="shared" si="5"/>
        <v>47748</v>
      </c>
    </row>
    <row r="84" spans="1:5" ht="13.5">
      <c r="A84" s="145" t="s">
        <v>59</v>
      </c>
      <c r="B84" s="146">
        <v>10552</v>
      </c>
      <c r="C84" s="146"/>
      <c r="D84" s="146"/>
      <c r="E84" s="147">
        <f t="shared" si="5"/>
        <v>10552</v>
      </c>
    </row>
    <row r="85" spans="1:5" ht="13.5">
      <c r="A85" s="145" t="s">
        <v>60</v>
      </c>
      <c r="B85" s="146">
        <v>2900</v>
      </c>
      <c r="C85" s="146"/>
      <c r="D85" s="146"/>
      <c r="E85" s="147">
        <f t="shared" si="5"/>
        <v>2900</v>
      </c>
    </row>
    <row r="86" spans="1:5" ht="13.5">
      <c r="A86" s="145">
        <v>2200</v>
      </c>
      <c r="B86" s="146">
        <v>9950</v>
      </c>
      <c r="C86" s="146">
        <v>4988</v>
      </c>
      <c r="D86" s="146"/>
      <c r="E86" s="147">
        <f t="shared" si="5"/>
        <v>14938</v>
      </c>
    </row>
    <row r="87" spans="1:5" ht="13.5">
      <c r="A87" s="145">
        <v>2300</v>
      </c>
      <c r="B87" s="146">
        <f>11000-3800</f>
        <v>7200</v>
      </c>
      <c r="C87" s="146"/>
      <c r="D87" s="146"/>
      <c r="E87" s="147">
        <f t="shared" si="5"/>
        <v>7200</v>
      </c>
    </row>
    <row r="88" spans="1:5" ht="13.5">
      <c r="A88" s="145">
        <v>2500</v>
      </c>
      <c r="B88" s="146">
        <v>3868</v>
      </c>
      <c r="C88" s="146"/>
      <c r="D88" s="146"/>
      <c r="E88" s="147">
        <f t="shared" si="5"/>
        <v>3868</v>
      </c>
    </row>
    <row r="89" spans="1:5" ht="13.5">
      <c r="A89" s="145">
        <v>5200</v>
      </c>
      <c r="B89" s="146">
        <v>8290</v>
      </c>
      <c r="C89" s="148"/>
      <c r="D89" s="146"/>
      <c r="E89" s="147">
        <f t="shared" si="5"/>
        <v>8290</v>
      </c>
    </row>
    <row r="90" spans="1:5" ht="15">
      <c r="A90" s="140" t="s">
        <v>117</v>
      </c>
      <c r="B90" s="135">
        <f>B82-B83</f>
        <v>3556</v>
      </c>
      <c r="C90" s="141">
        <f>C82-C83</f>
        <v>37</v>
      </c>
      <c r="D90" s="141">
        <f>D82-D83</f>
        <v>0</v>
      </c>
      <c r="E90" s="129">
        <f>E82-E83</f>
        <v>3593</v>
      </c>
    </row>
    <row r="91" spans="1:5" ht="20.25" customHeight="1">
      <c r="A91" s="178" t="s">
        <v>128</v>
      </c>
      <c r="B91" s="178"/>
      <c r="C91" s="178"/>
      <c r="D91" s="178"/>
      <c r="E91" s="178"/>
    </row>
    <row r="92" spans="1:5" ht="18">
      <c r="A92" s="175" t="s">
        <v>83</v>
      </c>
      <c r="B92" s="175"/>
      <c r="C92" s="175"/>
      <c r="D92" s="175"/>
      <c r="E92" s="175"/>
    </row>
    <row r="93" spans="1:5" ht="18">
      <c r="A93" s="174" t="s">
        <v>112</v>
      </c>
      <c r="B93" s="174"/>
      <c r="C93" s="174"/>
      <c r="D93" s="174"/>
      <c r="E93" s="174"/>
    </row>
    <row r="94" spans="1:5" ht="18">
      <c r="A94" s="143"/>
      <c r="B94" s="143"/>
      <c r="C94" s="143"/>
      <c r="D94" s="143"/>
      <c r="E94" s="143"/>
    </row>
    <row r="95" spans="1:5" ht="12.75" customHeight="1">
      <c r="A95" s="176" t="s">
        <v>56</v>
      </c>
      <c r="B95" s="176" t="s">
        <v>57</v>
      </c>
      <c r="C95" s="176" t="s">
        <v>51</v>
      </c>
      <c r="D95" s="176" t="s">
        <v>58</v>
      </c>
      <c r="E95" s="176" t="s">
        <v>85</v>
      </c>
    </row>
    <row r="96" spans="1:5" ht="16.5" customHeight="1">
      <c r="A96" s="177"/>
      <c r="B96" s="177"/>
      <c r="C96" s="177"/>
      <c r="D96" s="177"/>
      <c r="E96" s="177"/>
    </row>
    <row r="97" spans="1:5" ht="15">
      <c r="A97" s="128" t="s">
        <v>113</v>
      </c>
      <c r="B97" s="129">
        <v>40274</v>
      </c>
      <c r="C97" s="129">
        <v>730</v>
      </c>
      <c r="D97" s="129"/>
      <c r="E97" s="129">
        <f aca="true" t="shared" si="6" ref="E97:E105">SUM(B97:D97)</f>
        <v>41004</v>
      </c>
    </row>
    <row r="98" spans="1:5" ht="15">
      <c r="A98" s="130" t="s">
        <v>114</v>
      </c>
      <c r="B98" s="2">
        <v>4085</v>
      </c>
      <c r="C98" s="144">
        <v>354</v>
      </c>
      <c r="D98" s="2"/>
      <c r="E98" s="132">
        <f t="shared" si="6"/>
        <v>4439</v>
      </c>
    </row>
    <row r="99" spans="1:5" ht="15">
      <c r="A99" s="128" t="s">
        <v>115</v>
      </c>
      <c r="B99" s="129">
        <f>SUM(B97:B98)</f>
        <v>44359</v>
      </c>
      <c r="C99" s="129">
        <f>SUM(C97:C98)</f>
        <v>1084</v>
      </c>
      <c r="D99" s="129">
        <f>SUM(D97:D98)</f>
        <v>0</v>
      </c>
      <c r="E99" s="129">
        <f t="shared" si="6"/>
        <v>45443</v>
      </c>
    </row>
    <row r="100" spans="1:5" ht="15">
      <c r="A100" s="134" t="s">
        <v>116</v>
      </c>
      <c r="B100" s="135">
        <f>SUM(B101:B105)</f>
        <v>40274</v>
      </c>
      <c r="C100" s="135">
        <f>SUM(C101:C105)</f>
        <v>1084</v>
      </c>
      <c r="D100" s="135">
        <f>SUM(D101:D105)</f>
        <v>0</v>
      </c>
      <c r="E100" s="135">
        <f t="shared" si="6"/>
        <v>41358</v>
      </c>
    </row>
    <row r="101" spans="1:5" ht="13.5">
      <c r="A101" s="145" t="s">
        <v>59</v>
      </c>
      <c r="B101" s="146">
        <v>10000</v>
      </c>
      <c r="C101" s="146"/>
      <c r="D101" s="146"/>
      <c r="E101" s="147">
        <f t="shared" si="6"/>
        <v>10000</v>
      </c>
    </row>
    <row r="102" spans="1:5" ht="13.5">
      <c r="A102" s="145" t="s">
        <v>60</v>
      </c>
      <c r="B102" s="146">
        <v>2909</v>
      </c>
      <c r="C102" s="146"/>
      <c r="D102" s="146"/>
      <c r="E102" s="147">
        <f t="shared" si="6"/>
        <v>2909</v>
      </c>
    </row>
    <row r="103" spans="1:5" ht="13.5">
      <c r="A103" s="145">
        <v>2200</v>
      </c>
      <c r="B103" s="146">
        <v>22865</v>
      </c>
      <c r="C103" s="146">
        <v>1084</v>
      </c>
      <c r="D103" s="146"/>
      <c r="E103" s="147">
        <f t="shared" si="6"/>
        <v>23949</v>
      </c>
    </row>
    <row r="104" spans="1:5" ht="13.5">
      <c r="A104" s="145">
        <v>2300</v>
      </c>
      <c r="B104" s="146">
        <v>4500</v>
      </c>
      <c r="C104" s="146"/>
      <c r="D104" s="146"/>
      <c r="E104" s="147">
        <f t="shared" si="6"/>
        <v>4500</v>
      </c>
    </row>
    <row r="105" spans="1:5" ht="13.5">
      <c r="A105" s="145">
        <v>5200</v>
      </c>
      <c r="B105" s="148"/>
      <c r="C105" s="148"/>
      <c r="D105" s="146"/>
      <c r="E105" s="147">
        <f t="shared" si="6"/>
        <v>0</v>
      </c>
    </row>
    <row r="106" spans="1:5" ht="15">
      <c r="A106" s="140" t="s">
        <v>117</v>
      </c>
      <c r="B106" s="135">
        <f>B99-B100</f>
        <v>4085</v>
      </c>
      <c r="C106" s="141">
        <f>C99-C100</f>
        <v>0</v>
      </c>
      <c r="D106" s="141">
        <f>D99-D100</f>
        <v>0</v>
      </c>
      <c r="E106" s="129">
        <f>E99-E100</f>
        <v>4085</v>
      </c>
    </row>
    <row r="107" spans="1:5" ht="15">
      <c r="A107" s="178" t="s">
        <v>129</v>
      </c>
      <c r="B107" s="178"/>
      <c r="C107" s="178"/>
      <c r="D107" s="178"/>
      <c r="E107" s="178"/>
    </row>
    <row r="108" spans="1:5" ht="18">
      <c r="A108" s="181" t="s">
        <v>66</v>
      </c>
      <c r="B108" s="181"/>
      <c r="C108" s="181"/>
      <c r="D108" s="181"/>
      <c r="E108" s="181"/>
    </row>
    <row r="109" spans="1:5" ht="18">
      <c r="A109" s="174" t="s">
        <v>112</v>
      </c>
      <c r="B109" s="174"/>
      <c r="C109" s="174"/>
      <c r="D109" s="174"/>
      <c r="E109" s="174"/>
    </row>
    <row r="110" spans="1:5" ht="12.75" customHeight="1">
      <c r="A110" s="176" t="s">
        <v>56</v>
      </c>
      <c r="B110" s="176" t="s">
        <v>57</v>
      </c>
      <c r="C110" s="176" t="s">
        <v>51</v>
      </c>
      <c r="D110" s="176" t="s">
        <v>58</v>
      </c>
      <c r="E110" s="176" t="s">
        <v>85</v>
      </c>
    </row>
    <row r="111" spans="1:5" ht="21" customHeight="1">
      <c r="A111" s="177"/>
      <c r="B111" s="177"/>
      <c r="C111" s="177"/>
      <c r="D111" s="177"/>
      <c r="E111" s="177"/>
    </row>
    <row r="112" spans="1:5" ht="15">
      <c r="A112" s="128" t="s">
        <v>113</v>
      </c>
      <c r="B112" s="152">
        <f>32829-3055-1551</f>
        <v>28223</v>
      </c>
      <c r="C112" s="129">
        <v>3910</v>
      </c>
      <c r="D112" s="129"/>
      <c r="E112" s="129">
        <f aca="true" t="shared" si="7" ref="E112:E120">SUM(B112:D112)</f>
        <v>32133</v>
      </c>
    </row>
    <row r="113" spans="1:5" ht="15">
      <c r="A113" s="130" t="s">
        <v>114</v>
      </c>
      <c r="B113" s="2">
        <v>257</v>
      </c>
      <c r="C113" s="144">
        <v>12555</v>
      </c>
      <c r="D113" s="2"/>
      <c r="E113" s="132">
        <f t="shared" si="7"/>
        <v>12812</v>
      </c>
    </row>
    <row r="114" spans="1:5" ht="15">
      <c r="A114" s="128" t="s">
        <v>115</v>
      </c>
      <c r="B114" s="129">
        <f>SUM(B112:B113)</f>
        <v>28480</v>
      </c>
      <c r="C114" s="129">
        <f>SUM(C112:C113)</f>
        <v>16465</v>
      </c>
      <c r="D114" s="129">
        <f>SUM(D112:D113)</f>
        <v>0</v>
      </c>
      <c r="E114" s="129">
        <f t="shared" si="7"/>
        <v>44945</v>
      </c>
    </row>
    <row r="115" spans="1:5" ht="15">
      <c r="A115" s="134" t="s">
        <v>116</v>
      </c>
      <c r="B115" s="135">
        <f>SUM(B116:B120)</f>
        <v>27802</v>
      </c>
      <c r="C115" s="135">
        <f>SUM(C116:C120)</f>
        <v>5301</v>
      </c>
      <c r="D115" s="135">
        <f>SUM(D116:D120)</f>
        <v>0</v>
      </c>
      <c r="E115" s="135">
        <f t="shared" si="7"/>
        <v>33103</v>
      </c>
    </row>
    <row r="116" spans="1:5" ht="13.5">
      <c r="A116" s="145" t="s">
        <v>59</v>
      </c>
      <c r="B116" s="146"/>
      <c r="C116" s="146"/>
      <c r="D116" s="146"/>
      <c r="E116" s="147">
        <f t="shared" si="7"/>
        <v>0</v>
      </c>
    </row>
    <row r="117" spans="1:5" ht="13.5">
      <c r="A117" s="145" t="s">
        <v>60</v>
      </c>
      <c r="B117" s="146"/>
      <c r="C117" s="146"/>
      <c r="D117" s="146"/>
      <c r="E117" s="147">
        <f t="shared" si="7"/>
        <v>0</v>
      </c>
    </row>
    <row r="118" spans="1:5" ht="13.5">
      <c r="A118" s="145">
        <v>2200</v>
      </c>
      <c r="B118" s="146">
        <v>26252</v>
      </c>
      <c r="C118" s="146">
        <v>5301</v>
      </c>
      <c r="D118" s="146"/>
      <c r="E118" s="147">
        <f t="shared" si="7"/>
        <v>31553</v>
      </c>
    </row>
    <row r="119" spans="1:5" ht="13.5">
      <c r="A119" s="145">
        <v>2300</v>
      </c>
      <c r="B119" s="146">
        <v>1550</v>
      </c>
      <c r="C119" s="146"/>
      <c r="D119" s="146"/>
      <c r="E119" s="147">
        <f t="shared" si="7"/>
        <v>1550</v>
      </c>
    </row>
    <row r="120" spans="1:5" ht="13.5">
      <c r="A120" s="145">
        <v>5200</v>
      </c>
      <c r="B120" s="148"/>
      <c r="C120" s="148"/>
      <c r="D120" s="146"/>
      <c r="E120" s="147">
        <f t="shared" si="7"/>
        <v>0</v>
      </c>
    </row>
    <row r="121" spans="1:5" ht="15">
      <c r="A121" s="140" t="s">
        <v>117</v>
      </c>
      <c r="B121" s="135">
        <f>B114-B115</f>
        <v>678</v>
      </c>
      <c r="C121" s="141">
        <f>C114-C115</f>
        <v>11164</v>
      </c>
      <c r="D121" s="141">
        <f>D114-D115</f>
        <v>0</v>
      </c>
      <c r="E121" s="129">
        <f>E114-E115</f>
        <v>11842</v>
      </c>
    </row>
    <row r="122" spans="1:5" ht="15">
      <c r="A122" s="178" t="s">
        <v>130</v>
      </c>
      <c r="B122" s="178"/>
      <c r="C122" s="178"/>
      <c r="D122" s="178"/>
      <c r="E122" s="178"/>
    </row>
    <row r="123" spans="1:5" ht="18">
      <c r="A123" s="175" t="s">
        <v>67</v>
      </c>
      <c r="B123" s="175"/>
      <c r="C123" s="175"/>
      <c r="D123" s="175"/>
      <c r="E123" s="175"/>
    </row>
    <row r="124" spans="1:5" ht="18">
      <c r="A124" s="174" t="s">
        <v>112</v>
      </c>
      <c r="B124" s="174"/>
      <c r="C124" s="174"/>
      <c r="D124" s="174"/>
      <c r="E124" s="174"/>
    </row>
    <row r="125" spans="1:5" ht="13.5" customHeight="1">
      <c r="A125" s="143"/>
      <c r="B125" s="143"/>
      <c r="C125" s="143"/>
      <c r="D125" s="143"/>
      <c r="E125" s="143"/>
    </row>
    <row r="126" spans="1:5" ht="12.75" customHeight="1">
      <c r="A126" s="176" t="s">
        <v>56</v>
      </c>
      <c r="B126" s="176" t="s">
        <v>57</v>
      </c>
      <c r="C126" s="176" t="s">
        <v>51</v>
      </c>
      <c r="D126" s="176" t="s">
        <v>58</v>
      </c>
      <c r="E126" s="176" t="s">
        <v>85</v>
      </c>
    </row>
    <row r="127" spans="1:5" ht="20.25" customHeight="1">
      <c r="A127" s="177"/>
      <c r="B127" s="177"/>
      <c r="C127" s="177"/>
      <c r="D127" s="177"/>
      <c r="E127" s="177"/>
    </row>
    <row r="128" spans="1:5" ht="15">
      <c r="A128" s="128" t="s">
        <v>113</v>
      </c>
      <c r="B128" s="129">
        <v>25803</v>
      </c>
      <c r="C128" s="129">
        <v>770</v>
      </c>
      <c r="D128" s="129"/>
      <c r="E128" s="129">
        <f aca="true" t="shared" si="8" ref="E128:E136">SUM(B128:D128)</f>
        <v>26573</v>
      </c>
    </row>
    <row r="129" spans="1:5" ht="15">
      <c r="A129" s="130" t="s">
        <v>114</v>
      </c>
      <c r="B129" s="2">
        <v>13154</v>
      </c>
      <c r="C129" s="144">
        <v>22570</v>
      </c>
      <c r="D129" s="2"/>
      <c r="E129" s="132">
        <f t="shared" si="8"/>
        <v>35724</v>
      </c>
    </row>
    <row r="130" spans="1:5" ht="15">
      <c r="A130" s="128" t="s">
        <v>115</v>
      </c>
      <c r="B130" s="129">
        <f>SUM(B128:B129)</f>
        <v>38957</v>
      </c>
      <c r="C130" s="129">
        <f>SUM(C128:C129)</f>
        <v>23340</v>
      </c>
      <c r="D130" s="129">
        <f>SUM(D128:D129)</f>
        <v>0</v>
      </c>
      <c r="E130" s="129">
        <f t="shared" si="8"/>
        <v>62297</v>
      </c>
    </row>
    <row r="131" spans="1:5" ht="15">
      <c r="A131" s="134" t="s">
        <v>116</v>
      </c>
      <c r="B131" s="135">
        <f>SUM(B132:B136)</f>
        <v>38957</v>
      </c>
      <c r="C131" s="135">
        <f>SUM(C132:C136)</f>
        <v>23340</v>
      </c>
      <c r="D131" s="135">
        <f>SUM(D132:D136)</f>
        <v>0</v>
      </c>
      <c r="E131" s="135">
        <f t="shared" si="8"/>
        <v>62297</v>
      </c>
    </row>
    <row r="132" spans="1:5" ht="13.5">
      <c r="A132" s="145" t="s">
        <v>59</v>
      </c>
      <c r="B132" s="146"/>
      <c r="C132" s="146"/>
      <c r="D132" s="146"/>
      <c r="E132" s="147">
        <f t="shared" si="8"/>
        <v>0</v>
      </c>
    </row>
    <row r="133" spans="1:5" ht="13.5">
      <c r="A133" s="145" t="s">
        <v>60</v>
      </c>
      <c r="B133" s="146"/>
      <c r="C133" s="146"/>
      <c r="D133" s="146"/>
      <c r="E133" s="147">
        <f t="shared" si="8"/>
        <v>0</v>
      </c>
    </row>
    <row r="134" spans="1:5" ht="13.5">
      <c r="A134" s="145">
        <v>2200</v>
      </c>
      <c r="B134" s="146">
        <v>38957</v>
      </c>
      <c r="C134" s="146">
        <v>23340</v>
      </c>
      <c r="D134" s="146"/>
      <c r="E134" s="147">
        <f t="shared" si="8"/>
        <v>62297</v>
      </c>
    </row>
    <row r="135" spans="1:5" ht="13.5">
      <c r="A135" s="145">
        <v>2300</v>
      </c>
      <c r="B135" s="146"/>
      <c r="C135" s="146"/>
      <c r="D135" s="146"/>
      <c r="E135" s="147">
        <f t="shared" si="8"/>
        <v>0</v>
      </c>
    </row>
    <row r="136" spans="1:5" ht="13.5">
      <c r="A136" s="145">
        <v>5200</v>
      </c>
      <c r="B136" s="148"/>
      <c r="C136" s="148"/>
      <c r="D136" s="146"/>
      <c r="E136" s="147">
        <f t="shared" si="8"/>
        <v>0</v>
      </c>
    </row>
    <row r="137" spans="1:5" ht="15">
      <c r="A137" s="140" t="s">
        <v>117</v>
      </c>
      <c r="B137" s="135">
        <f>B130-B131</f>
        <v>0</v>
      </c>
      <c r="C137" s="141">
        <f>C130-C131</f>
        <v>0</v>
      </c>
      <c r="D137" s="141">
        <f>D130-D131</f>
        <v>0</v>
      </c>
      <c r="E137" s="129">
        <f>E130-E131</f>
        <v>0</v>
      </c>
    </row>
    <row r="138" spans="1:5" ht="15">
      <c r="A138" s="178" t="s">
        <v>81</v>
      </c>
      <c r="B138" s="178"/>
      <c r="C138" s="178"/>
      <c r="D138" s="178"/>
      <c r="E138" s="178"/>
    </row>
    <row r="139" spans="1:5" ht="15">
      <c r="A139" s="149"/>
      <c r="B139" s="149"/>
      <c r="C139" s="149"/>
      <c r="D139" s="149"/>
      <c r="E139" s="149"/>
    </row>
  </sheetData>
  <sheetProtection/>
  <mergeCells count="66">
    <mergeCell ref="A138:E138"/>
    <mergeCell ref="A122:E122"/>
    <mergeCell ref="A123:E123"/>
    <mergeCell ref="A124:E124"/>
    <mergeCell ref="A126:A127"/>
    <mergeCell ref="B126:B127"/>
    <mergeCell ref="C126:C127"/>
    <mergeCell ref="D126:D127"/>
    <mergeCell ref="E126:E127"/>
    <mergeCell ref="A107:E107"/>
    <mergeCell ref="A108:E108"/>
    <mergeCell ref="A109:E109"/>
    <mergeCell ref="A110:A111"/>
    <mergeCell ref="B110:B111"/>
    <mergeCell ref="C110:C111"/>
    <mergeCell ref="D110:D111"/>
    <mergeCell ref="E110:E111"/>
    <mergeCell ref="A91:E91"/>
    <mergeCell ref="A92:E92"/>
    <mergeCell ref="A93:E93"/>
    <mergeCell ref="A95:A96"/>
    <mergeCell ref="B95:B96"/>
    <mergeCell ref="C95:C96"/>
    <mergeCell ref="D95:D96"/>
    <mergeCell ref="E95:E96"/>
    <mergeCell ref="A74:E74"/>
    <mergeCell ref="A75:E75"/>
    <mergeCell ref="A76:E76"/>
    <mergeCell ref="A78:A79"/>
    <mergeCell ref="B78:B79"/>
    <mergeCell ref="C78:C79"/>
    <mergeCell ref="D78:D79"/>
    <mergeCell ref="E78:E79"/>
    <mergeCell ref="A60:E60"/>
    <mergeCell ref="A61:E61"/>
    <mergeCell ref="A62:E62"/>
    <mergeCell ref="A63:A64"/>
    <mergeCell ref="B63:B64"/>
    <mergeCell ref="C63:C64"/>
    <mergeCell ref="D63:D64"/>
    <mergeCell ref="E63:E64"/>
    <mergeCell ref="A46:E46"/>
    <mergeCell ref="A47:E47"/>
    <mergeCell ref="A48:E48"/>
    <mergeCell ref="A49:A50"/>
    <mergeCell ref="B49:B50"/>
    <mergeCell ref="C49:C50"/>
    <mergeCell ref="D49:D50"/>
    <mergeCell ref="E49:E50"/>
    <mergeCell ref="A30:E30"/>
    <mergeCell ref="A31:E31"/>
    <mergeCell ref="A32:E32"/>
    <mergeCell ref="A33:A34"/>
    <mergeCell ref="B33:B34"/>
    <mergeCell ref="C33:C34"/>
    <mergeCell ref="D33:D34"/>
    <mergeCell ref="E33:E34"/>
    <mergeCell ref="A1:E1"/>
    <mergeCell ref="A2:E2"/>
    <mergeCell ref="A16:E16"/>
    <mergeCell ref="A17:E17"/>
    <mergeCell ref="A18:A19"/>
    <mergeCell ref="B18:B19"/>
    <mergeCell ref="C18:C19"/>
    <mergeCell ref="D18:D19"/>
    <mergeCell ref="E18:E19"/>
  </mergeCells>
  <printOptions/>
  <pageMargins left="2.4803149606299213" right="0.7480314960629921" top="0.7874015748031497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pane xSplit="2" ySplit="5" topLeftCell="C6" activePane="bottomRight" state="frozen"/>
      <selection pane="topLeft" activeCell="D2" sqref="D2"/>
      <selection pane="topRight" activeCell="D2" sqref="D2"/>
      <selection pane="bottomLeft" activeCell="D2" sqref="D2"/>
      <selection pane="bottomRight" activeCell="K13" sqref="K13"/>
    </sheetView>
  </sheetViews>
  <sheetFormatPr defaultColWidth="9.140625" defaultRowHeight="12.75"/>
  <cols>
    <col min="1" max="1" width="10.140625" style="12" customWidth="1"/>
    <col min="2" max="2" width="37.140625" style="13" customWidth="1"/>
    <col min="3" max="3" width="9.421875" style="12" customWidth="1"/>
    <col min="4" max="4" width="13.57421875" style="12" customWidth="1"/>
    <col min="5" max="5" width="11.7109375" style="12" customWidth="1"/>
    <col min="6" max="6" width="9.7109375" style="12" customWidth="1"/>
    <col min="7" max="8" width="10.7109375" style="12" customWidth="1"/>
    <col min="9" max="9" width="9.7109375" style="12" bestFit="1" customWidth="1"/>
    <col min="10" max="10" width="12.7109375" style="15" customWidth="1"/>
    <col min="11" max="16384" width="9.140625" style="12" customWidth="1"/>
  </cols>
  <sheetData>
    <row r="1" ht="13.5">
      <c r="D1" s="14" t="s">
        <v>96</v>
      </c>
    </row>
    <row r="2" spans="1:4" ht="13.5">
      <c r="A2" s="16"/>
      <c r="D2" s="16" t="s">
        <v>48</v>
      </c>
    </row>
    <row r="3" spans="1:4" ht="13.5">
      <c r="A3" s="16"/>
      <c r="D3" s="16" t="s">
        <v>132</v>
      </c>
    </row>
    <row r="4" spans="1:3" ht="21" thickBot="1">
      <c r="A4" s="17" t="s">
        <v>118</v>
      </c>
      <c r="B4" s="17"/>
      <c r="C4" s="17"/>
    </row>
    <row r="5" spans="1:10" ht="93" customHeight="1" thickBot="1">
      <c r="A5" s="20" t="s">
        <v>0</v>
      </c>
      <c r="B5" s="21" t="s">
        <v>49</v>
      </c>
      <c r="C5" s="153" t="s">
        <v>98</v>
      </c>
      <c r="D5" s="169" t="s">
        <v>119</v>
      </c>
      <c r="E5" s="168" t="s">
        <v>120</v>
      </c>
      <c r="F5" s="155" t="s">
        <v>99</v>
      </c>
      <c r="G5" s="170" t="s">
        <v>100</v>
      </c>
      <c r="H5" s="154" t="s">
        <v>101</v>
      </c>
      <c r="I5" s="170" t="s">
        <v>102</v>
      </c>
      <c r="J5" s="24" t="s">
        <v>107</v>
      </c>
    </row>
    <row r="6" spans="1:10" ht="14.25" thickBot="1">
      <c r="A6" s="30" t="s">
        <v>78</v>
      </c>
      <c r="B6" s="31" t="s">
        <v>79</v>
      </c>
      <c r="C6" s="32">
        <v>9000</v>
      </c>
      <c r="D6" s="32">
        <v>4000</v>
      </c>
      <c r="E6" s="32"/>
      <c r="F6" s="32"/>
      <c r="G6" s="32"/>
      <c r="H6" s="32">
        <v>990</v>
      </c>
      <c r="I6" s="32"/>
      <c r="J6" s="33">
        <f>SUM(C6:I6)</f>
        <v>13990</v>
      </c>
    </row>
    <row r="7" spans="1:10" ht="18.75" customHeight="1" thickBot="1">
      <c r="A7" s="51"/>
      <c r="B7" s="52" t="s">
        <v>15</v>
      </c>
      <c r="C7" s="53">
        <f aca="true" t="shared" si="0" ref="C7:I7">SUM(C6)</f>
        <v>9000</v>
      </c>
      <c r="D7" s="53">
        <f t="shared" si="0"/>
        <v>4000</v>
      </c>
      <c r="E7" s="53">
        <f t="shared" si="0"/>
        <v>0</v>
      </c>
      <c r="F7" s="53">
        <f t="shared" si="0"/>
        <v>0</v>
      </c>
      <c r="G7" s="53">
        <f t="shared" si="0"/>
        <v>0</v>
      </c>
      <c r="H7" s="53">
        <f t="shared" si="0"/>
        <v>990</v>
      </c>
      <c r="I7" s="53">
        <f t="shared" si="0"/>
        <v>0</v>
      </c>
      <c r="J7" s="54">
        <f>SUM(C7:I7)</f>
        <v>13990</v>
      </c>
    </row>
    <row r="8" spans="1:10" ht="13.5">
      <c r="A8" s="55" t="s">
        <v>52</v>
      </c>
      <c r="B8" s="56" t="s">
        <v>121</v>
      </c>
      <c r="C8" s="57">
        <v>9315</v>
      </c>
      <c r="D8" s="58">
        <v>7254</v>
      </c>
      <c r="E8" s="58">
        <v>747</v>
      </c>
      <c r="F8" s="58">
        <v>1807</v>
      </c>
      <c r="G8" s="58">
        <v>84</v>
      </c>
      <c r="H8" s="58"/>
      <c r="I8" s="58">
        <v>417</v>
      </c>
      <c r="J8" s="33">
        <f>SUM(C8:I8)</f>
        <v>19624</v>
      </c>
    </row>
    <row r="9" spans="1:10" ht="13.5">
      <c r="A9" s="46"/>
      <c r="B9" s="59" t="s">
        <v>16</v>
      </c>
      <c r="C9" s="60">
        <f aca="true" t="shared" si="1" ref="C9:I9">SUM(C7:C8)</f>
        <v>18315</v>
      </c>
      <c r="D9" s="60">
        <f t="shared" si="1"/>
        <v>11254</v>
      </c>
      <c r="E9" s="60">
        <f t="shared" si="1"/>
        <v>747</v>
      </c>
      <c r="F9" s="60">
        <f t="shared" si="1"/>
        <v>1807</v>
      </c>
      <c r="G9" s="60">
        <f t="shared" si="1"/>
        <v>84</v>
      </c>
      <c r="H9" s="60">
        <f t="shared" si="1"/>
        <v>990</v>
      </c>
      <c r="I9" s="60">
        <f t="shared" si="1"/>
        <v>417</v>
      </c>
      <c r="J9" s="28">
        <f>SUM(C9:I9)</f>
        <v>33614</v>
      </c>
    </row>
    <row r="10" spans="2:5" ht="13.5">
      <c r="B10" s="61"/>
      <c r="E10" s="7"/>
    </row>
    <row r="11" spans="2:5" ht="13.5">
      <c r="B11" s="4" t="s">
        <v>92</v>
      </c>
      <c r="E11" s="7" t="s">
        <v>9</v>
      </c>
    </row>
    <row r="12" spans="1:9" ht="51" customHeight="1" thickBot="1">
      <c r="A12" s="172" t="s">
        <v>122</v>
      </c>
      <c r="B12" s="172"/>
      <c r="C12" s="172"/>
      <c r="D12" s="172"/>
      <c r="E12" s="172"/>
      <c r="F12" s="172"/>
      <c r="G12" s="172"/>
      <c r="H12" s="172"/>
      <c r="I12" s="172"/>
    </row>
    <row r="13" spans="1:10" ht="96" customHeight="1" thickBot="1">
      <c r="A13" s="20" t="s">
        <v>0</v>
      </c>
      <c r="B13" s="21" t="s">
        <v>95</v>
      </c>
      <c r="C13" s="5" t="s">
        <v>98</v>
      </c>
      <c r="D13" s="6" t="s">
        <v>119</v>
      </c>
      <c r="E13" s="3" t="s">
        <v>120</v>
      </c>
      <c r="F13" s="8" t="s">
        <v>99</v>
      </c>
      <c r="G13" s="9" t="s">
        <v>100</v>
      </c>
      <c r="H13" s="154" t="s">
        <v>101</v>
      </c>
      <c r="I13" s="9" t="s">
        <v>104</v>
      </c>
      <c r="J13" s="24" t="s">
        <v>107</v>
      </c>
    </row>
    <row r="14" spans="1:10" ht="14.25" thickBot="1">
      <c r="A14" s="150" t="s">
        <v>17</v>
      </c>
      <c r="B14" s="64" t="s">
        <v>18</v>
      </c>
      <c r="C14" s="65">
        <v>20</v>
      </c>
      <c r="D14" s="65"/>
      <c r="E14" s="65"/>
      <c r="F14" s="65"/>
      <c r="G14" s="65"/>
      <c r="H14" s="65"/>
      <c r="I14" s="65"/>
      <c r="J14" s="54">
        <f aca="true" t="shared" si="2" ref="J14:J22">SUM(C14:I14)</f>
        <v>20</v>
      </c>
    </row>
    <row r="15" spans="1:10" ht="14.25" thickBot="1">
      <c r="A15" s="63" t="s">
        <v>3</v>
      </c>
      <c r="B15" s="64" t="s">
        <v>19</v>
      </c>
      <c r="C15" s="65"/>
      <c r="D15" s="65"/>
      <c r="E15" s="65"/>
      <c r="F15" s="65"/>
      <c r="G15" s="65"/>
      <c r="H15" s="65"/>
      <c r="I15" s="65"/>
      <c r="J15" s="54">
        <f t="shared" si="2"/>
        <v>0</v>
      </c>
    </row>
    <row r="16" spans="1:10" ht="14.25" thickBot="1">
      <c r="A16" s="63" t="s">
        <v>5</v>
      </c>
      <c r="B16" s="83" t="s">
        <v>20</v>
      </c>
      <c r="C16" s="65"/>
      <c r="D16" s="65"/>
      <c r="E16" s="65"/>
      <c r="F16" s="65"/>
      <c r="G16" s="65"/>
      <c r="H16" s="65"/>
      <c r="I16" s="65"/>
      <c r="J16" s="54">
        <f t="shared" si="2"/>
        <v>0</v>
      </c>
    </row>
    <row r="17" spans="1:10" ht="28.5" thickBot="1">
      <c r="A17" s="63" t="s">
        <v>6</v>
      </c>
      <c r="B17" s="83" t="s">
        <v>25</v>
      </c>
      <c r="C17" s="65"/>
      <c r="D17" s="65">
        <v>11254</v>
      </c>
      <c r="E17" s="65"/>
      <c r="F17" s="65"/>
      <c r="G17" s="65"/>
      <c r="H17" s="65"/>
      <c r="I17" s="65"/>
      <c r="J17" s="54">
        <f t="shared" si="2"/>
        <v>11254</v>
      </c>
    </row>
    <row r="18" spans="1:10" ht="14.25" thickBot="1">
      <c r="A18" s="10" t="s">
        <v>4</v>
      </c>
      <c r="B18" s="11" t="s">
        <v>32</v>
      </c>
      <c r="C18" s="65">
        <v>5330</v>
      </c>
      <c r="D18" s="65"/>
      <c r="E18" s="65">
        <v>747</v>
      </c>
      <c r="F18" s="65"/>
      <c r="G18" s="65">
        <v>84</v>
      </c>
      <c r="H18" s="65"/>
      <c r="I18" s="65"/>
      <c r="J18" s="54">
        <f t="shared" si="2"/>
        <v>6161</v>
      </c>
    </row>
    <row r="19" spans="1:10" ht="14.25" thickBot="1">
      <c r="A19" s="63" t="s">
        <v>33</v>
      </c>
      <c r="B19" s="83" t="s">
        <v>2</v>
      </c>
      <c r="C19" s="65">
        <v>10865</v>
      </c>
      <c r="D19" s="65"/>
      <c r="E19" s="65"/>
      <c r="F19" s="65">
        <v>1807</v>
      </c>
      <c r="G19" s="65"/>
      <c r="H19" s="65">
        <v>990</v>
      </c>
      <c r="I19" s="65"/>
      <c r="J19" s="54">
        <f t="shared" si="2"/>
        <v>13662</v>
      </c>
    </row>
    <row r="20" spans="1:10" ht="14.25" thickBot="1">
      <c r="A20" s="10" t="s">
        <v>1</v>
      </c>
      <c r="B20" s="11" t="s">
        <v>34</v>
      </c>
      <c r="C20" s="65">
        <v>2100</v>
      </c>
      <c r="D20" s="65"/>
      <c r="E20" s="65"/>
      <c r="F20" s="65"/>
      <c r="G20" s="65"/>
      <c r="H20" s="65"/>
      <c r="I20" s="65">
        <v>417</v>
      </c>
      <c r="J20" s="54">
        <f t="shared" si="2"/>
        <v>2517</v>
      </c>
    </row>
    <row r="21" spans="1:10" ht="14.25" thickBot="1">
      <c r="A21" s="99"/>
      <c r="B21" s="100" t="s">
        <v>7</v>
      </c>
      <c r="C21" s="65">
        <f aca="true" t="shared" si="3" ref="C21:I21">SUM(C14:C20)</f>
        <v>18315</v>
      </c>
      <c r="D21" s="65">
        <f t="shared" si="3"/>
        <v>11254</v>
      </c>
      <c r="E21" s="65">
        <f t="shared" si="3"/>
        <v>747</v>
      </c>
      <c r="F21" s="65">
        <f t="shared" si="3"/>
        <v>1807</v>
      </c>
      <c r="G21" s="65">
        <f t="shared" si="3"/>
        <v>84</v>
      </c>
      <c r="H21" s="65">
        <f t="shared" si="3"/>
        <v>990</v>
      </c>
      <c r="I21" s="65">
        <f t="shared" si="3"/>
        <v>417</v>
      </c>
      <c r="J21" s="54">
        <f t="shared" si="2"/>
        <v>33614</v>
      </c>
    </row>
    <row r="22" spans="1:10" ht="13.5">
      <c r="A22" s="12" t="s">
        <v>52</v>
      </c>
      <c r="B22" s="61" t="s">
        <v>54</v>
      </c>
      <c r="C22" s="62"/>
      <c r="J22" s="103">
        <f t="shared" si="2"/>
        <v>0</v>
      </c>
    </row>
    <row r="23" spans="2:10" ht="13.5">
      <c r="B23" s="4" t="s">
        <v>92</v>
      </c>
      <c r="E23" s="7" t="s">
        <v>9</v>
      </c>
      <c r="F23" s="103"/>
      <c r="G23" s="103"/>
      <c r="H23" s="103"/>
      <c r="I23" s="103"/>
      <c r="J23" s="103"/>
    </row>
    <row r="24" spans="2:5" ht="13.5">
      <c r="B24" s="4"/>
      <c r="E24" s="7"/>
    </row>
    <row r="25" spans="1:6" ht="42" customHeight="1" thickBot="1">
      <c r="A25" s="172" t="s">
        <v>123</v>
      </c>
      <c r="B25" s="172"/>
      <c r="C25" s="172"/>
      <c r="D25" s="172"/>
      <c r="E25" s="172"/>
      <c r="F25" s="172"/>
    </row>
    <row r="26" spans="1:10" ht="90" customHeight="1" thickBot="1">
      <c r="A26" s="20" t="s">
        <v>0</v>
      </c>
      <c r="B26" s="21" t="s">
        <v>95</v>
      </c>
      <c r="C26" s="5" t="s">
        <v>98</v>
      </c>
      <c r="D26" s="6" t="s">
        <v>119</v>
      </c>
      <c r="E26" s="3" t="s">
        <v>120</v>
      </c>
      <c r="F26" s="8" t="s">
        <v>99</v>
      </c>
      <c r="G26" s="9" t="s">
        <v>100</v>
      </c>
      <c r="H26" s="154" t="s">
        <v>101</v>
      </c>
      <c r="I26" s="9" t="s">
        <v>104</v>
      </c>
      <c r="J26" s="24" t="s">
        <v>107</v>
      </c>
    </row>
    <row r="27" spans="1:10" ht="13.5">
      <c r="A27" s="105">
        <v>1100</v>
      </c>
      <c r="B27" s="106" t="s">
        <v>35</v>
      </c>
      <c r="C27" s="107"/>
      <c r="D27" s="107"/>
      <c r="E27" s="107"/>
      <c r="F27" s="107"/>
      <c r="G27" s="107"/>
      <c r="H27" s="107"/>
      <c r="I27" s="107"/>
      <c r="J27" s="108">
        <f>SUM(C27:I27)</f>
        <v>0</v>
      </c>
    </row>
    <row r="28" spans="1:10" ht="56.25" thickBot="1">
      <c r="A28" s="109">
        <v>1200</v>
      </c>
      <c r="B28" s="110" t="s">
        <v>36</v>
      </c>
      <c r="C28" s="111"/>
      <c r="D28" s="111"/>
      <c r="E28" s="111"/>
      <c r="F28" s="111"/>
      <c r="G28" s="111"/>
      <c r="H28" s="111"/>
      <c r="I28" s="111"/>
      <c r="J28" s="112">
        <f>SUM(C28:I28)</f>
        <v>0</v>
      </c>
    </row>
    <row r="29" spans="1:10" ht="14.25" thickBot="1">
      <c r="A29" s="113">
        <v>2000</v>
      </c>
      <c r="B29" s="64" t="s">
        <v>37</v>
      </c>
      <c r="C29" s="114">
        <f aca="true" t="shared" si="4" ref="C29:J29">SUM(C30:C33)</f>
        <v>15615</v>
      </c>
      <c r="D29" s="114">
        <f t="shared" si="4"/>
        <v>5510</v>
      </c>
      <c r="E29" s="114">
        <f t="shared" si="4"/>
        <v>747</v>
      </c>
      <c r="F29" s="114">
        <f t="shared" si="4"/>
        <v>1807</v>
      </c>
      <c r="G29" s="114">
        <f t="shared" si="4"/>
        <v>84</v>
      </c>
      <c r="H29" s="114">
        <f t="shared" si="4"/>
        <v>990</v>
      </c>
      <c r="I29" s="114">
        <f t="shared" si="4"/>
        <v>417</v>
      </c>
      <c r="J29" s="115">
        <f t="shared" si="4"/>
        <v>25170</v>
      </c>
    </row>
    <row r="30" spans="1:10" ht="13.5">
      <c r="A30" s="116">
        <v>2200</v>
      </c>
      <c r="B30" s="26" t="s">
        <v>38</v>
      </c>
      <c r="C30" s="117">
        <v>8115</v>
      </c>
      <c r="D30" s="117">
        <v>4010</v>
      </c>
      <c r="E30" s="117"/>
      <c r="F30" s="117">
        <v>1807</v>
      </c>
      <c r="G30" s="117"/>
      <c r="H30" s="117">
        <v>12</v>
      </c>
      <c r="I30" s="117"/>
      <c r="J30" s="118">
        <f aca="true" t="shared" si="5" ref="J30:J36">SUM(C30:I30)</f>
        <v>13944</v>
      </c>
    </row>
    <row r="31" spans="1:10" ht="42">
      <c r="A31" s="42">
        <v>2300</v>
      </c>
      <c r="B31" s="35" t="s">
        <v>39</v>
      </c>
      <c r="C31" s="46">
        <v>7500</v>
      </c>
      <c r="D31" s="46">
        <v>1500</v>
      </c>
      <c r="E31" s="46">
        <v>747</v>
      </c>
      <c r="F31" s="46"/>
      <c r="G31" s="46">
        <v>84</v>
      </c>
      <c r="H31" s="46">
        <v>978</v>
      </c>
      <c r="I31" s="46">
        <v>417</v>
      </c>
      <c r="J31" s="119">
        <f t="shared" si="5"/>
        <v>11226</v>
      </c>
    </row>
    <row r="32" spans="1:10" ht="13.5">
      <c r="A32" s="42">
        <v>2400</v>
      </c>
      <c r="B32" s="35" t="s">
        <v>47</v>
      </c>
      <c r="C32" s="46"/>
      <c r="D32" s="46"/>
      <c r="E32" s="46"/>
      <c r="F32" s="46"/>
      <c r="G32" s="46"/>
      <c r="H32" s="46"/>
      <c r="I32" s="46"/>
      <c r="J32" s="119">
        <f t="shared" si="5"/>
        <v>0</v>
      </c>
    </row>
    <row r="33" spans="1:10" ht="13.5">
      <c r="A33" s="42">
        <v>2500</v>
      </c>
      <c r="B33" s="35" t="s">
        <v>40</v>
      </c>
      <c r="C33" s="46"/>
      <c r="D33" s="46"/>
      <c r="E33" s="46"/>
      <c r="F33" s="46"/>
      <c r="G33" s="46"/>
      <c r="H33" s="46"/>
      <c r="I33" s="46"/>
      <c r="J33" s="119">
        <f t="shared" si="5"/>
        <v>0</v>
      </c>
    </row>
    <row r="34" spans="1:10" ht="27.75">
      <c r="A34" s="42">
        <v>3200</v>
      </c>
      <c r="B34" s="35" t="s">
        <v>41</v>
      </c>
      <c r="C34" s="46"/>
      <c r="D34" s="46"/>
      <c r="E34" s="46"/>
      <c r="F34" s="46"/>
      <c r="G34" s="46"/>
      <c r="H34" s="46"/>
      <c r="I34" s="46"/>
      <c r="J34" s="119">
        <f t="shared" si="5"/>
        <v>0</v>
      </c>
    </row>
    <row r="35" spans="1:10" ht="13.5">
      <c r="A35" s="42">
        <v>5200</v>
      </c>
      <c r="B35" s="35" t="s">
        <v>43</v>
      </c>
      <c r="C35" s="46">
        <v>1500</v>
      </c>
      <c r="D35" s="46">
        <v>5744</v>
      </c>
      <c r="E35" s="46"/>
      <c r="F35" s="46"/>
      <c r="G35" s="46"/>
      <c r="H35" s="46"/>
      <c r="I35" s="46"/>
      <c r="J35" s="119">
        <f t="shared" si="5"/>
        <v>7244</v>
      </c>
    </row>
    <row r="36" spans="1:10" ht="14.25" thickBot="1">
      <c r="A36" s="42">
        <v>6200</v>
      </c>
      <c r="B36" s="35" t="s">
        <v>80</v>
      </c>
      <c r="C36" s="46">
        <v>1200</v>
      </c>
      <c r="D36" s="46"/>
      <c r="E36" s="46"/>
      <c r="F36" s="46"/>
      <c r="G36" s="46"/>
      <c r="H36" s="46"/>
      <c r="I36" s="46"/>
      <c r="J36" s="119">
        <f t="shared" si="5"/>
        <v>1200</v>
      </c>
    </row>
    <row r="37" spans="1:10" ht="14.25" thickBot="1">
      <c r="A37" s="99"/>
      <c r="B37" s="121" t="s">
        <v>44</v>
      </c>
      <c r="C37" s="114">
        <f aca="true" t="shared" si="6" ref="C37:J37">SUM(C27:C29,C34:C36)</f>
        <v>18315</v>
      </c>
      <c r="D37" s="114">
        <f t="shared" si="6"/>
        <v>11254</v>
      </c>
      <c r="E37" s="114">
        <f t="shared" si="6"/>
        <v>747</v>
      </c>
      <c r="F37" s="114">
        <f t="shared" si="6"/>
        <v>1807</v>
      </c>
      <c r="G37" s="114">
        <f t="shared" si="6"/>
        <v>84</v>
      </c>
      <c r="H37" s="114">
        <f t="shared" si="6"/>
        <v>990</v>
      </c>
      <c r="I37" s="114">
        <f t="shared" si="6"/>
        <v>417</v>
      </c>
      <c r="J37" s="115">
        <f t="shared" si="6"/>
        <v>33614</v>
      </c>
    </row>
    <row r="38" ht="13.5">
      <c r="B38" s="12"/>
    </row>
    <row r="39" ht="13.5">
      <c r="B39" s="122"/>
    </row>
    <row r="40" spans="2:5" ht="13.5">
      <c r="B40" s="4" t="s">
        <v>92</v>
      </c>
      <c r="E40" s="7" t="s">
        <v>9</v>
      </c>
    </row>
    <row r="47" spans="1:3" ht="20.25">
      <c r="A47" s="173"/>
      <c r="B47" s="173"/>
      <c r="C47" s="173"/>
    </row>
    <row r="48" spans="1:3" ht="13.5">
      <c r="A48" s="16"/>
      <c r="B48" s="19"/>
      <c r="C48" s="16"/>
    </row>
    <row r="49" spans="1:4" ht="13.5">
      <c r="A49" s="15"/>
      <c r="B49" s="19"/>
      <c r="C49" s="123"/>
      <c r="D49" s="29"/>
    </row>
    <row r="50" spans="1:3" ht="13.5">
      <c r="A50" s="15"/>
      <c r="B50" s="19"/>
      <c r="C50" s="124"/>
    </row>
    <row r="51" ht="13.5">
      <c r="B51" s="61"/>
    </row>
    <row r="52" ht="13.5">
      <c r="B52" s="61"/>
    </row>
    <row r="53" ht="13.5">
      <c r="B53" s="61"/>
    </row>
    <row r="54" spans="1:2" ht="13.5">
      <c r="A54" s="15"/>
      <c r="B54" s="19"/>
    </row>
  </sheetData>
  <sheetProtection/>
  <mergeCells count="3">
    <mergeCell ref="A12:I12"/>
    <mergeCell ref="A25:F25"/>
    <mergeCell ref="A47:C47"/>
  </mergeCells>
  <printOptions/>
  <pageMargins left="0.5905511811023623" right="0.15748031496062992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Ogres novada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Velberga</dc:creator>
  <cp:keywords/>
  <dc:description/>
  <cp:lastModifiedBy>Windows User</cp:lastModifiedBy>
  <cp:lastPrinted>2019-12-18T11:45:07Z</cp:lastPrinted>
  <dcterms:created xsi:type="dcterms:W3CDTF">2004-01-19T11:58:34Z</dcterms:created>
  <dcterms:modified xsi:type="dcterms:W3CDTF">2020-01-02T14:52:07Z</dcterms:modified>
  <cp:category/>
  <cp:version/>
  <cp:contentType/>
  <cp:contentStatus/>
</cp:coreProperties>
</file>