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135" tabRatio="595" activeTab="1"/>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U141" i="4" l="1"/>
  <c r="AT141" i="4"/>
  <c r="AR141" i="4"/>
  <c r="AP141" i="4"/>
  <c r="AO141" i="4"/>
  <c r="AN141" i="4"/>
  <c r="AM141" i="4"/>
  <c r="AK141" i="4"/>
  <c r="AI141" i="4"/>
  <c r="AH141" i="4"/>
  <c r="AG141" i="4"/>
  <c r="AF141" i="4"/>
  <c r="AD141" i="4"/>
  <c r="AB141" i="4"/>
  <c r="AA141" i="4"/>
  <c r="Z141" i="4"/>
  <c r="Y141" i="4"/>
  <c r="W141" i="4"/>
  <c r="U141" i="4"/>
  <c r="T141" i="4"/>
  <c r="S141" i="4"/>
  <c r="R141" i="4"/>
  <c r="P141" i="4"/>
  <c r="N141" i="4"/>
  <c r="M141" i="4"/>
  <c r="L141" i="4"/>
  <c r="K141" i="4"/>
  <c r="I141" i="4"/>
  <c r="G141" i="4"/>
  <c r="F141" i="4"/>
  <c r="E141" i="4"/>
  <c r="AT152" i="4"/>
  <c r="AM152" i="4"/>
  <c r="AF152" i="4"/>
  <c r="Y152" i="4"/>
  <c r="R152" i="4"/>
  <c r="K152" i="4"/>
  <c r="AU152" i="4" l="1"/>
  <c r="AT54" i="1"/>
  <c r="AU54" i="1" s="1"/>
  <c r="AM54" i="1"/>
  <c r="AF54" i="1"/>
  <c r="Y54" i="1"/>
  <c r="R54" i="1"/>
  <c r="K54" i="1"/>
  <c r="Z39" i="10"/>
  <c r="AT45" i="10"/>
  <c r="AM45" i="10"/>
  <c r="AF45" i="10"/>
  <c r="Y45" i="10"/>
  <c r="R45" i="10"/>
  <c r="K45" i="10"/>
  <c r="AS7" i="4"/>
  <c r="AR7" i="4"/>
  <c r="AQ7" i="4"/>
  <c r="AP7" i="4"/>
  <c r="AO7" i="4"/>
  <c r="AN7" i="4"/>
  <c r="AL7" i="4"/>
  <c r="AK7" i="4"/>
  <c r="AJ7" i="4"/>
  <c r="AI7" i="4"/>
  <c r="AH7" i="4"/>
  <c r="AG7" i="4"/>
  <c r="AE7" i="4"/>
  <c r="AD7" i="4"/>
  <c r="AC7" i="4"/>
  <c r="AB7" i="4"/>
  <c r="AA7" i="4"/>
  <c r="Z7" i="4"/>
  <c r="X7" i="4"/>
  <c r="W7" i="4"/>
  <c r="V7" i="4"/>
  <c r="U7" i="4"/>
  <c r="T7" i="4"/>
  <c r="S7" i="4"/>
  <c r="Q7" i="4"/>
  <c r="P7" i="4"/>
  <c r="O7" i="4"/>
  <c r="N7" i="4"/>
  <c r="M7" i="4"/>
  <c r="F7" i="4"/>
  <c r="G7" i="4"/>
  <c r="H7" i="4"/>
  <c r="I7" i="4"/>
  <c r="J7" i="4"/>
  <c r="AM43" i="10"/>
  <c r="AF43" i="10"/>
  <c r="Y43" i="10"/>
  <c r="R43" i="10"/>
  <c r="K43" i="10"/>
  <c r="AT56" i="4"/>
  <c r="AM56" i="4"/>
  <c r="AF56" i="4"/>
  <c r="Y56" i="4"/>
  <c r="R56" i="4"/>
  <c r="K56" i="4"/>
  <c r="Z10" i="1"/>
  <c r="AA10" i="1"/>
  <c r="AB10" i="1"/>
  <c r="AC10" i="1"/>
  <c r="AD10" i="1"/>
  <c r="AE10" i="1"/>
  <c r="AG10" i="1"/>
  <c r="AH10" i="1"/>
  <c r="AI10" i="1"/>
  <c r="AJ10" i="1"/>
  <c r="AK10" i="1"/>
  <c r="AL10" i="1"/>
  <c r="AO10" i="1"/>
  <c r="AP10" i="1"/>
  <c r="AQ10" i="1"/>
  <c r="AR10" i="1"/>
  <c r="AS10" i="1"/>
  <c r="AT83" i="1"/>
  <c r="AM83" i="1"/>
  <c r="AF83" i="1"/>
  <c r="Y83" i="1"/>
  <c r="R83" i="1"/>
  <c r="K83" i="1"/>
  <c r="AU45" i="10" l="1"/>
  <c r="AU56" i="4"/>
  <c r="AU83" i="1"/>
  <c r="X10" i="1" l="1"/>
  <c r="W10" i="1"/>
  <c r="V10" i="1"/>
  <c r="U10" i="1"/>
  <c r="T10" i="1"/>
  <c r="Q10" i="1"/>
  <c r="P10" i="1"/>
  <c r="O10" i="1"/>
  <c r="N10" i="1"/>
  <c r="H10" i="1"/>
  <c r="I10" i="1"/>
  <c r="J10" i="1"/>
  <c r="G10" i="1"/>
  <c r="F10" i="1"/>
  <c r="E10" i="1"/>
  <c r="AO205" i="4"/>
  <c r="AT205" i="4" s="1"/>
  <c r="AM205" i="4"/>
  <c r="AF205" i="4"/>
  <c r="Y205" i="4"/>
  <c r="R205" i="4"/>
  <c r="K205" i="4"/>
  <c r="AU205" i="4" l="1"/>
  <c r="AT103" i="1"/>
  <c r="AM103" i="1"/>
  <c r="AF103" i="1"/>
  <c r="Y103" i="1"/>
  <c r="R103" i="1"/>
  <c r="K103" i="1"/>
  <c r="AU103" i="1" l="1"/>
  <c r="AT90" i="4"/>
  <c r="AM90" i="4"/>
  <c r="AF90" i="4"/>
  <c r="Y90" i="4"/>
  <c r="R90" i="4"/>
  <c r="K90" i="4"/>
  <c r="AU90" i="4" l="1"/>
  <c r="AT101" i="4"/>
  <c r="AM101" i="4"/>
  <c r="AF101" i="4"/>
  <c r="S101" i="4"/>
  <c r="Y101" i="4" s="1"/>
  <c r="R101" i="4"/>
  <c r="K101" i="4"/>
  <c r="AU101" i="4" l="1"/>
  <c r="AT16" i="4"/>
  <c r="AM16" i="4"/>
  <c r="AF16" i="4"/>
  <c r="Y16" i="4"/>
  <c r="R16" i="4"/>
  <c r="K16" i="4"/>
  <c r="AU16" i="4" l="1"/>
  <c r="AT152" i="1"/>
  <c r="AM152" i="1"/>
  <c r="AF152" i="1"/>
  <c r="Y152" i="1"/>
  <c r="R152" i="1"/>
  <c r="AT60" i="1"/>
  <c r="AM60" i="1"/>
  <c r="AF60" i="1"/>
  <c r="Y60" i="1"/>
  <c r="R60" i="1"/>
  <c r="K60" i="1"/>
  <c r="AF101" i="1"/>
  <c r="AU101" i="1" s="1"/>
  <c r="AF89" i="1"/>
  <c r="Y89" i="1"/>
  <c r="R89" i="1"/>
  <c r="K89" i="1"/>
  <c r="AU152" i="1" l="1"/>
  <c r="AU60" i="1"/>
  <c r="AU89" i="1"/>
  <c r="AT87" i="1"/>
  <c r="AM87" i="1"/>
  <c r="AF87" i="1"/>
  <c r="Y87" i="1"/>
  <c r="R87" i="1"/>
  <c r="K87" i="1"/>
  <c r="AU87" i="1" l="1"/>
  <c r="AN12" i="1"/>
  <c r="AN10" i="1" s="1"/>
  <c r="AM12" i="1"/>
  <c r="AF12" i="1"/>
  <c r="S12" i="1"/>
  <c r="R12" i="1"/>
  <c r="K12" i="1"/>
  <c r="AT12" i="1" l="1"/>
  <c r="Y12" i="1"/>
  <c r="AU12" i="1" s="1"/>
  <c r="AT99" i="1"/>
  <c r="AM99" i="1"/>
  <c r="AF99" i="1"/>
  <c r="Y99" i="1"/>
  <c r="R99" i="1"/>
  <c r="K99" i="1"/>
  <c r="AU99" i="1" l="1"/>
  <c r="AT97" i="1"/>
  <c r="AM97" i="1"/>
  <c r="AF97" i="1"/>
  <c r="Y97" i="1"/>
  <c r="R97" i="1"/>
  <c r="K97" i="1"/>
  <c r="AU97" i="1" l="1"/>
  <c r="AT95" i="1"/>
  <c r="AM95" i="1"/>
  <c r="AF95" i="1"/>
  <c r="Y95" i="1"/>
  <c r="R95" i="1"/>
  <c r="K95" i="1"/>
  <c r="AU95" i="1" l="1"/>
  <c r="AT93" i="1"/>
  <c r="AM93" i="1"/>
  <c r="AF93" i="1"/>
  <c r="Y93" i="1"/>
  <c r="R93" i="1"/>
  <c r="K93" i="1"/>
  <c r="AT91" i="1"/>
  <c r="AM91" i="1"/>
  <c r="AF91" i="1"/>
  <c r="Y91" i="1"/>
  <c r="R91" i="1"/>
  <c r="K91" i="1"/>
  <c r="AS66" i="4"/>
  <c r="AR66" i="4"/>
  <c r="AQ66" i="4"/>
  <c r="AP66" i="4"/>
  <c r="AO66" i="4"/>
  <c r="AN66" i="4"/>
  <c r="AL66" i="4"/>
  <c r="AK66" i="4"/>
  <c r="AJ66" i="4"/>
  <c r="AI66" i="4"/>
  <c r="AH66" i="4"/>
  <c r="AG66" i="4"/>
  <c r="AE66" i="4"/>
  <c r="AD66" i="4"/>
  <c r="AC66" i="4"/>
  <c r="AB66" i="4"/>
  <c r="AA66" i="4"/>
  <c r="Z66" i="4"/>
  <c r="X66" i="4"/>
  <c r="W66" i="4"/>
  <c r="V66" i="4"/>
  <c r="U66" i="4"/>
  <c r="T66" i="4"/>
  <c r="S66" i="4"/>
  <c r="Q66" i="4"/>
  <c r="P66" i="4"/>
  <c r="O66" i="4"/>
  <c r="N66" i="4"/>
  <c r="M66" i="4"/>
  <c r="F66" i="4"/>
  <c r="G66" i="4"/>
  <c r="H66" i="4"/>
  <c r="I66" i="4"/>
  <c r="J66" i="4"/>
  <c r="AS96" i="4"/>
  <c r="AR96" i="4"/>
  <c r="AQ96" i="4"/>
  <c r="AP96" i="4"/>
  <c r="AO96" i="4"/>
  <c r="AN96" i="4"/>
  <c r="AL96" i="4"/>
  <c r="AK96" i="4"/>
  <c r="AJ96" i="4"/>
  <c r="AI96" i="4"/>
  <c r="AH96" i="4"/>
  <c r="AG96" i="4"/>
  <c r="AE96" i="4"/>
  <c r="AD96" i="4"/>
  <c r="AC96" i="4"/>
  <c r="AB96" i="4"/>
  <c r="AA96" i="4"/>
  <c r="Z96" i="4"/>
  <c r="X96" i="4"/>
  <c r="W96" i="4"/>
  <c r="V96" i="4"/>
  <c r="U96" i="4"/>
  <c r="T96" i="4"/>
  <c r="Q96" i="4"/>
  <c r="P96" i="4"/>
  <c r="O96" i="4"/>
  <c r="N96" i="4"/>
  <c r="M96" i="4"/>
  <c r="L96" i="4"/>
  <c r="F96" i="4"/>
  <c r="G96" i="4"/>
  <c r="H96" i="4"/>
  <c r="I96" i="4"/>
  <c r="J96" i="4"/>
  <c r="E96" i="4"/>
  <c r="AT92" i="4"/>
  <c r="AM92" i="4"/>
  <c r="AF92" i="4"/>
  <c r="Y92" i="4"/>
  <c r="R92" i="4"/>
  <c r="K92" i="4"/>
  <c r="AU92" i="4" l="1"/>
  <c r="AU93" i="1"/>
  <c r="AU91" i="1"/>
  <c r="AT54" i="4"/>
  <c r="AM54" i="4"/>
  <c r="AF54" i="4"/>
  <c r="Y54" i="4"/>
  <c r="R54" i="4"/>
  <c r="K54" i="4"/>
  <c r="AU54" i="4" l="1"/>
  <c r="AT99" i="4"/>
  <c r="AM99" i="4"/>
  <c r="AF99" i="4"/>
  <c r="Y99" i="4"/>
  <c r="R99" i="4"/>
  <c r="K99" i="4"/>
  <c r="AU99" i="4" l="1"/>
  <c r="AT186" i="4"/>
  <c r="AM186" i="4"/>
  <c r="AF186" i="4"/>
  <c r="T186" i="4"/>
  <c r="Y186" i="4" s="1"/>
  <c r="L186" i="4"/>
  <c r="R186" i="4" s="1"/>
  <c r="K186" i="4"/>
  <c r="AU186" i="4" l="1"/>
  <c r="AT185" i="1"/>
  <c r="AM185" i="1"/>
  <c r="AF185" i="1"/>
  <c r="Y185" i="1"/>
  <c r="R185" i="1"/>
  <c r="K185" i="1"/>
  <c r="AU185" i="1" l="1"/>
  <c r="AT162" i="1"/>
  <c r="AM162" i="1"/>
  <c r="AF162" i="1"/>
  <c r="Y162" i="1"/>
  <c r="R162" i="1"/>
  <c r="K162" i="1"/>
  <c r="AU162" i="1" l="1"/>
  <c r="AT18" i="4" l="1"/>
  <c r="AM18" i="4"/>
  <c r="AF18" i="4"/>
  <c r="Y18" i="4"/>
  <c r="R18" i="4"/>
  <c r="K18" i="4"/>
  <c r="AU18" i="4" l="1"/>
  <c r="S96" i="4" l="1"/>
  <c r="AT36" i="1" l="1"/>
  <c r="AM36" i="1"/>
  <c r="AF36" i="1"/>
  <c r="Y36" i="1"/>
  <c r="R36" i="1"/>
  <c r="K36" i="1"/>
  <c r="AU36" i="1" l="1"/>
  <c r="AT183" i="1"/>
  <c r="AM183" i="1"/>
  <c r="AF183" i="1"/>
  <c r="Y183" i="1"/>
  <c r="R183" i="1"/>
  <c r="K183" i="1"/>
  <c r="AU183" i="1" l="1"/>
  <c r="AT142" i="1"/>
  <c r="AM142" i="1"/>
  <c r="AF142" i="1"/>
  <c r="Y142" i="1"/>
  <c r="R142" i="1"/>
  <c r="K142" i="1"/>
  <c r="AU142" i="1" l="1"/>
  <c r="AR173" i="4"/>
  <c r="AP173" i="4"/>
  <c r="AO173" i="4"/>
  <c r="AN173" i="4"/>
  <c r="AK173" i="4"/>
  <c r="AI173" i="4"/>
  <c r="AH173" i="4"/>
  <c r="AG173" i="4"/>
  <c r="AD173" i="4"/>
  <c r="AB173" i="4"/>
  <c r="AA173" i="4"/>
  <c r="Z173" i="4"/>
  <c r="W173" i="4"/>
  <c r="U173" i="4"/>
  <c r="T173" i="4"/>
  <c r="S173" i="4"/>
  <c r="P173" i="4"/>
  <c r="N173" i="4"/>
  <c r="M173" i="4"/>
  <c r="L173" i="4"/>
  <c r="I173" i="4"/>
  <c r="G173" i="4"/>
  <c r="F173" i="4"/>
  <c r="E173" i="4"/>
  <c r="AT194" i="4"/>
  <c r="AM194" i="4"/>
  <c r="AF194" i="4"/>
  <c r="Y194" i="4"/>
  <c r="R194" i="4"/>
  <c r="K194" i="4"/>
  <c r="AU194" i="4" l="1"/>
  <c r="AT192" i="4"/>
  <c r="AM192" i="4"/>
  <c r="AF192" i="4"/>
  <c r="Y192" i="4"/>
  <c r="R192" i="4"/>
  <c r="K192" i="4"/>
  <c r="AU192" i="4" l="1"/>
  <c r="AF24" i="1"/>
  <c r="Y24" i="1"/>
  <c r="R24"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190" i="4" l="1"/>
  <c r="AM190" i="4"/>
  <c r="AF190" i="4"/>
  <c r="Y190" i="4"/>
  <c r="R190" i="4"/>
  <c r="K190" i="4"/>
  <c r="AT188" i="4"/>
  <c r="AM188" i="4"/>
  <c r="AF188" i="4"/>
  <c r="Y188" i="4"/>
  <c r="R188" i="4"/>
  <c r="K188" i="4"/>
  <c r="AU188" i="4" l="1"/>
  <c r="AU190" i="4"/>
  <c r="AT85" i="1"/>
  <c r="AM85" i="1"/>
  <c r="AF85" i="1"/>
  <c r="Y85" i="1"/>
  <c r="R85" i="1"/>
  <c r="K85" i="1"/>
  <c r="AU85" i="1" l="1"/>
  <c r="AT163" i="4"/>
  <c r="AM163" i="4"/>
  <c r="AF163" i="4"/>
  <c r="Y163" i="4"/>
  <c r="R163" i="4"/>
  <c r="K163" i="4"/>
  <c r="AU163" i="4" l="1"/>
  <c r="AT51" i="4" l="1"/>
  <c r="AM51" i="4"/>
  <c r="AF51" i="4"/>
  <c r="Y51" i="4"/>
  <c r="R51" i="4"/>
  <c r="K51" i="4"/>
  <c r="AU51" i="4" l="1"/>
  <c r="AT24" i="4"/>
  <c r="AM24" i="4"/>
  <c r="AF24" i="4"/>
  <c r="Y24" i="4"/>
  <c r="R24" i="4"/>
  <c r="K24" i="4"/>
  <c r="AU24" i="4" l="1"/>
  <c r="AT158" i="1" l="1"/>
  <c r="AM158" i="1"/>
  <c r="AF158" i="1"/>
  <c r="Y158" i="1"/>
  <c r="R158" i="1"/>
  <c r="K158" i="1"/>
  <c r="AU158" i="1" l="1"/>
  <c r="AT112" i="1"/>
  <c r="AM112" i="1"/>
  <c r="AF112" i="1"/>
  <c r="Y112" i="1"/>
  <c r="R112" i="1"/>
  <c r="K112" i="1"/>
  <c r="AU112" i="1" l="1"/>
  <c r="AT56" i="1"/>
  <c r="AM56" i="1"/>
  <c r="AF56" i="1"/>
  <c r="Y56" i="1"/>
  <c r="R56" i="1"/>
  <c r="K56" i="1"/>
  <c r="AT47" i="1"/>
  <c r="AM47" i="1"/>
  <c r="AF47" i="1"/>
  <c r="Y47" i="1"/>
  <c r="R47" i="1"/>
  <c r="K47" i="1"/>
  <c r="AU56" i="1" l="1"/>
  <c r="AU47" i="1"/>
  <c r="AT13" i="5" l="1"/>
  <c r="AM13" i="5"/>
  <c r="AF13" i="5"/>
  <c r="Y13" i="5"/>
  <c r="R13" i="5"/>
  <c r="K13" i="5"/>
  <c r="AU13" i="5" l="1"/>
  <c r="AT104" i="4"/>
  <c r="AM104" i="4"/>
  <c r="AF104" i="4"/>
  <c r="Y104" i="4"/>
  <c r="R104" i="4"/>
  <c r="K104" i="4"/>
  <c r="AU104" i="4" l="1"/>
  <c r="AS156" i="4" l="1"/>
  <c r="AR156" i="4"/>
  <c r="AQ156" i="4"/>
  <c r="AP156" i="4"/>
  <c r="AO156" i="4"/>
  <c r="AN156" i="4"/>
  <c r="AL156" i="4"/>
  <c r="AK156" i="4"/>
  <c r="AJ156" i="4"/>
  <c r="AI156" i="4"/>
  <c r="AH156" i="4"/>
  <c r="AG156" i="4"/>
  <c r="AE156" i="4"/>
  <c r="AD156" i="4"/>
  <c r="AC156" i="4"/>
  <c r="AB156" i="4"/>
  <c r="AA156" i="4"/>
  <c r="Z156" i="4"/>
  <c r="X156" i="4"/>
  <c r="W156" i="4"/>
  <c r="V156" i="4"/>
  <c r="U156" i="4"/>
  <c r="T156" i="4"/>
  <c r="S156" i="4"/>
  <c r="Q156" i="4"/>
  <c r="P156" i="4"/>
  <c r="O156" i="4"/>
  <c r="N156" i="4"/>
  <c r="M156" i="4"/>
  <c r="L156" i="4"/>
  <c r="F156" i="4"/>
  <c r="G156" i="4"/>
  <c r="H156" i="4"/>
  <c r="I156" i="4"/>
  <c r="J156" i="4"/>
  <c r="E156" i="4"/>
  <c r="AT63" i="1" l="1"/>
  <c r="AM63" i="1"/>
  <c r="AF63" i="1"/>
  <c r="Y63" i="1"/>
  <c r="R63" i="1"/>
  <c r="K63" i="1"/>
  <c r="AU63" i="1" l="1"/>
  <c r="AT173" i="1"/>
  <c r="AM173" i="1"/>
  <c r="AF173" i="1"/>
  <c r="Y173" i="1"/>
  <c r="R173" i="1"/>
  <c r="K173" i="1"/>
  <c r="AT22" i="6"/>
  <c r="AM22" i="6"/>
  <c r="AF22" i="6"/>
  <c r="Y22" i="6"/>
  <c r="R22" i="6"/>
  <c r="K22" i="6"/>
  <c r="AU173" i="1" l="1"/>
  <c r="AU22" i="6"/>
  <c r="AR7" i="6"/>
  <c r="AP7" i="6"/>
  <c r="AO7" i="6"/>
  <c r="AN7" i="6"/>
  <c r="AK7" i="6"/>
  <c r="AI7" i="6"/>
  <c r="AH7" i="6"/>
  <c r="AG7" i="6"/>
  <c r="AD7" i="6"/>
  <c r="AB7" i="6"/>
  <c r="AA7" i="6"/>
  <c r="Z7" i="6"/>
  <c r="W7" i="6"/>
  <c r="U7" i="6"/>
  <c r="T7" i="6"/>
  <c r="S7" i="6"/>
  <c r="P7" i="6"/>
  <c r="N7" i="6"/>
  <c r="M7" i="6"/>
  <c r="L7" i="6"/>
  <c r="F7" i="6"/>
  <c r="G7" i="6"/>
  <c r="I7" i="6"/>
  <c r="E7" i="6"/>
  <c r="E10" i="5"/>
  <c r="E8" i="5" s="1"/>
  <c r="AT81" i="1" l="1"/>
  <c r="AM81" i="1"/>
  <c r="AF81" i="1"/>
  <c r="S81" i="1"/>
  <c r="Y81" i="1" s="1"/>
  <c r="R81" i="1"/>
  <c r="K81" i="1"/>
  <c r="AU81" i="1" l="1"/>
  <c r="AT79" i="1"/>
  <c r="AM79" i="1"/>
  <c r="AF79" i="1"/>
  <c r="S79" i="1"/>
  <c r="Y79" i="1" s="1"/>
  <c r="R79" i="1"/>
  <c r="K79" i="1"/>
  <c r="AU79" i="1" l="1"/>
  <c r="AT77" i="1"/>
  <c r="AM77" i="1"/>
  <c r="AF77" i="1"/>
  <c r="S77" i="1"/>
  <c r="Y77" i="1" s="1"/>
  <c r="R77" i="1"/>
  <c r="K77" i="1"/>
  <c r="AU77" i="1" l="1"/>
  <c r="AT14" i="4"/>
  <c r="AM14" i="4"/>
  <c r="AF14" i="4"/>
  <c r="Y14" i="4"/>
  <c r="R14" i="4"/>
  <c r="K14" i="4"/>
  <c r="AU14" i="4" l="1"/>
  <c r="AT10" i="4"/>
  <c r="AM10" i="4"/>
  <c r="AF10" i="4"/>
  <c r="Y10" i="4"/>
  <c r="R10" i="4"/>
  <c r="K10" i="4"/>
  <c r="AU10" i="4" l="1"/>
  <c r="AT182" i="1"/>
  <c r="AM182" i="1"/>
  <c r="AF182" i="1"/>
  <c r="Y182" i="1"/>
  <c r="R182" i="1"/>
  <c r="K182" i="1"/>
  <c r="AT181" i="1"/>
  <c r="AM181" i="1"/>
  <c r="AF181" i="1"/>
  <c r="Y181" i="1"/>
  <c r="R181" i="1"/>
  <c r="K181" i="1"/>
  <c r="AT180" i="1"/>
  <c r="AM180" i="1"/>
  <c r="AF180" i="1"/>
  <c r="Y180" i="1"/>
  <c r="R180" i="1"/>
  <c r="K180" i="1"/>
  <c r="AT141" i="1"/>
  <c r="AM141" i="1"/>
  <c r="AF141" i="1"/>
  <c r="Y141" i="1"/>
  <c r="R141" i="1"/>
  <c r="K141" i="1"/>
  <c r="AT76" i="1"/>
  <c r="AM76" i="1"/>
  <c r="AF76" i="1"/>
  <c r="Y76" i="1"/>
  <c r="R76" i="1"/>
  <c r="K76" i="1"/>
  <c r="AT75" i="1"/>
  <c r="AM75" i="1"/>
  <c r="AF75" i="1"/>
  <c r="Y75" i="1"/>
  <c r="R75" i="1"/>
  <c r="K75"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48" i="10"/>
  <c r="AT42" i="10"/>
  <c r="AT39" i="10" s="1"/>
  <c r="AT41" i="10"/>
  <c r="AT38" i="10"/>
  <c r="AT36" i="10"/>
  <c r="AT34" i="10"/>
  <c r="AT32" i="10"/>
  <c r="AT29" i="10"/>
  <c r="AT27" i="10"/>
  <c r="AT26" i="10"/>
  <c r="AT23" i="10"/>
  <c r="AT21" i="10"/>
  <c r="AT19" i="10"/>
  <c r="AT16" i="10"/>
  <c r="AT14" i="10"/>
  <c r="AT12" i="10"/>
  <c r="AT10" i="10"/>
  <c r="AM48" i="10"/>
  <c r="AM42" i="10"/>
  <c r="AM39" i="10" s="1"/>
  <c r="AM41" i="10"/>
  <c r="AM38" i="10"/>
  <c r="AM36" i="10"/>
  <c r="AM34" i="10"/>
  <c r="AM32" i="10"/>
  <c r="AM29" i="10"/>
  <c r="AM27" i="10"/>
  <c r="AM26" i="10"/>
  <c r="AM23" i="10"/>
  <c r="AM21" i="10"/>
  <c r="AM19" i="10"/>
  <c r="AM16" i="10"/>
  <c r="AM14" i="10"/>
  <c r="AM12" i="10"/>
  <c r="AM10" i="10"/>
  <c r="AF48" i="10"/>
  <c r="AF42" i="10"/>
  <c r="AF39" i="10" s="1"/>
  <c r="AF41" i="10"/>
  <c r="AF38" i="10"/>
  <c r="AF36" i="10"/>
  <c r="AF34" i="10"/>
  <c r="AF32" i="10"/>
  <c r="AF29" i="10"/>
  <c r="AF27" i="10"/>
  <c r="AF26" i="10"/>
  <c r="AF23" i="10"/>
  <c r="AF21" i="10"/>
  <c r="AF19" i="10"/>
  <c r="AF16" i="10"/>
  <c r="AF14" i="10"/>
  <c r="AF12" i="10"/>
  <c r="AF10" i="10"/>
  <c r="Y48" i="10"/>
  <c r="Y42" i="10"/>
  <c r="Y39" i="10" s="1"/>
  <c r="Y41" i="10"/>
  <c r="Y38" i="10"/>
  <c r="Y36" i="10"/>
  <c r="Y34" i="10"/>
  <c r="Y32" i="10"/>
  <c r="Y29" i="10"/>
  <c r="Y27" i="10"/>
  <c r="Y26" i="10"/>
  <c r="Y23" i="10"/>
  <c r="Y21" i="10"/>
  <c r="Y19" i="10"/>
  <c r="Y16" i="10"/>
  <c r="Y14" i="10"/>
  <c r="Y12" i="10"/>
  <c r="Y10" i="10"/>
  <c r="R48" i="10"/>
  <c r="R42" i="10"/>
  <c r="R39" i="10" s="1"/>
  <c r="R41" i="10"/>
  <c r="R38" i="10"/>
  <c r="R36" i="10"/>
  <c r="R34" i="10"/>
  <c r="R32" i="10"/>
  <c r="R29" i="10"/>
  <c r="R27" i="10"/>
  <c r="R26" i="10"/>
  <c r="R23" i="10"/>
  <c r="R21"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10" i="4"/>
  <c r="AT208" i="4"/>
  <c r="AT207" i="4"/>
  <c r="AT204" i="4"/>
  <c r="AT203" i="4"/>
  <c r="AT201" i="4"/>
  <c r="AT200" i="4"/>
  <c r="AT199" i="4"/>
  <c r="AT198" i="4"/>
  <c r="AT197" i="4"/>
  <c r="AT185" i="4"/>
  <c r="AT184" i="4"/>
  <c r="AT183" i="4"/>
  <c r="AT182" i="4"/>
  <c r="AT181" i="4"/>
  <c r="AT180" i="4"/>
  <c r="AT179" i="4"/>
  <c r="AT178" i="4"/>
  <c r="AT175" i="4"/>
  <c r="AT172" i="4"/>
  <c r="AT170" i="4"/>
  <c r="AT168" i="4"/>
  <c r="AT166" i="4"/>
  <c r="AT162" i="4"/>
  <c r="AT161" i="4"/>
  <c r="AT160" i="4"/>
  <c r="AT158" i="4"/>
  <c r="AT151" i="4"/>
  <c r="AT150" i="4"/>
  <c r="AT149" i="4"/>
  <c r="AT148" i="4"/>
  <c r="AT147" i="4"/>
  <c r="AT145" i="4"/>
  <c r="AT143" i="4"/>
  <c r="AT140" i="4"/>
  <c r="AT138" i="4"/>
  <c r="AT136" i="4"/>
  <c r="AT134" i="4"/>
  <c r="AT131" i="4"/>
  <c r="AT129" i="4"/>
  <c r="AT127" i="4"/>
  <c r="AT125" i="4"/>
  <c r="AT124" i="4"/>
  <c r="AT123" i="4"/>
  <c r="AT122" i="4"/>
  <c r="AT121" i="4"/>
  <c r="AT120" i="4"/>
  <c r="AT119" i="4"/>
  <c r="AT118" i="4"/>
  <c r="AT117" i="4"/>
  <c r="AT116" i="4"/>
  <c r="AT115" i="4"/>
  <c r="AT114" i="4"/>
  <c r="AT113" i="4"/>
  <c r="AT112" i="4"/>
  <c r="AT111" i="4"/>
  <c r="AT110" i="4"/>
  <c r="AT109" i="4"/>
  <c r="AT108" i="4"/>
  <c r="AT107" i="4"/>
  <c r="AT103" i="4"/>
  <c r="AT98" i="4"/>
  <c r="AT89" i="4"/>
  <c r="AT88" i="4"/>
  <c r="AT87" i="4"/>
  <c r="AT86" i="4"/>
  <c r="AT85" i="4"/>
  <c r="AT84" i="4"/>
  <c r="AT83" i="4"/>
  <c r="AT82" i="4"/>
  <c r="AT81" i="4"/>
  <c r="AT80" i="4"/>
  <c r="AT79" i="4"/>
  <c r="AT78" i="4"/>
  <c r="AT77" i="4"/>
  <c r="AT76" i="4"/>
  <c r="AT75" i="4"/>
  <c r="AT74" i="4"/>
  <c r="AT73" i="4"/>
  <c r="AT65" i="4"/>
  <c r="AT63" i="4"/>
  <c r="AT61" i="4"/>
  <c r="AT59"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10" i="4"/>
  <c r="AM208" i="4"/>
  <c r="AM207" i="4"/>
  <c r="AM204" i="4"/>
  <c r="AM203" i="4"/>
  <c r="AM201" i="4"/>
  <c r="AM200" i="4"/>
  <c r="AM199" i="4"/>
  <c r="AM198" i="4"/>
  <c r="AM197" i="4"/>
  <c r="AM185" i="4"/>
  <c r="AM184" i="4"/>
  <c r="AM183" i="4"/>
  <c r="AM182" i="4"/>
  <c r="AM181" i="4"/>
  <c r="AM180" i="4"/>
  <c r="AM179" i="4"/>
  <c r="AM178" i="4"/>
  <c r="AM175" i="4"/>
  <c r="AM172" i="4"/>
  <c r="AM170" i="4"/>
  <c r="AM168" i="4"/>
  <c r="AM166" i="4"/>
  <c r="AM162" i="4"/>
  <c r="AM161" i="4"/>
  <c r="AM160" i="4"/>
  <c r="AM158" i="4"/>
  <c r="AM151" i="4"/>
  <c r="AM150" i="4"/>
  <c r="AM149" i="4"/>
  <c r="AM148" i="4"/>
  <c r="AM147" i="4"/>
  <c r="AM145" i="4"/>
  <c r="AM143" i="4"/>
  <c r="AM140" i="4"/>
  <c r="AM138" i="4"/>
  <c r="AM136" i="4"/>
  <c r="AM134" i="4"/>
  <c r="AM131" i="4"/>
  <c r="AM129" i="4"/>
  <c r="AM127" i="4"/>
  <c r="AM125" i="4"/>
  <c r="AM124" i="4"/>
  <c r="AM123" i="4"/>
  <c r="AM122" i="4"/>
  <c r="AM121" i="4"/>
  <c r="AM120" i="4"/>
  <c r="AM119" i="4"/>
  <c r="AM118" i="4"/>
  <c r="AM117" i="4"/>
  <c r="AM116" i="4"/>
  <c r="AM115" i="4"/>
  <c r="AM114" i="4"/>
  <c r="AM113" i="4"/>
  <c r="AM112" i="4"/>
  <c r="AM111" i="4"/>
  <c r="AM110" i="4"/>
  <c r="AM109" i="4"/>
  <c r="AM108" i="4"/>
  <c r="AM107" i="4"/>
  <c r="AM103" i="4"/>
  <c r="AM98" i="4"/>
  <c r="AM89" i="4"/>
  <c r="AM88" i="4"/>
  <c r="AM87" i="4"/>
  <c r="AM86" i="4"/>
  <c r="AM85" i="4"/>
  <c r="AM84" i="4"/>
  <c r="AM83" i="4"/>
  <c r="AM82" i="4"/>
  <c r="AM81" i="4"/>
  <c r="AM80" i="4"/>
  <c r="AM79" i="4"/>
  <c r="AM78" i="4"/>
  <c r="AM77" i="4"/>
  <c r="AM76" i="4"/>
  <c r="AM75" i="4"/>
  <c r="AM74" i="4"/>
  <c r="AM73" i="4"/>
  <c r="AM65" i="4"/>
  <c r="AM63" i="4"/>
  <c r="AM61" i="4"/>
  <c r="AM59"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10" i="4"/>
  <c r="AF208" i="4"/>
  <c r="AF207" i="4"/>
  <c r="AF204" i="4"/>
  <c r="AF203" i="4"/>
  <c r="AF201" i="4"/>
  <c r="AF200" i="4"/>
  <c r="AF199" i="4"/>
  <c r="AF198" i="4"/>
  <c r="AF197" i="4"/>
  <c r="AF185" i="4"/>
  <c r="AF184" i="4"/>
  <c r="AF183" i="4"/>
  <c r="AF182" i="4"/>
  <c r="AF181" i="4"/>
  <c r="AF180" i="4"/>
  <c r="AF179" i="4"/>
  <c r="AF178" i="4"/>
  <c r="AF175" i="4"/>
  <c r="AF172" i="4"/>
  <c r="AF170" i="4"/>
  <c r="AF168" i="4"/>
  <c r="AF166" i="4"/>
  <c r="AF162" i="4"/>
  <c r="AF161" i="4"/>
  <c r="AF160" i="4"/>
  <c r="AF158" i="4"/>
  <c r="AF151" i="4"/>
  <c r="AF150" i="4"/>
  <c r="AF149" i="4"/>
  <c r="AF148" i="4"/>
  <c r="AF147" i="4"/>
  <c r="AF145" i="4"/>
  <c r="AF143" i="4"/>
  <c r="AF140" i="4"/>
  <c r="AF138" i="4"/>
  <c r="AF136" i="4"/>
  <c r="AF134" i="4"/>
  <c r="AF131" i="4"/>
  <c r="AF129" i="4"/>
  <c r="AF127" i="4"/>
  <c r="AF125" i="4"/>
  <c r="AF124" i="4"/>
  <c r="AF123" i="4"/>
  <c r="AF122" i="4"/>
  <c r="AF121" i="4"/>
  <c r="AF120" i="4"/>
  <c r="AF119" i="4"/>
  <c r="AF118" i="4"/>
  <c r="AF117" i="4"/>
  <c r="AF116" i="4"/>
  <c r="AF115" i="4"/>
  <c r="AF114" i="4"/>
  <c r="AF113" i="4"/>
  <c r="AF112" i="4"/>
  <c r="AF111" i="4"/>
  <c r="AF110" i="4"/>
  <c r="AF109" i="4"/>
  <c r="AF108" i="4"/>
  <c r="AF107" i="4"/>
  <c r="AF103" i="4"/>
  <c r="AF98" i="4"/>
  <c r="AF89" i="4"/>
  <c r="AF88" i="4"/>
  <c r="AF87" i="4"/>
  <c r="AF86" i="4"/>
  <c r="AF85" i="4"/>
  <c r="AF84" i="4"/>
  <c r="AF83" i="4"/>
  <c r="AF82" i="4"/>
  <c r="AF81" i="4"/>
  <c r="AF80" i="4"/>
  <c r="AF79" i="4"/>
  <c r="AF78" i="4"/>
  <c r="AF77" i="4"/>
  <c r="AF76" i="4"/>
  <c r="AF75" i="4"/>
  <c r="AF74" i="4"/>
  <c r="AF73" i="4"/>
  <c r="AF65" i="4"/>
  <c r="AF63" i="4"/>
  <c r="AF61" i="4"/>
  <c r="AF59"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204" i="4"/>
  <c r="Y207" i="4"/>
  <c r="Y208" i="4"/>
  <c r="Y198" i="4"/>
  <c r="Y199" i="4"/>
  <c r="Y200" i="4"/>
  <c r="Y201" i="4"/>
  <c r="Y197" i="4"/>
  <c r="Y178" i="4"/>
  <c r="Y179" i="4"/>
  <c r="Y180" i="4"/>
  <c r="Y181" i="4"/>
  <c r="Y182" i="4"/>
  <c r="Y183" i="4"/>
  <c r="Y184" i="4"/>
  <c r="Y185" i="4"/>
  <c r="Y175" i="4"/>
  <c r="Y161" i="4"/>
  <c r="Y162" i="4"/>
  <c r="Y160" i="4"/>
  <c r="Y148" i="4"/>
  <c r="Y149" i="4"/>
  <c r="Y150" i="4"/>
  <c r="Y151" i="4"/>
  <c r="Y147" i="4"/>
  <c r="Y108" i="4"/>
  <c r="Y109" i="4"/>
  <c r="Y110" i="4"/>
  <c r="Y111" i="4"/>
  <c r="Y112" i="4"/>
  <c r="Y113" i="4"/>
  <c r="Y114" i="4"/>
  <c r="Y115" i="4"/>
  <c r="Y116" i="4"/>
  <c r="Y117" i="4"/>
  <c r="Y118" i="4"/>
  <c r="Y119" i="4"/>
  <c r="Y120" i="4"/>
  <c r="Y121" i="4"/>
  <c r="Y122" i="4"/>
  <c r="Y123" i="4"/>
  <c r="Y124" i="4"/>
  <c r="Y125" i="4"/>
  <c r="Y107" i="4"/>
  <c r="Y103" i="4"/>
  <c r="Y98" i="4"/>
  <c r="Y74" i="4"/>
  <c r="Y75" i="4"/>
  <c r="Y76" i="4"/>
  <c r="Y77" i="4"/>
  <c r="Y78" i="4"/>
  <c r="Y79" i="4"/>
  <c r="Y80" i="4"/>
  <c r="Y81" i="4"/>
  <c r="Y82" i="4"/>
  <c r="Y83" i="4"/>
  <c r="Y84" i="4"/>
  <c r="Y85" i="4"/>
  <c r="Y86" i="4"/>
  <c r="Y87" i="4"/>
  <c r="Y88" i="4"/>
  <c r="Y89" i="4"/>
  <c r="Y73"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10" i="4"/>
  <c r="R204" i="4"/>
  <c r="R207" i="4"/>
  <c r="R208" i="4"/>
  <c r="R203" i="4"/>
  <c r="R198" i="4"/>
  <c r="R199" i="4"/>
  <c r="R200" i="4"/>
  <c r="R201" i="4"/>
  <c r="R197" i="4"/>
  <c r="R178" i="4"/>
  <c r="R179" i="4"/>
  <c r="R180" i="4"/>
  <c r="R181" i="4"/>
  <c r="R182" i="4"/>
  <c r="R183" i="4"/>
  <c r="R184" i="4"/>
  <c r="R185" i="4"/>
  <c r="R161" i="4"/>
  <c r="R162" i="4"/>
  <c r="R148" i="4"/>
  <c r="R149" i="4"/>
  <c r="R150" i="4"/>
  <c r="R151" i="4"/>
  <c r="R108" i="4"/>
  <c r="R109" i="4"/>
  <c r="R110" i="4"/>
  <c r="R111" i="4"/>
  <c r="R112" i="4"/>
  <c r="R113" i="4"/>
  <c r="R114" i="4"/>
  <c r="R115" i="4"/>
  <c r="R116" i="4"/>
  <c r="R117" i="4"/>
  <c r="R118" i="4"/>
  <c r="R119" i="4"/>
  <c r="R120" i="4"/>
  <c r="R121" i="4"/>
  <c r="R122" i="4"/>
  <c r="R123" i="4"/>
  <c r="R124" i="4"/>
  <c r="R125" i="4"/>
  <c r="R107" i="4"/>
  <c r="R103" i="4"/>
  <c r="R98" i="4"/>
  <c r="R74" i="4"/>
  <c r="R75" i="4"/>
  <c r="R76" i="4"/>
  <c r="R77" i="4"/>
  <c r="R78" i="4"/>
  <c r="R79" i="4"/>
  <c r="R80" i="4"/>
  <c r="R81" i="4"/>
  <c r="R82" i="4"/>
  <c r="R83" i="4"/>
  <c r="R85" i="4"/>
  <c r="R86" i="4"/>
  <c r="R87" i="4"/>
  <c r="R88" i="4"/>
  <c r="R89" i="4"/>
  <c r="K204" i="4"/>
  <c r="K207" i="4"/>
  <c r="K208" i="4"/>
  <c r="K201" i="4"/>
  <c r="K198" i="4"/>
  <c r="K199" i="4"/>
  <c r="K200" i="4"/>
  <c r="K178" i="4"/>
  <c r="K179" i="4"/>
  <c r="K180" i="4"/>
  <c r="K181" i="4"/>
  <c r="K182" i="4"/>
  <c r="K183" i="4"/>
  <c r="K184" i="4"/>
  <c r="K185" i="4"/>
  <c r="K161" i="4"/>
  <c r="K162" i="4"/>
  <c r="K149" i="4"/>
  <c r="K150" i="4"/>
  <c r="K151" i="4"/>
  <c r="K108" i="4"/>
  <c r="K109" i="4"/>
  <c r="K110" i="4"/>
  <c r="K111" i="4"/>
  <c r="K112" i="4"/>
  <c r="K113" i="4"/>
  <c r="K114" i="4"/>
  <c r="K115" i="4"/>
  <c r="K116" i="4"/>
  <c r="K117" i="4"/>
  <c r="K118" i="4"/>
  <c r="K119" i="4"/>
  <c r="K120" i="4"/>
  <c r="K121" i="4"/>
  <c r="K122" i="4"/>
  <c r="K123" i="4"/>
  <c r="K124" i="4"/>
  <c r="K125" i="4"/>
  <c r="K107" i="4"/>
  <c r="K103" i="4"/>
  <c r="K74" i="4"/>
  <c r="K75" i="4"/>
  <c r="K76" i="4"/>
  <c r="K77" i="4"/>
  <c r="K78" i="4"/>
  <c r="K79" i="4"/>
  <c r="K80" i="4"/>
  <c r="K81" i="4"/>
  <c r="K82" i="4"/>
  <c r="K84" i="4"/>
  <c r="K85" i="4"/>
  <c r="K86" i="4"/>
  <c r="K87" i="4"/>
  <c r="K88" i="4"/>
  <c r="K89"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48" i="1"/>
  <c r="AT149" i="1"/>
  <c r="AT150" i="1"/>
  <c r="AT151" i="1"/>
  <c r="AT154" i="1"/>
  <c r="AT155" i="1"/>
  <c r="AT156" i="1"/>
  <c r="AT157" i="1"/>
  <c r="AT160" i="1"/>
  <c r="AT161" i="1"/>
  <c r="AT111"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M148" i="1"/>
  <c r="AM149" i="1"/>
  <c r="AM150" i="1"/>
  <c r="AM151" i="1"/>
  <c r="AM154" i="1"/>
  <c r="AM155" i="1"/>
  <c r="AM156" i="1"/>
  <c r="AM157" i="1"/>
  <c r="AM160" i="1"/>
  <c r="AM145" i="1"/>
  <c r="AM111"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 i="1"/>
  <c r="AM15" i="1"/>
  <c r="AM16" i="1"/>
  <c r="AM17" i="1"/>
  <c r="AM18" i="1"/>
  <c r="AM19" i="1"/>
  <c r="AM20" i="1"/>
  <c r="AM21" i="1"/>
  <c r="AM22" i="1"/>
  <c r="AM23" i="1"/>
  <c r="AM26" i="1"/>
  <c r="AM27" i="1"/>
  <c r="AM28" i="1"/>
  <c r="AM29" i="1"/>
  <c r="AM30" i="1"/>
  <c r="AM31" i="1"/>
  <c r="AM32" i="1"/>
  <c r="AM33" i="1"/>
  <c r="AM34" i="1"/>
  <c r="AM35" i="1"/>
  <c r="AM38" i="1"/>
  <c r="AM39" i="1"/>
  <c r="AM40" i="1"/>
  <c r="AM41" i="1"/>
  <c r="AM42" i="1"/>
  <c r="AM43" i="1"/>
  <c r="AM44" i="1"/>
  <c r="AM45" i="1"/>
  <c r="AM46" i="1"/>
  <c r="AM49" i="1"/>
  <c r="AM50" i="1"/>
  <c r="AM51" i="1"/>
  <c r="AM52" i="1"/>
  <c r="AM53" i="1"/>
  <c r="AM58" i="1"/>
  <c r="AM59" i="1"/>
  <c r="AM62" i="1"/>
  <c r="AM65" i="1"/>
  <c r="AM66" i="1"/>
  <c r="AM67" i="1"/>
  <c r="AM68" i="1"/>
  <c r="AM69" i="1"/>
  <c r="AF148" i="1"/>
  <c r="AF149" i="1"/>
  <c r="AF150" i="1"/>
  <c r="AF151" i="1"/>
  <c r="AF154" i="1"/>
  <c r="AF155" i="1"/>
  <c r="AF156" i="1"/>
  <c r="AF157" i="1"/>
  <c r="AF160" i="1"/>
  <c r="AF161" i="1"/>
  <c r="AF145" i="1"/>
  <c r="AF111"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 i="1"/>
  <c r="AF15" i="1"/>
  <c r="AF16" i="1"/>
  <c r="AF17" i="1"/>
  <c r="AF18" i="1"/>
  <c r="AF19" i="1"/>
  <c r="AF20" i="1"/>
  <c r="AF21" i="1"/>
  <c r="AF22" i="1"/>
  <c r="AF23" i="1"/>
  <c r="AF26" i="1"/>
  <c r="AF27" i="1"/>
  <c r="AF28" i="1"/>
  <c r="AF29" i="1"/>
  <c r="AF30" i="1"/>
  <c r="AF31" i="1"/>
  <c r="AF32" i="1"/>
  <c r="AF33" i="1"/>
  <c r="AF34" i="1"/>
  <c r="AF35" i="1"/>
  <c r="AF38" i="1"/>
  <c r="AF39" i="1"/>
  <c r="AF40" i="1"/>
  <c r="AF41" i="1"/>
  <c r="AF42" i="1"/>
  <c r="AF43" i="1"/>
  <c r="AF44" i="1"/>
  <c r="AF45" i="1"/>
  <c r="AF46" i="1"/>
  <c r="AF49" i="1"/>
  <c r="AF50" i="1"/>
  <c r="AF51" i="1"/>
  <c r="AF52" i="1"/>
  <c r="AF53" i="1"/>
  <c r="AF58" i="1"/>
  <c r="AF59" i="1"/>
  <c r="AF62" i="1"/>
  <c r="AF65" i="1"/>
  <c r="AF66" i="1"/>
  <c r="AF67" i="1"/>
  <c r="AF68" i="1"/>
  <c r="AF69" i="1"/>
  <c r="Y172" i="1"/>
  <c r="Y148" i="1"/>
  <c r="Y149" i="1"/>
  <c r="Y150" i="1"/>
  <c r="Y151" i="1"/>
  <c r="Y154" i="1"/>
  <c r="Y155" i="1"/>
  <c r="Y156" i="1"/>
  <c r="Y157" i="1"/>
  <c r="Y160" i="1"/>
  <c r="Y161"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 i="1"/>
  <c r="Y15" i="1"/>
  <c r="Y16" i="1"/>
  <c r="Y17" i="1"/>
  <c r="Y18" i="1"/>
  <c r="Y19" i="1"/>
  <c r="Y20" i="1"/>
  <c r="Y21" i="1"/>
  <c r="Y22" i="1"/>
  <c r="Y23" i="1"/>
  <c r="Y26" i="1"/>
  <c r="Y27" i="1"/>
  <c r="Y28" i="1"/>
  <c r="Y29" i="1"/>
  <c r="Y30" i="1"/>
  <c r="Y31" i="1"/>
  <c r="Y32" i="1"/>
  <c r="Y33" i="1"/>
  <c r="Y34" i="1"/>
  <c r="Y35" i="1"/>
  <c r="Y38" i="1"/>
  <c r="Y39" i="1"/>
  <c r="Y40" i="1"/>
  <c r="Y41" i="1"/>
  <c r="Y42" i="1"/>
  <c r="Y43" i="1"/>
  <c r="Y44" i="1"/>
  <c r="Y45" i="1"/>
  <c r="Y46" i="1"/>
  <c r="Y49" i="1"/>
  <c r="Y50" i="1"/>
  <c r="Y51" i="1"/>
  <c r="Y52" i="1"/>
  <c r="Y53" i="1"/>
  <c r="Y58" i="1"/>
  <c r="Y59" i="1"/>
  <c r="Y62" i="1"/>
  <c r="Y65" i="1"/>
  <c r="Y66" i="1"/>
  <c r="Y67" i="1"/>
  <c r="Y68" i="1"/>
  <c r="Y69" i="1"/>
  <c r="R148" i="1"/>
  <c r="R149" i="1"/>
  <c r="R150" i="1"/>
  <c r="R151" i="1"/>
  <c r="R154" i="1"/>
  <c r="R155" i="1"/>
  <c r="R156" i="1"/>
  <c r="R157" i="1"/>
  <c r="R160" i="1"/>
  <c r="R140" i="1"/>
  <c r="R139" i="1"/>
  <c r="R138" i="1"/>
  <c r="R137" i="1"/>
  <c r="R136" i="1"/>
  <c r="R135" i="1"/>
  <c r="R134" i="1"/>
  <c r="R133" i="1"/>
  <c r="R131" i="1"/>
  <c r="R130" i="1"/>
  <c r="R129" i="1"/>
  <c r="R128" i="1"/>
  <c r="R127" i="1"/>
  <c r="R126" i="1"/>
  <c r="R125" i="1"/>
  <c r="R124" i="1"/>
  <c r="R123" i="1"/>
  <c r="R122" i="1"/>
  <c r="R121" i="1"/>
  <c r="R120" i="1"/>
  <c r="R119" i="1"/>
  <c r="R118" i="1"/>
  <c r="R117" i="1"/>
  <c r="R116" i="1"/>
  <c r="R115" i="1"/>
  <c r="R114" i="1"/>
  <c r="R62" i="1"/>
  <c r="R65" i="1"/>
  <c r="R66" i="1"/>
  <c r="R67" i="1"/>
  <c r="R68" i="1"/>
  <c r="R69" i="1"/>
  <c r="R45" i="1"/>
  <c r="R46" i="1"/>
  <c r="R52" i="1"/>
  <c r="R53" i="1"/>
  <c r="R30" i="1"/>
  <c r="R31" i="1"/>
  <c r="R32" i="1"/>
  <c r="R33" i="1"/>
  <c r="R34" i="1"/>
  <c r="R35" i="1"/>
  <c r="R14" i="1"/>
  <c r="R15" i="1"/>
  <c r="R16" i="1"/>
  <c r="R17" i="1"/>
  <c r="R18" i="1"/>
  <c r="R19" i="1"/>
  <c r="R20" i="1"/>
  <c r="R22" i="1"/>
  <c r="R23" i="1"/>
  <c r="R26" i="1"/>
  <c r="R27" i="1"/>
  <c r="R28" i="1"/>
  <c r="R29" i="1"/>
  <c r="K156" i="1"/>
  <c r="K157" i="1"/>
  <c r="K160" i="1"/>
  <c r="K161" i="1"/>
  <c r="K148" i="1"/>
  <c r="K149" i="1"/>
  <c r="K150" i="1"/>
  <c r="K151" i="1"/>
  <c r="K154" i="1"/>
  <c r="K155" i="1"/>
  <c r="K111"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58" i="1"/>
  <c r="K59" i="1"/>
  <c r="K62" i="1"/>
  <c r="K65" i="1"/>
  <c r="K66" i="1"/>
  <c r="K67" i="1"/>
  <c r="K68" i="1"/>
  <c r="K69" i="1"/>
  <c r="K45" i="1"/>
  <c r="K46" i="1"/>
  <c r="K49" i="1"/>
  <c r="K50" i="1"/>
  <c r="K51" i="1"/>
  <c r="K52" i="1"/>
  <c r="K53" i="1"/>
  <c r="K34" i="1"/>
  <c r="K35" i="1"/>
  <c r="K38" i="1"/>
  <c r="K39" i="1"/>
  <c r="K40" i="1"/>
  <c r="K41" i="1"/>
  <c r="K42" i="1"/>
  <c r="K43" i="1"/>
  <c r="K44" i="1"/>
  <c r="K29" i="1"/>
  <c r="K30" i="1"/>
  <c r="K31" i="1"/>
  <c r="K32" i="1"/>
  <c r="K33" i="1"/>
  <c r="K28" i="1"/>
  <c r="K14" i="1"/>
  <c r="K15" i="1"/>
  <c r="K16" i="1"/>
  <c r="K17" i="1"/>
  <c r="K18" i="1"/>
  <c r="K19" i="1"/>
  <c r="K20" i="1"/>
  <c r="K21" i="1"/>
  <c r="K22" i="1"/>
  <c r="K23" i="1"/>
  <c r="K26" i="1"/>
  <c r="K27" i="1"/>
  <c r="K41" i="10"/>
  <c r="AF7" i="4" l="1"/>
  <c r="AT7" i="4"/>
  <c r="AM7" i="4"/>
  <c r="R8" i="5"/>
  <c r="AT24" i="10"/>
  <c r="AF8" i="5"/>
  <c r="AF7" i="5" s="1"/>
  <c r="AT8" i="5"/>
  <c r="Y66" i="4"/>
  <c r="AF66" i="4"/>
  <c r="AF96" i="4"/>
  <c r="AM96" i="4"/>
  <c r="AT96" i="4"/>
  <c r="AT17" i="10"/>
  <c r="AM66" i="4"/>
  <c r="AT66" i="4"/>
  <c r="AF173" i="4"/>
  <c r="AM173" i="4"/>
  <c r="AT173" i="4"/>
  <c r="Y8" i="5"/>
  <c r="Y7" i="5" s="1"/>
  <c r="AM8" i="5"/>
  <c r="AM7" i="5" s="1"/>
  <c r="AF156" i="4"/>
  <c r="AT156" i="4"/>
  <c r="AM156" i="4"/>
  <c r="R7" i="6"/>
  <c r="R6" i="6" s="1"/>
  <c r="AF7" i="6"/>
  <c r="AF6" i="6" s="1"/>
  <c r="AT7" i="6"/>
  <c r="AT6" i="6" s="1"/>
  <c r="Y7" i="6"/>
  <c r="Y6" i="6" s="1"/>
  <c r="AM7" i="6"/>
  <c r="AM6" i="6" s="1"/>
  <c r="AT7" i="5"/>
  <c r="AF8" i="10"/>
  <c r="AF17" i="10"/>
  <c r="AM24" i="10"/>
  <c r="AT30" i="10"/>
  <c r="Y24" i="10"/>
  <c r="R8" i="10"/>
  <c r="R30" i="10"/>
  <c r="Y17" i="10"/>
  <c r="AM8" i="10"/>
  <c r="AM30" i="10"/>
  <c r="AT8" i="10"/>
  <c r="R7" i="5"/>
  <c r="AM132" i="4"/>
  <c r="AF132" i="4"/>
  <c r="AT132" i="4"/>
  <c r="Y8" i="10"/>
  <c r="AU181" i="1"/>
  <c r="AU182" i="1"/>
  <c r="R24" i="10"/>
  <c r="AF30" i="10"/>
  <c r="AM17" i="10"/>
  <c r="AU180" i="1"/>
  <c r="R17" i="10"/>
  <c r="Y30" i="10"/>
  <c r="AF24" i="10"/>
  <c r="AU141" i="1"/>
  <c r="AU75" i="1"/>
  <c r="AU73" i="1"/>
  <c r="AU71" i="1"/>
  <c r="AU70" i="1"/>
  <c r="AU72" i="1"/>
  <c r="AU74" i="1"/>
  <c r="AU76" i="1"/>
  <c r="AU149" i="1"/>
  <c r="AU137" i="1"/>
  <c r="AU129" i="1"/>
  <c r="AU117" i="1"/>
  <c r="AU154" i="1"/>
  <c r="AU136" i="1"/>
  <c r="AU128" i="1"/>
  <c r="AU124" i="1"/>
  <c r="AU120" i="1"/>
  <c r="AU116" i="1"/>
  <c r="AU157" i="1"/>
  <c r="AU148" i="1"/>
  <c r="AU133" i="1"/>
  <c r="AU125" i="1"/>
  <c r="AU139" i="1"/>
  <c r="AU135" i="1"/>
  <c r="AU131" i="1"/>
  <c r="AU127" i="1"/>
  <c r="AU123" i="1"/>
  <c r="AU119" i="1"/>
  <c r="AU115" i="1"/>
  <c r="AU156" i="1"/>
  <c r="AU151" i="1"/>
  <c r="AU121" i="1"/>
  <c r="AU14" i="1"/>
  <c r="AU138" i="1"/>
  <c r="AU134" i="1"/>
  <c r="AU130" i="1"/>
  <c r="AU126" i="1"/>
  <c r="AU122" i="1"/>
  <c r="AU118" i="1"/>
  <c r="AU114" i="1"/>
  <c r="AU160" i="1"/>
  <c r="AU155" i="1"/>
  <c r="AU150" i="1"/>
  <c r="AU41" i="10"/>
  <c r="AT52" i="1"/>
  <c r="AU52" i="1" s="1"/>
  <c r="AT53" i="1"/>
  <c r="AU53" i="1" s="1"/>
  <c r="R7" i="10" l="1"/>
  <c r="AF7" i="10"/>
  <c r="AM7" i="10"/>
  <c r="Y7" i="10"/>
  <c r="AT7" i="10"/>
  <c r="AF6" i="4"/>
  <c r="AT6" i="4"/>
  <c r="AM6" i="4"/>
  <c r="AS132" i="4"/>
  <c r="AR132" i="4"/>
  <c r="AN132" i="4"/>
  <c r="AO132" i="4"/>
  <c r="AP132" i="4"/>
  <c r="AK132" i="4"/>
  <c r="AG132" i="4"/>
  <c r="AH132" i="4"/>
  <c r="AI132" i="4"/>
  <c r="AD132" i="4"/>
  <c r="Z132" i="4"/>
  <c r="AA132" i="4"/>
  <c r="AB132" i="4"/>
  <c r="W132" i="4"/>
  <c r="S132" i="4"/>
  <c r="T132" i="4"/>
  <c r="U132" i="4"/>
  <c r="P132" i="4"/>
  <c r="L132" i="4"/>
  <c r="M132" i="4"/>
  <c r="N132" i="4"/>
  <c r="I132" i="4"/>
  <c r="F132" i="4"/>
  <c r="G132" i="4"/>
  <c r="E132" i="4"/>
  <c r="K48" i="10"/>
  <c r="K38" i="10"/>
  <c r="K10" i="6"/>
  <c r="K17" i="6"/>
  <c r="K15" i="6"/>
  <c r="K13" i="6"/>
  <c r="Y172" i="4"/>
  <c r="R172" i="4"/>
  <c r="K172" i="4"/>
  <c r="Y65" i="4"/>
  <c r="R65" i="4"/>
  <c r="K65" i="4"/>
  <c r="AU9" i="6" l="1"/>
  <c r="AU10" i="6"/>
  <c r="AU38" i="10"/>
  <c r="AU48" i="10"/>
  <c r="AU17" i="6"/>
  <c r="AU15" i="6"/>
  <c r="AU13" i="6"/>
  <c r="AU172" i="4"/>
  <c r="AU65" i="4"/>
  <c r="AT108" i="1" l="1"/>
  <c r="AM108" i="1"/>
  <c r="AF108" i="1"/>
  <c r="Y108" i="1"/>
  <c r="R108" i="1"/>
  <c r="K108" i="1"/>
  <c r="AT106" i="1"/>
  <c r="AM106" i="1"/>
  <c r="AF106" i="1"/>
  <c r="Y106" i="1"/>
  <c r="R106" i="1"/>
  <c r="K106" i="1"/>
  <c r="AU106" i="1" l="1"/>
  <c r="AU108" i="1"/>
  <c r="K210" i="4"/>
  <c r="AU180" i="4" l="1"/>
  <c r="AU181" i="4"/>
  <c r="K110" i="1" l="1"/>
  <c r="R44" i="1" l="1"/>
  <c r="K25" i="6" l="1"/>
  <c r="E83" i="4" l="1"/>
  <c r="E66" i="4" s="1"/>
  <c r="K83" i="4" l="1"/>
  <c r="AU89" i="4"/>
  <c r="R39" i="4" l="1"/>
  <c r="L132" i="1" l="1"/>
  <c r="R132" i="1" s="1"/>
  <c r="AU132" i="1" s="1"/>
  <c r="R73" i="4" l="1"/>
  <c r="K73" i="4"/>
  <c r="K66" i="4" s="1"/>
  <c r="K147" i="1"/>
  <c r="AT22" i="1"/>
  <c r="AU22" i="1" s="1"/>
  <c r="R22" i="4" l="1"/>
  <c r="AU22" i="4" l="1"/>
  <c r="E40" i="4" l="1"/>
  <c r="E7" i="4" s="1"/>
  <c r="K40" i="4" l="1"/>
  <c r="K27" i="10"/>
  <c r="K140" i="1"/>
  <c r="AT62" i="1"/>
  <c r="AU62" i="1" s="1"/>
  <c r="AU27" i="10" l="1"/>
  <c r="Y203" i="4"/>
  <c r="I148" i="4"/>
  <c r="K148" i="4" s="1"/>
  <c r="Y210" i="4"/>
  <c r="Y63" i="4"/>
  <c r="R63" i="4"/>
  <c r="K63" i="4"/>
  <c r="Y61" i="4"/>
  <c r="R61" i="4"/>
  <c r="K61" i="4"/>
  <c r="Y59" i="4"/>
  <c r="R59" i="4"/>
  <c r="K59" i="4"/>
  <c r="AU23" i="4"/>
  <c r="Y170" i="4"/>
  <c r="R170" i="4"/>
  <c r="K170" i="4"/>
  <c r="Y168" i="4"/>
  <c r="R168" i="4"/>
  <c r="K168" i="4"/>
  <c r="Y166" i="4"/>
  <c r="R166" i="4"/>
  <c r="K166" i="4"/>
  <c r="Y158" i="4"/>
  <c r="Y156" i="4" s="1"/>
  <c r="R158" i="4"/>
  <c r="K158" i="4"/>
  <c r="Y145" i="4"/>
  <c r="R145" i="4"/>
  <c r="K145" i="4"/>
  <c r="Y143" i="4"/>
  <c r="R143" i="4"/>
  <c r="K143" i="4"/>
  <c r="Y140" i="4"/>
  <c r="R140" i="4"/>
  <c r="K140" i="4"/>
  <c r="Y138" i="4"/>
  <c r="R138" i="4"/>
  <c r="K138" i="4"/>
  <c r="Y136" i="4"/>
  <c r="R136" i="4"/>
  <c r="K136" i="4"/>
  <c r="Y134" i="4"/>
  <c r="R134" i="4"/>
  <c r="K134" i="4"/>
  <c r="Y131" i="4"/>
  <c r="R131" i="4"/>
  <c r="K131" i="4"/>
  <c r="Y129" i="4"/>
  <c r="R129" i="4"/>
  <c r="K129" i="4"/>
  <c r="Y127" i="4"/>
  <c r="R127" i="4"/>
  <c r="K127" i="4"/>
  <c r="K165" i="1"/>
  <c r="AT165" i="1"/>
  <c r="AM165" i="1"/>
  <c r="AF165" i="1"/>
  <c r="Y165" i="1"/>
  <c r="R165" i="1"/>
  <c r="AT110" i="1"/>
  <c r="AM110" i="1"/>
  <c r="AF110" i="1"/>
  <c r="AT58" i="1"/>
  <c r="AT59" i="1"/>
  <c r="AT49" i="1"/>
  <c r="AT50" i="1"/>
  <c r="AT51" i="1"/>
  <c r="R38" i="1"/>
  <c r="AT38" i="1"/>
  <c r="R39" i="1"/>
  <c r="AT39" i="1"/>
  <c r="R40" i="1"/>
  <c r="AT40" i="1"/>
  <c r="R41" i="1"/>
  <c r="AT41" i="1"/>
  <c r="R42" i="1"/>
  <c r="AT42" i="1"/>
  <c r="R43" i="1"/>
  <c r="AT43" i="1"/>
  <c r="AT44" i="1"/>
  <c r="AU44" i="1" s="1"/>
  <c r="AT45" i="1"/>
  <c r="AU45" i="1" s="1"/>
  <c r="AT46" i="1"/>
  <c r="AU46" i="1" s="1"/>
  <c r="AT30" i="1"/>
  <c r="AU30" i="1" s="1"/>
  <c r="AT17" i="1"/>
  <c r="AU17" i="1" s="1"/>
  <c r="AT16" i="1"/>
  <c r="AU16" i="1" s="1"/>
  <c r="R13" i="4"/>
  <c r="R147" i="1"/>
  <c r="S147" i="1"/>
  <c r="L111" i="1"/>
  <c r="R111" i="1" s="1"/>
  <c r="S111" i="1"/>
  <c r="M49" i="1"/>
  <c r="M50" i="1"/>
  <c r="L50" i="1" s="1"/>
  <c r="R50" i="1" s="1"/>
  <c r="M51" i="1"/>
  <c r="L51" i="1" s="1"/>
  <c r="R51" i="1" s="1"/>
  <c r="R96" i="4" l="1"/>
  <c r="S10" i="1"/>
  <c r="M10" i="1"/>
  <c r="Y96" i="4"/>
  <c r="Y173" i="4"/>
  <c r="R132" i="4"/>
  <c r="L49" i="1"/>
  <c r="R49" i="1" s="1"/>
  <c r="AU49" i="1" s="1"/>
  <c r="Y111" i="1"/>
  <c r="AU111" i="1" s="1"/>
  <c r="K132" i="4"/>
  <c r="AU43" i="1"/>
  <c r="AU41" i="1"/>
  <c r="AU39" i="1"/>
  <c r="AU51" i="1"/>
  <c r="AU50" i="1"/>
  <c r="AU42" i="1"/>
  <c r="AU40" i="1"/>
  <c r="AU38" i="1"/>
  <c r="Y132" i="4"/>
  <c r="AU131" i="4"/>
  <c r="AU136" i="4"/>
  <c r="AU166" i="4"/>
  <c r="AU63" i="4"/>
  <c r="AU145" i="4"/>
  <c r="AU168" i="4"/>
  <c r="AU129" i="4"/>
  <c r="AU61" i="4"/>
  <c r="AU138" i="4"/>
  <c r="AU170" i="4"/>
  <c r="AU127" i="4"/>
  <c r="AU134" i="4"/>
  <c r="AU59" i="4"/>
  <c r="AU143" i="4"/>
  <c r="AU140" i="4"/>
  <c r="AU158" i="4"/>
  <c r="AU183" i="4"/>
  <c r="AU165" i="1"/>
  <c r="AU132" i="4" l="1"/>
  <c r="K19" i="6"/>
  <c r="L21" i="1"/>
  <c r="R21"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9" i="1"/>
  <c r="R59" i="1" s="1"/>
  <c r="AU59" i="1" s="1"/>
  <c r="AR39" i="10"/>
  <c r="AP39" i="10"/>
  <c r="AO39" i="10"/>
  <c r="AN39" i="10"/>
  <c r="AK39" i="10"/>
  <c r="AI39" i="10"/>
  <c r="AH39" i="10"/>
  <c r="AG39" i="10"/>
  <c r="AD39" i="10"/>
  <c r="AB39" i="10"/>
  <c r="AA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6" i="4" l="1"/>
  <c r="K14" i="10"/>
  <c r="K8" i="10" s="1"/>
  <c r="K197" i="4"/>
  <c r="K175" i="4"/>
  <c r="R175" i="4"/>
  <c r="R173" i="4" s="1"/>
  <c r="K26" i="10"/>
  <c r="K24" i="10" s="1"/>
  <c r="P12" i="7"/>
  <c r="U12" i="7"/>
  <c r="K203" i="4"/>
  <c r="AT69" i="1"/>
  <c r="AU69" i="1" s="1"/>
  <c r="AT68" i="1"/>
  <c r="AU68" i="1" s="1"/>
  <c r="AT67" i="1"/>
  <c r="AU67" i="1" s="1"/>
  <c r="AT66" i="1"/>
  <c r="AU66" i="1" s="1"/>
  <c r="AT65" i="1"/>
  <c r="L58" i="1"/>
  <c r="L10" i="1" s="1"/>
  <c r="AT35" i="1"/>
  <c r="AU35" i="1" s="1"/>
  <c r="AT34" i="1"/>
  <c r="AU34" i="1" s="1"/>
  <c r="AT33" i="1"/>
  <c r="AU33" i="1" s="1"/>
  <c r="AT32" i="1"/>
  <c r="AU32" i="1" s="1"/>
  <c r="AT18" i="1"/>
  <c r="AU18" i="1" s="1"/>
  <c r="AT31" i="1"/>
  <c r="AU31" i="1" s="1"/>
  <c r="AT29" i="1"/>
  <c r="AU29" i="1" s="1"/>
  <c r="AT28" i="1"/>
  <c r="AU28" i="1" s="1"/>
  <c r="AT27" i="1"/>
  <c r="AU27" i="1" s="1"/>
  <c r="AT26" i="1"/>
  <c r="AU26" i="1" s="1"/>
  <c r="AT23" i="1"/>
  <c r="AU23" i="1" s="1"/>
  <c r="AT21" i="1"/>
  <c r="AU21" i="1" s="1"/>
  <c r="AT20" i="1"/>
  <c r="AU20" i="1" s="1"/>
  <c r="AT19" i="1"/>
  <c r="AU19" i="1" s="1"/>
  <c r="R161" i="1"/>
  <c r="AM161" i="1"/>
  <c r="AU65" i="1" l="1"/>
  <c r="K173" i="4"/>
  <c r="R58" i="1"/>
  <c r="AU161" i="1"/>
  <c r="AU162" i="4"/>
  <c r="AU204" i="4"/>
  <c r="AU178" i="4"/>
  <c r="AU184" i="4"/>
  <c r="AU198" i="4"/>
  <c r="AU14" i="10"/>
  <c r="AU8" i="10" s="1"/>
  <c r="AU161" i="4"/>
  <c r="AU179" i="4"/>
  <c r="AU185" i="4"/>
  <c r="AU182" i="4"/>
  <c r="AU207" i="4"/>
  <c r="AU208" i="4"/>
  <c r="AU197" i="4"/>
  <c r="AU203" i="4"/>
  <c r="AU26" i="10"/>
  <c r="AU24" i="10" s="1"/>
  <c r="AU175" i="4"/>
  <c r="K6" i="6"/>
  <c r="F11" i="7" s="1"/>
  <c r="P11" i="7"/>
  <c r="Z11" i="7"/>
  <c r="K11" i="7"/>
  <c r="U11" i="7"/>
  <c r="AE11" i="7"/>
  <c r="AU25" i="6"/>
  <c r="Z13" i="7"/>
  <c r="K7" i="10"/>
  <c r="F13" i="7" s="1"/>
  <c r="U13" i="7"/>
  <c r="P13" i="7"/>
  <c r="K13" i="7"/>
  <c r="K12" i="7"/>
  <c r="Z12" i="7"/>
  <c r="K7" i="5"/>
  <c r="F12" i="7" s="1"/>
  <c r="AU58" i="1" l="1"/>
  <c r="AU7" i="6"/>
  <c r="AU6" i="6" s="1"/>
  <c r="AF11" i="7" s="1"/>
  <c r="AE13" i="7"/>
  <c r="AU7" i="10"/>
  <c r="AF13" i="7" s="1"/>
  <c r="AU7" i="5"/>
  <c r="AF12" i="7" s="1"/>
  <c r="AE12" i="7" l="1"/>
  <c r="L40" i="4"/>
  <c r="R147" i="4" l="1"/>
  <c r="I147" i="4"/>
  <c r="AU210" i="4"/>
  <c r="L84" i="4"/>
  <c r="L66" i="4" s="1"/>
  <c r="R160" i="4"/>
  <c r="R156" i="4" s="1"/>
  <c r="K160" i="4"/>
  <c r="K156" i="4" s="1"/>
  <c r="R21" i="4"/>
  <c r="R12" i="4"/>
  <c r="R27" i="4"/>
  <c r="R26" i="4"/>
  <c r="R35" i="4"/>
  <c r="K98" i="4"/>
  <c r="K96"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79" i="1"/>
  <c r="AM179" i="1"/>
  <c r="AF179" i="1"/>
  <c r="Y179" i="1"/>
  <c r="R179" i="1"/>
  <c r="K179" i="1"/>
  <c r="AT178" i="1"/>
  <c r="AM178" i="1"/>
  <c r="AF178" i="1"/>
  <c r="Y178" i="1"/>
  <c r="R178" i="1"/>
  <c r="K178" i="1"/>
  <c r="AT147" i="1"/>
  <c r="AM147" i="1"/>
  <c r="AF147" i="1"/>
  <c r="Y147" i="1"/>
  <c r="AT145" i="1"/>
  <c r="Y145" i="1"/>
  <c r="R145" i="1"/>
  <c r="K145" i="1"/>
  <c r="Y140" i="1"/>
  <c r="AU140" i="1" s="1"/>
  <c r="Y110" i="1"/>
  <c r="R110" i="1"/>
  <c r="AT15" i="1"/>
  <c r="AT172" i="1"/>
  <c r="AM172" i="1"/>
  <c r="AF172" i="1"/>
  <c r="R172" i="1"/>
  <c r="K172" i="1"/>
  <c r="AT171" i="1"/>
  <c r="AM171" i="1"/>
  <c r="AF171" i="1"/>
  <c r="Y171" i="1"/>
  <c r="R171" i="1"/>
  <c r="K171" i="1"/>
  <c r="AT169" i="1"/>
  <c r="AM169" i="1"/>
  <c r="AF169" i="1"/>
  <c r="Y169" i="1"/>
  <c r="R169" i="1"/>
  <c r="K169" i="1"/>
  <c r="AT177" i="1"/>
  <c r="AM177" i="1"/>
  <c r="AF177" i="1"/>
  <c r="Y177" i="1"/>
  <c r="R177" i="1"/>
  <c r="K177" i="1"/>
  <c r="AT168" i="1"/>
  <c r="AM168" i="1"/>
  <c r="AF168" i="1"/>
  <c r="Y168" i="1"/>
  <c r="R168" i="1"/>
  <c r="K168" i="1"/>
  <c r="K7" i="4" l="1"/>
  <c r="AM10" i="1"/>
  <c r="AT10" i="1"/>
  <c r="AF10" i="1"/>
  <c r="Y10" i="1"/>
  <c r="AU15" i="1"/>
  <c r="K10" i="1"/>
  <c r="R10" i="1"/>
  <c r="R84" i="4"/>
  <c r="R66" i="4" s="1"/>
  <c r="AU13" i="4"/>
  <c r="AU12" i="4"/>
  <c r="AU147" i="1"/>
  <c r="AU76" i="4"/>
  <c r="AU39" i="4"/>
  <c r="AU87" i="4"/>
  <c r="AU50" i="4"/>
  <c r="AU177" i="1"/>
  <c r="AU37" i="4"/>
  <c r="AU30" i="4"/>
  <c r="AU34" i="4"/>
  <c r="AU42" i="4"/>
  <c r="AU46" i="4"/>
  <c r="AU107" i="4"/>
  <c r="AU109" i="4"/>
  <c r="AU74" i="4"/>
  <c r="AU200" i="4"/>
  <c r="AU77" i="4"/>
  <c r="AU81" i="4"/>
  <c r="AU41" i="4"/>
  <c r="AU47" i="4"/>
  <c r="AU40" i="4"/>
  <c r="AU9" i="4"/>
  <c r="AU73" i="4"/>
  <c r="AU80" i="4"/>
  <c r="AU199" i="4"/>
  <c r="AU119" i="4"/>
  <c r="AU123" i="4"/>
  <c r="AU111" i="4"/>
  <c r="AU115" i="4"/>
  <c r="AU148" i="4"/>
  <c r="AU150" i="4"/>
  <c r="AU117" i="4"/>
  <c r="AU122" i="4"/>
  <c r="AU110" i="4"/>
  <c r="AU114" i="4"/>
  <c r="AU27" i="4"/>
  <c r="AU149" i="4"/>
  <c r="AU28" i="4"/>
  <c r="AU32" i="4"/>
  <c r="AU44" i="4"/>
  <c r="AU48" i="4"/>
  <c r="AU45" i="4"/>
  <c r="AU49" i="4"/>
  <c r="AU88" i="4"/>
  <c r="AU79" i="4"/>
  <c r="AU83" i="4"/>
  <c r="AU121" i="4"/>
  <c r="AU125" i="4"/>
  <c r="AU113" i="4"/>
  <c r="AU35" i="4"/>
  <c r="AU103" i="4"/>
  <c r="AU33" i="4"/>
  <c r="AU85" i="4"/>
  <c r="AU31" i="4"/>
  <c r="AU38" i="4"/>
  <c r="AU43" i="4"/>
  <c r="AU53" i="4"/>
  <c r="AU108" i="4"/>
  <c r="AU116" i="4"/>
  <c r="AU160" i="4"/>
  <c r="AU156" i="4" s="1"/>
  <c r="AU201" i="4"/>
  <c r="AU78" i="4"/>
  <c r="AU82" i="4"/>
  <c r="AU29" i="4"/>
  <c r="AU120" i="4"/>
  <c r="AU124" i="4"/>
  <c r="AU112" i="4"/>
  <c r="AU98" i="4"/>
  <c r="AU26" i="4"/>
  <c r="AU21" i="4"/>
  <c r="AU151" i="4"/>
  <c r="AU171" i="1"/>
  <c r="AU110" i="1"/>
  <c r="AU178" i="1"/>
  <c r="AU168" i="1"/>
  <c r="AU169" i="1"/>
  <c r="AU172" i="1"/>
  <c r="AU145" i="1"/>
  <c r="AU179" i="1"/>
  <c r="K147" i="4"/>
  <c r="I6" i="4"/>
  <c r="E10" i="7" s="1"/>
  <c r="R36" i="4"/>
  <c r="R7" i="4" s="1"/>
  <c r="AK9" i="1"/>
  <c r="Y9" i="7" s="1"/>
  <c r="Y8" i="7" s="1"/>
  <c r="U9" i="1"/>
  <c r="N9" i="7" s="1"/>
  <c r="N8" i="7" s="1"/>
  <c r="AU10" i="1" l="1"/>
  <c r="AU9" i="1" s="1"/>
  <c r="AF9" i="7" s="1"/>
  <c r="AU96" i="4"/>
  <c r="AU173" i="4"/>
  <c r="R6" i="4"/>
  <c r="K10" i="7" s="1"/>
  <c r="L6" i="4"/>
  <c r="G10" i="7" s="1"/>
  <c r="AU84" i="4"/>
  <c r="AU36" i="4"/>
  <c r="AU7" i="4" s="1"/>
  <c r="AU147" i="4"/>
  <c r="AU75"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6" i="4" l="1"/>
  <c r="G8" i="7"/>
  <c r="K6" i="4"/>
  <c r="F10" i="7" s="1"/>
  <c r="F8" i="7" s="1"/>
  <c r="Z8" i="7"/>
  <c r="AE8" i="7"/>
  <c r="P8" i="7"/>
  <c r="K8" i="7"/>
  <c r="B8" i="7"/>
  <c r="AU6" i="4" l="1"/>
  <c r="AF10" i="7" s="1"/>
  <c r="AF8" i="7"/>
</calcChain>
</file>

<file path=xl/sharedStrings.xml><?xml version="1.0" encoding="utf-8"?>
<sst xmlns="http://schemas.openxmlformats.org/spreadsheetml/2006/main" count="2006" uniqueCount="1096">
  <si>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</si>
  <si>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</si>
  <si>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</si>
  <si>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</si>
  <si>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</si>
  <si>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</si>
  <si>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</si>
  <si>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</si>
  <si>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</si>
  <si>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</si>
  <si>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</si>
  <si>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</si>
  <si>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</si>
  <si>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</si>
  <si>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</si>
  <si>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</si>
  <si>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</si>
  <si>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</si>
  <si>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</si>
  <si>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</si>
  <si>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</si>
  <si>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</si>
  <si>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</si>
  <si>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</si>
  <si>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</si>
  <si>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</si>
  <si>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</si>
  <si>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</si>
  <si>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</si>
  <si>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</si>
  <si>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</si>
  <si>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</si>
  <si>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</si>
  <si>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</si>
  <si>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</si>
  <si>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</si>
  <si>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</si>
  <si>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</si>
  <si>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</si>
  <si>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</si>
  <si>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</si>
  <si>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</si>
  <si>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</si>
  <si>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</si>
  <si>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</si>
  <si>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</si>
  <si>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</si>
  <si>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</si>
  <si>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</si>
  <si>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</si>
  <si>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</si>
  <si>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</si>
  <si>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</si>
  <si>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</si>
  <si>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</si>
  <si>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</si>
  <si>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</si>
  <si>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</si>
  <si>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</si>
  <si>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</si>
  <si>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</si>
  <si>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</si>
  <si>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</si>
  <si>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</si>
  <si>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</si>
  <si>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</si>
  <si>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</si>
  <si>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</si>
  <si>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</si>
  <si>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</si>
  <si>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</si>
  <si>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</si>
  <si>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</si>
  <si>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</si>
  <si>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</si>
  <si>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</si>
  <si>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</si>
  <si>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</si>
  <si>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</si>
  <si>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</si>
  <si>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</si>
  <si>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</si>
  <si>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</si>
  <si>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</si>
  <si>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</si>
  <si>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</si>
  <si>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</si>
  <si>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</si>
  <si>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</si>
  <si>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</si>
  <si>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</si>
  <si>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</si>
  <si>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</si>
  <si>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</si>
  <si>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</si>
  <si>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</si>
  <si>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</si>
  <si>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</si>
  <si>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</si>
  <si>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</si>
  <si>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</si>
  <si>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</si>
  <si>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</si>
  <si>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</si>
  <si>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</si>
  <si>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</si>
  <si>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</si>
  <si>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</si>
  <si>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</si>
  <si>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</si>
  <si>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</si>
  <si>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</si>
  <si>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</si>
  <si>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</si>
  <si>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</si>
  <si>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</si>
  <si>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</si>
  <si>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</si>
  <si>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</si>
  <si>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</si>
  <si>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</si>
  <si>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</si>
  <si>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</si>
  <si>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</si>
  <si>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</si>
  <si>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</si>
  <si>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</si>
  <si>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</si>
  <si>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</si>
  <si>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</si>
  <si>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</si>
  <si>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</si>
  <si>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</si>
  <si>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</si>
  <si>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</si>
  <si>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</si>
  <si>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</si>
  <si>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</si>
  <si>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</si>
  <si>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</si>
  <si>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</si>
  <si>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</si>
  <si>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</si>
  <si>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</si>
  <si>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</si>
  <si>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</si>
  <si>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</si>
  <si>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</si>
  <si>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</si>
  <si>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</si>
  <si>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</si>
  <si>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</si>
  <si>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</si>
  <si>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</si>
  <si>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</si>
  <si>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</si>
  <si>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</si>
  <si>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</si>
  <si>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</si>
  <si>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</si>
  <si>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</si>
  <si>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</si>
  <si>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</si>
  <si>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</si>
  <si>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</si>
  <si>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</si>
  <si>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</si>
  <si>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</si>
  <si>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</si>
  <si>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</si>
  <si>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</si>
  <si>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</si>
  <si>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</si>
  <si>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</si>
  <si>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</si>
  <si>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</si>
  <si>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</si>
  <si>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</si>
  <si>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</si>
  <si>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</si>
  <si>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</si>
  <si>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</si>
  <si>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</si>
  <si>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</si>
  <si>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</si>
  <si>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</si>
  <si>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</si>
  <si>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</si>
  <si>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</si>
  <si>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</si>
  <si>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</si>
  <si>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</si>
  <si>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</si>
  <si>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</si>
  <si>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</si>
  <si>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</si>
  <si>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</si>
  <si>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</si>
  <si>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</si>
  <si>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</si>
  <si>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</si>
  <si>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</si>
  <si>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</si>
  <si>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</si>
  <si>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</si>
  <si>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</si>
  <si>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</si>
  <si>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</si>
  <si>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</si>
  <si>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</si>
  <si>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</si>
  <si>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</si>
  <si>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</si>
  <si>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</si>
  <si>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</si>
  <si>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</si>
  <si>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</si>
  <si>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</si>
  <si>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</si>
  <si>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</si>
  <si>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</si>
  <si>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</si>
  <si>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</si>
  <si>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</si>
  <si>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</si>
  <si>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</si>
  <si>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</si>
  <si>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</si>
  <si>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</si>
  <si>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</si>
  <si>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</si>
  <si>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</si>
  <si>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</si>
  <si>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</si>
  <si>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</si>
  <si>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</si>
  <si>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</si>
  <si>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</si>
  <si>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</si>
  <si>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</si>
  <si>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</si>
  <si>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</si>
  <si>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</si>
  <si>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</si>
  <si>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</si>
  <si>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</si>
  <si>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</si>
  <si>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</si>
  <si>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</si>
  <si>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</si>
  <si>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</si>
  <si>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</si>
  <si>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</si>
  <si>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</si>
  <si>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</si>
  <si>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</si>
  <si>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</si>
  <si>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</si>
  <si>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</si>
  <si>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</si>
  <si>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</si>
  <si>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</si>
  <si>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</si>
  <si>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</si>
  <si>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</si>
  <si>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</si>
  <si>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</si>
  <si>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</si>
  <si>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</si>
  <si>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</si>
  <si>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</si>
  <si>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</si>
  <si>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</si>
  <si>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</si>
  <si>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</si>
  <si>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</si>
  <si>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</si>
  <si>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</si>
  <si>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</si>
  <si>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</si>
  <si>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</si>
  <si>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</si>
  <si>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</si>
  <si>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</si>
  <si>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</si>
  <si>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</si>
  <si>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</si>
  <si>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</si>
  <si>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</si>
  <si>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</si>
  <si>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</si>
  <si>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</si>
  <si>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</si>
  <si>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</si>
  <si>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</si>
  <si>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</si>
  <si>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</si>
  <si>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</si>
  <si>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</si>
  <si>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</si>
  <si>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</si>
  <si>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</si>
  <si>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</si>
  <si>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</si>
  <si>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</si>
  <si>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</si>
  <si>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</si>
  <si>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</si>
  <si>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</si>
  <si>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</si>
  <si>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</si>
  <si>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</si>
  <si>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</si>
  <si>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</si>
  <si>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</si>
  <si>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</si>
  <si>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</si>
  <si>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</si>
  <si>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</si>
  <si>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</si>
  <si>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</si>
  <si>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</si>
  <si>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</si>
  <si>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</si>
  <si>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</si>
  <si>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</si>
  <si>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</si>
  <si>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</si>
  <si>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</si>
  <si>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</si>
  <si>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</si>
  <si>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</si>
  <si>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</si>
  <si>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</si>
  <si>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</si>
  <si>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</si>
  <si>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</si>
  <si>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</si>
  <si>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</si>
  <si>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</si>
  <si>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</si>
  <si>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</si>
  <si>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</si>
  <si>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</si>
  <si>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</si>
  <si>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</si>
  <si>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</si>
  <si>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</si>
  <si>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</si>
  <si>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</si>
  <si>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</si>
  <si>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</si>
  <si>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</si>
  <si>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</si>
  <si>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</si>
  <si>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</si>
  <si>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</si>
  <si>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</si>
  <si>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</si>
  <si>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</si>
  <si>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</si>
  <si>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</si>
  <si>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</si>
  <si>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</si>
  <si>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</si>
  <si>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</si>
  <si>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</si>
  <si>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</si>
  <si>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</si>
  <si>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</si>
  <si>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</si>
  <si>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</si>
  <si>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</si>
  <si>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</si>
  <si>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</si>
  <si>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</si>
  <si>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</si>
  <si>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</si>
  <si>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</si>
  <si>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</si>
  <si>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</si>
  <si>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</si>
  <si>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</si>
  <si>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</si>
  <si>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</si>
  <si>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</si>
  <si>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</si>
  <si>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</si>
  <si>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</si>
  <si>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</si>
  <si>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</si>
  <si>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</si>
  <si>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</si>
  <si>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</si>
  <si>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</si>
  <si>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</si>
  <si>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</si>
  <si>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</si>
  <si>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</si>
  <si>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</si>
  <si>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</si>
  <si>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</si>
  <si>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</si>
  <si>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</si>
  <si>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</si>
  <si>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</si>
  <si>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</si>
  <si>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</si>
  <si>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</si>
  <si>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</si>
  <si>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</si>
  <si>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</si>
  <si>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</si>
  <si>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</si>
  <si>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</si>
  <si>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</si>
  <si>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</si>
  <si>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</si>
  <si>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</si>
  <si>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</si>
  <si>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</si>
  <si>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</si>
  <si>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</si>
  <si>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</si>
  <si>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</si>
  <si>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</si>
  <si>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</si>
  <si>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</si>
  <si>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</si>
  <si>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</si>
  <si>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</si>
  <si>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</si>
  <si>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</si>
  <si>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</si>
  <si>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</si>
  <si>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</si>
  <si>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</si>
  <si>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</si>
  <si>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</si>
  <si>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</si>
  <si>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</si>
  <si>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</si>
  <si>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</si>
  <si>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</si>
  <si>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</si>
  <si>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</si>
  <si>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</si>
  <si>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</si>
  <si>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</si>
  <si>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</si>
  <si>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</si>
  <si>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</si>
  <si>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</si>
  <si>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</si>
  <si>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</si>
  <si>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</si>
  <si>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</si>
  <si>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</si>
  <si>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</si>
  <si>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</si>
  <si>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</si>
  <si>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</si>
  <si>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</si>
  <si>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</si>
  <si>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</si>
  <si>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</si>
  <si>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</si>
  <si>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</si>
  <si>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</si>
  <si>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</si>
  <si>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</si>
  <si>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</si>
  <si>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</si>
  <si>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</si>
  <si>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</si>
  <si>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</si>
  <si>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</si>
  <si>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</si>
  <si>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</si>
  <si>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</si>
  <si>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</si>
  <si>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</si>
  <si>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</si>
  <si>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</si>
  <si>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</si>
  <si>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</si>
  <si>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</si>
  <si>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</si>
  <si>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</si>
  <si>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</si>
  <si>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</si>
  <si>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</si>
  <si>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</si>
  <si>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</si>
  <si>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</si>
  <si>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</si>
  <si>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</si>
  <si>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</si>
  <si>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</si>
  <si>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</si>
  <si>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</si>
  <si>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</si>
  <si>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</si>
  <si>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</si>
  <si>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</si>
  <si>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</si>
  <si>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</si>
  <si>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</si>
  <si>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</si>
  <si>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</si>
  <si>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</si>
  <si>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</si>
  <si>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</si>
  <si>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</si>
  <si>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</si>
  <si>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</si>
  <si>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</si>
  <si>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</si>
  <si>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</si>
  <si>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</si>
  <si>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</si>
  <si>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</si>
  <si>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</si>
  <si>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</si>
  <si>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</si>
  <si>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</si>
  <si>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</si>
  <si>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</si>
  <si>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</si>
  <si>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</si>
  <si>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</si>
  <si>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</si>
  <si>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</si>
  <si>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</si>
  <si>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</si>
  <si>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</si>
  <si>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</si>
  <si>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</si>
  <si>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</si>
  <si>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</si>
  <si>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</si>
  <si>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</si>
  <si>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</si>
  <si>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</si>
  <si>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</si>
  <si>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</si>
  <si>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</si>
  <si>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</si>
  <si>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</si>
  <si>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</si>
  <si>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</si>
  <si>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</si>
  <si>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</si>
  <si>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</si>
  <si>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</si>
  <si>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</si>
  <si>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</si>
  <si>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</si>
  <si>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</si>
  <si>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</si>
  <si>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</si>
  <si>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</si>
  <si>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</si>
  <si>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</si>
  <si>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</si>
  <si>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</si>
  <si>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</si>
  <si>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</si>
  <si>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</si>
  <si>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</si>
  <si>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</si>
  <si>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</si>
  <si>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</si>
  <si>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</si>
  <si>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</si>
  <si>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</si>
  <si>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</si>
  <si>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</si>
  <si>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</si>
  <si>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</si>
  <si>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</si>
  <si>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</si>
  <si>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</si>
  <si>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</si>
  <si>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</si>
  <si>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</si>
  <si>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</si>
  <si>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</si>
  <si>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</si>
  <si>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</si>
  <si>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</si>
  <si>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</si>
  <si>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</si>
  <si>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</si>
  <si>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</si>
  <si>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</si>
  <si>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</si>
  <si>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</si>
  <si>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</si>
  <si>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</si>
  <si>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</si>
  <si>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</si>
  <si>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</si>
  <si>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</si>
  <si>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</si>
  <si>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</si>
  <si>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</si>
  <si>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</si>
  <si>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</si>
  <si>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</si>
  <si>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</si>
  <si>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</si>
  <si>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</si>
  <si>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</si>
  <si>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</si>
  <si>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</si>
  <si>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</si>
  <si>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</si>
  <si>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</si>
  <si>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</si>
  <si>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</si>
  <si>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</si>
  <si>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</si>
  <si>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</si>
  <si>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</si>
  <si>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</si>
  <si>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</si>
  <si>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</si>
  <si>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</si>
  <si>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</si>
  <si>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</si>
  <si>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</si>
  <si>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</si>
  <si>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</si>
  <si>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</si>
  <si>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</si>
  <si>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</si>
  <si>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</si>
  <si>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</si>
  <si>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</si>
  <si>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</si>
  <si>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</si>
  <si>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</si>
  <si>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</si>
  <si>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</si>
  <si>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</si>
  <si>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</si>
  <si>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</si>
  <si>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</si>
  <si>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</si>
  <si>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</si>
  <si>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</si>
  <si>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</si>
  <si>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</si>
  <si>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</si>
  <si>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</si>
  <si>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</si>
  <si>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</si>
  <si>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</si>
  <si>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</si>
  <si>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</si>
  <si>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</si>
  <si>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</si>
  <si>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</si>
  <si>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</si>
  <si>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</si>
  <si>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</si>
  <si>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</si>
  <si>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</si>
  <si>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</si>
  <si>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</si>
  <si>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</si>
  <si>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</si>
  <si>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</si>
  <si>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</si>
  <si>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</si>
  <si>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</si>
  <si>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</si>
  <si>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</si>
  <si>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</si>
  <si>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</si>
  <si>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</si>
  <si>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</si>
  <si>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</si>
  <si>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</si>
  <si>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</si>
  <si>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</si>
  <si>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</si>
  <si>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</si>
  <si>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</si>
  <si>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</si>
  <si>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</si>
  <si>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</si>
  <si>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</si>
  <si>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</si>
  <si>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</si>
  <si>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</si>
  <si>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</si>
  <si>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</si>
  <si>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</si>
  <si>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</si>
  <si>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</si>
  <si>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</si>
  <si>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</si>
  <si>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</si>
  <si>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</si>
  <si>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</si>
  <si>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</si>
  <si>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</si>
  <si>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</si>
  <si>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</si>
  <si>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</si>
  <si>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</si>
  <si>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</si>
  <si>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</si>
  <si>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</si>
  <si>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</si>
  <si>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</si>
  <si>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</si>
  <si>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</si>
  <si>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</si>
  <si>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</si>
  <si>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</si>
  <si>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</si>
  <si>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</si>
  <si>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</si>
  <si>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</si>
  <si>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</si>
  <si>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</si>
  <si>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</si>
  <si>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</si>
  <si>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</si>
  <si>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</si>
  <si>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</si>
  <si>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</si>
  <si>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</si>
  <si>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</si>
  <si>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</si>
  <si>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</si>
  <si>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</si>
  <si>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</si>
  <si>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</si>
  <si>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</si>
  <si>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</si>
  <si>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</si>
  <si>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</si>
  <si>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</si>
  <si>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</si>
  <si>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</si>
  <si>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</si>
  <si>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</si>
  <si>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</si>
  <si>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</si>
  <si>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</si>
  <si>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</si>
  <si>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</si>
  <si>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</si>
  <si>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</si>
  <si>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</si>
  <si>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</si>
  <si>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</si>
  <si>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</si>
  <si>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</si>
  <si>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</si>
  <si>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</si>
  <si>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</si>
  <si>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</si>
  <si>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</si>
  <si>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</si>
  <si>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</si>
  <si>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</si>
  <si>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</si>
  <si>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</si>
  <si>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</si>
  <si>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</si>
  <si>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</si>
  <si>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</si>
  <si>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</si>
  <si>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</si>
  <si>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</si>
  <si>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</si>
  <si>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</si>
  <si>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</si>
  <si>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</si>
  <si>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</si>
  <si>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</si>
  <si>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</si>
  <si>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</si>
  <si>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</si>
  <si>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</si>
  <si>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</si>
  <si>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</si>
  <si>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</si>
  <si>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</si>
  <si>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</si>
  <si>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</si>
  <si>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</si>
  <si>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</si>
  <si>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</si>
  <si>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</si>
  <si>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</si>
  <si>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</si>
  <si>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</si>
  <si>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</si>
  <si>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</si>
  <si>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</si>
  <si>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</si>
  <si>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</si>
  <si>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</si>
  <si>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</si>
  <si>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</si>
  <si>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</si>
  <si>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</si>
  <si>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</si>
  <si>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</si>
  <si>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</si>
  <si>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</si>
  <si>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</si>
  <si>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</si>
  <si>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</si>
  <si>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</si>
  <si>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</si>
  <si>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</si>
  <si>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</si>
  <si>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</si>
  <si>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</si>
  <si>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</si>
  <si>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</si>
  <si>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</si>
  <si>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</si>
  <si>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</si>
  <si>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</si>
  <si>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</si>
  <si>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</si>
  <si>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</si>
  <si>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</si>
  <si>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</si>
  <si>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</si>
  <si>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</si>
  <si>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</si>
  <si>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</si>
  <si>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</si>
  <si>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</si>
  <si>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</si>
  <si>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</si>
  <si>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</si>
  <si>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</si>
  <si>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</si>
  <si>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</si>
  <si>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</si>
  <si>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</si>
  <si>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</si>
  <si>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</si>
  <si>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</si>
  <si>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</si>
  <si>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</si>
  <si>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</si>
  <si>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</si>
  <si>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</si>
  <si>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</si>
  <si>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</si>
  <si>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</si>
  <si>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</si>
  <si>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</si>
  <si>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</si>
  <si>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</si>
  <si>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</si>
  <si>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</si>
  <si>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</si>
  <si>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</si>
  <si>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</si>
  <si>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</si>
  <si>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</si>
  <si>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</si>
  <si>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</si>
  <si>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</si>
  <si>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</si>
  <si>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</si>
  <si>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</si>
  <si>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</si>
  <si>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</si>
  <si>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</si>
  <si>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</si>
  <si>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</si>
  <si>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</si>
  <si>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</si>
  <si>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</si>
  <si>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</si>
  <si>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</si>
  <si>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</si>
  <si>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</si>
  <si>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</si>
  <si>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</si>
  <si>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</si>
  <si>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</si>
  <si>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</si>
  <si>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</si>
  <si>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</si>
  <si>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</si>
  <si>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</si>
  <si>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</si>
  <si>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</si>
  <si>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</si>
  <si>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</si>
  <si>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</si>
  <si>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</si>
  <si>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</si>
  <si>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</si>
  <si>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</si>
  <si>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</si>
  <si>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</si>
  <si>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</si>
  <si>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</si>
  <si>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</si>
  <si>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</si>
  <si>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</si>
  <si>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</si>
  <si>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</si>
  <si>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</si>
  <si>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</si>
  <si>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</si>
  <si>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</si>
  <si>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</si>
  <si>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</si>
  <si>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</si>
  <si>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</si>
  <si>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</si>
  <si>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</si>
  <si>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</si>
  <si>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</si>
  <si>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</si>
  <si>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</si>
  <si>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</si>
  <si>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</si>
  <si>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</si>
  <si>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</si>
  <si>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</si>
  <si>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</si>
  <si>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</si>
  <si>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</si>
  <si>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</si>
  <si>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</si>
  <si>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</si>
  <si>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</si>
  <si>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</si>
  <si>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</si>
  <si>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</si>
  <si>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</si>
  <si>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</si>
  <si>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</si>
  <si>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</si>
  <si>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</si>
  <si>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</si>
  <si>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</si>
  <si>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</si>
  <si>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</si>
  <si>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</si>
  <si>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</si>
  <si>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</si>
  <si>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</si>
  <si>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</si>
  <si>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</si>
  <si>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</si>
  <si>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</si>
  <si>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</si>
  <si>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</si>
  <si>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</si>
  <si>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</si>
  <si>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</si>
  <si>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</si>
  <si>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</si>
  <si>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</si>
  <si>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</si>
  <si>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</si>
  <si>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</si>
  <si>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</si>
  <si>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</si>
  <si>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</si>
  <si>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</si>
  <si>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</si>
  <si>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</si>
  <si>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</si>
  <si>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</si>
  <si>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</si>
  <si>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</si>
  <si>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</si>
  <si>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</si>
  <si>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</si>
  <si>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</si>
  <si>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</si>
  <si>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</si>
  <si>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</si>
  <si>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</si>
  <si>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</si>
  <si>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</si>
  <si>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</si>
  <si>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</si>
  <si>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</si>
  <si>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</si>
  <si>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</si>
  <si>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</si>
  <si>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</si>
  <si>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</si>
  <si>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</si>
  <si>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</si>
  <si>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</si>
  <si>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</si>
  <si>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</si>
  <si>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</si>
  <si>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</si>
  <si>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</si>
  <si>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</si>
  <si>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</si>
  <si>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</si>
  <si>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t>1.1.61.</t>
  </si>
  <si>
    <t>Siltumnīcefekta gāzu emisiju samazināšana Ogres novada pašvaldības Ikšķiles teritorijas apgaismojuma infrastruktūrā</t>
  </si>
  <si>
    <t>EKII</t>
  </si>
  <si>
    <t>1.1.62.</t>
  </si>
  <si>
    <t>Siltumnīcefekta gāzu emisiju samazināšana Ogres novada pašvaldības Ķeguma un Lielvārdes teritorijas apgaismojuma infrastruktūrā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</si>
  <si>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</si>
  <si>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</si>
  <si>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</si>
  <si>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</si>
  <si>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</si>
  <si>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</si>
  <si>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</si>
  <si>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</si>
  <si>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</si>
  <si>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</si>
  <si>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Ilgtspējīgi risinājumi (lietus ūdens novade no futbola laukuma) Meža prospektā 14, Ogrē</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</si>
  <si>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 gadā. 
Projekta īstenošanai nepieciešamais finansējuma apmērs – EUR 600 000 (EUR 90 000 – pašvaldības līdzfinansējums, EUR 510 000 – ERAF).   </t>
    </r>
  </si>
  <si>
    <t>(Ogres novada pašvaldības domes 21.11.2024. ārkārtas sēdes lēmuma (protokols Nr.18; 1.) redakcijā.)</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</si>
  <si>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</si>
  <si>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</si>
  <si>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</si>
  <si>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</si>
  <si>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</si>
  <si>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</si>
  <si>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</si>
  <si>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</si>
  <si>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</si>
  <si>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</si>
  <si>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</si>
  <si>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</si>
  <si>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</si>
  <si>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(Ogres novada pašvaldības domes 30.01.2025. sēdes lēmuma (protokols Nr.1; 7.) redakcijā.)</t>
  </si>
  <si>
    <t>1.1.63.</t>
  </si>
  <si>
    <t>Jaunās gatves pārbūve, paredzot brauktuvi ar dubultās virsmas apstrādes segumu Ogrē, Ogres novadā</t>
  </si>
  <si>
    <t>Projekta mērķis ir seguma atjaunošana Jaunajā gatvē, Ogrē, Ogres nov., (aptuveni 1220 m garumā) ar divkārtu virsmas apstrādes metodi, uzlabojot satiksmes drošību un komforta līmeni gan satiksmes mazāk aizsargātajiem dalībniekiem – gājējiem un velosipēdistiem, gan autovadītājiem. Projekta ietvaros tiks atjaunots segums nobrauktuvēs uz īpašumiem esošajā platumā.</t>
  </si>
  <si>
    <t>1.1.64.</t>
  </si>
  <si>
    <t>Veloceļa izbūve posmā no Ciemupes līdz Lielvārdei, Ogres novadā I kārta (Ciemupe - Ķegums), II kārta (Ķegums - Lielvārde)</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</si>
  <si>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</si>
  <si>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1.1.65.</t>
  </si>
  <si>
    <r>
      <t>Veloceļa</t>
    </r>
    <r>
      <rPr>
        <i/>
        <sz val="14"/>
        <rFont val="Arial"/>
        <family val="2"/>
        <charset val="186"/>
      </rPr>
      <t xml:space="preserve"> Ikšķile–Ogre</t>
    </r>
    <r>
      <rPr>
        <sz val="14"/>
        <rFont val="Arial"/>
        <family val="2"/>
        <charset val="186"/>
      </rPr>
      <t xml:space="preserve"> būvniecība </t>
    </r>
  </si>
  <si>
    <r>
      <t xml:space="preserve">Projekta īstenošanas rezultātā tiks izbūvēts veloceļš </t>
    </r>
    <r>
      <rPr>
        <i/>
        <sz val="14"/>
        <rFont val="Arial"/>
        <family val="2"/>
        <charset val="186"/>
      </rPr>
      <t>Ikšķile–Ogre</t>
    </r>
    <r>
      <rPr>
        <sz val="14"/>
        <rFont val="Arial"/>
        <family val="2"/>
        <charset val="186"/>
      </rPr>
      <t xml:space="preserve">. Projektu plānots īstenot sadarbībā ar Satiksmes ministriju. Ogres novada pašvaldība finansē apgaismojuma izbūvi (EUR 205000).
</t>
    </r>
    <r>
      <rPr>
        <i/>
        <sz val="14"/>
        <rFont val="Arial"/>
        <family val="2"/>
        <charset val="186"/>
      </rPr>
      <t>Atbilstošais specifiskais atbalsta mērķis – 2.3.1. Veicināt ilgtspējīgu daudzveidu mobilitāti pilsētās.</t>
    </r>
  </si>
  <si>
    <t>1.1.66.</t>
  </si>
  <si>
    <r>
      <t xml:space="preserve">Veloceļa </t>
    </r>
    <r>
      <rPr>
        <i/>
        <sz val="14"/>
        <rFont val="Arial"/>
        <family val="2"/>
        <charset val="186"/>
      </rPr>
      <t>Lielvārde-Kaibala</t>
    </r>
    <r>
      <rPr>
        <sz val="14"/>
        <rFont val="Arial"/>
        <family val="2"/>
        <charset val="186"/>
      </rPr>
      <t xml:space="preserve"> būvniecība</t>
    </r>
  </si>
  <si>
    <t>1.1.67.</t>
  </si>
  <si>
    <r>
      <t xml:space="preserve">Veloceļa  </t>
    </r>
    <r>
      <rPr>
        <i/>
        <sz val="14"/>
        <rFont val="Arial"/>
        <family val="2"/>
        <charset val="186"/>
      </rPr>
      <t>Kaibala-Jumprava</t>
    </r>
    <r>
      <rPr>
        <sz val="14"/>
        <rFont val="Arial"/>
        <family val="2"/>
        <charset val="186"/>
      </rPr>
      <t xml:space="preserve"> būvniecība</t>
    </r>
  </si>
  <si>
    <r>
      <t xml:space="preserve">Veloceliņa </t>
    </r>
    <r>
      <rPr>
        <i/>
        <sz val="14"/>
        <rFont val="Arial"/>
        <family val="2"/>
        <charset val="186"/>
      </rPr>
      <t xml:space="preserve">Rīga–Ikšķile </t>
    </r>
    <r>
      <rPr>
        <sz val="14"/>
        <rFont val="Arial"/>
        <family val="2"/>
        <charset val="186"/>
      </rPr>
      <t>būvniecība</t>
    </r>
  </si>
  <si>
    <r>
      <t xml:space="preserve">Projekts tiks īstenots sadarbībā ar Satiksmes ministriju. Ogres novada pašvaldība izbūves veloceļa posmu </t>
    </r>
    <r>
      <rPr>
        <i/>
        <sz val="14"/>
        <rFont val="Arial"/>
        <family val="2"/>
        <charset val="186"/>
      </rPr>
      <t xml:space="preserve">Ikšķiles dambis-Saulkalne. </t>
    </r>
    <r>
      <rPr>
        <sz val="14"/>
        <rFont val="Arial"/>
        <family val="2"/>
        <charset val="186"/>
      </rPr>
      <t xml:space="preserve">
</t>
    </r>
  </si>
  <si>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</si>
  <si>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</si>
  <si>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1.1.68.</t>
  </si>
  <si>
    <t>Siltumnīcefekta gāzu emisiju samazināšana ar pilsētvides tehnoloģijām Ogres novada pašvaldības teritorijas apgaismojuma infrastruktūrā</t>
  </si>
  <si>
    <t>Jura Alunāna un Akmeņu ielu pārbūve posmā no Daugavpils ielas (A6) līdz Vidzemes ielai, Ogrē uzņēmējdarbības veicināšanai</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</si>
  <si>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(65 %);
Pašvaldības līdzfinansējums – 1828569,00 EUR (35 %).
</t>
  </si>
  <si>
    <t xml:space="preserve">Jaunogres aktīvās atpūtas kvartāla izveide
</t>
  </si>
  <si>
    <r>
      <t>Projekta īstenošanas rezultātā tiks izbūvēts veloceļš</t>
    </r>
    <r>
      <rPr>
        <i/>
        <sz val="14"/>
        <rFont val="Arial"/>
        <family val="2"/>
        <charset val="186"/>
      </rPr>
      <t xml:space="preserve"> Kaibala–Jumprava.</t>
    </r>
    <r>
      <rPr>
        <sz val="14"/>
        <rFont val="Arial"/>
        <family val="2"/>
        <charset val="186"/>
      </rPr>
      <t xml:space="preserve">Projektu plānots īstenot sadarbībā ar Satiksmes ministriju. </t>
    </r>
  </si>
  <si>
    <r>
      <t>Projekta īstenošanas rezultātā tiks izbūvēts veloceļš</t>
    </r>
    <r>
      <rPr>
        <i/>
        <sz val="14"/>
        <rFont val="Arial"/>
        <family val="2"/>
        <charset val="186"/>
      </rPr>
      <t xml:space="preserve"> Lielvārde–Kaibala.</t>
    </r>
    <r>
      <rPr>
        <sz val="14"/>
        <rFont val="Arial"/>
        <family val="2"/>
        <charset val="186"/>
      </rPr>
      <t xml:space="preserve">Projektu plānots īstenot sadarbībā ar Satiksmes ministriju. </t>
    </r>
  </si>
  <si>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</si>
  <si>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1.1.69.</t>
  </si>
  <si>
    <t>Lībieškalna teritorijas attīstība, Ogres novadā, uzņēmējdarbības veicināšanai</t>
  </si>
  <si>
    <t xml:space="preserve">Izstrādāta  tehniskā projekta dokumentācija, izbūvēts šķērsojums zem dzelzceļa Ogres pilsētā.
Projekta īstenošanai nepieciešamā finansējuma apmērs – EUR 15,7 milj. (ERAF – EUR 4 milj., aizņēmums – EUR 11,6 milj.):
    - 2025.-2027. g. periodā – EUR 8,63 milj. (ERAF – EUR                                       4,03 mij., aizņēmums – EUR 4,60 milj.);
    - 2028. g. – EUR 7,10 milj. (ERAF – EUR 50 000,  aizņēmums – EUR 7,05 milj.). 
Atbilstošais specifiskais atbalsta mērķis – 2.3.1.2. “Multimodāls sabiedriskā transporta tīkls”
</t>
  </si>
  <si>
    <t>(Ogres novada pašvaldības domes 21.02.2025. sēdes lēmuma (protokols Nr.2;22.) redakcijā.)</t>
  </si>
  <si>
    <t>(Ogres novada pašvaldības domes 21.02.2025. sēdes lēmuma (protokols Nr.2; 22.) redakcijā.)</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</si>
  <si>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</si>
  <si>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t>
  </si>
  <si>
    <t>2.2.33.</t>
  </si>
  <si>
    <t>Ikšķiles vidusskolas rekonstrukcija</t>
  </si>
  <si>
    <t xml:space="preserve">Projekta mērķis ir radīt kvalitatīvus apstākļus mācību procesa nodrošināšanai Ikšķiles vidusskolas vajadzībām.
Projekta ietvaros ir plānots sasniegt šādus rezultātus - 1.	Pārbūvētas esošās telpas Ikšķiles vidusskolā (Skolas iela 2, Ikšķile) izveidojot 5 jaunas mācību klases;
2.	Pilnveidotas un piemērotas vidusskolniekiem esošās mācību klases Ikšķiles mākslas un mūzikas skolā  (Strēlnieku ielā 10. Ikšķile);
3.	Rekonstruētas telpas Birzes ielā 33 Ikšķiles vidusskolas vajadzībām;
4.	Izveidota piekļuves kontroles sistēma skolēniem Skolas ielā 2 un Strēlnieku ielā 10, Ikšķilē;
5.	Piegādāti un uzstādīti 16 interaktīvie ekrāni Ikšķiles vidusskolā Skolas ielā 2, Ikšķilē..
</t>
  </si>
  <si>
    <t>(Ogres novada pašvaldības domes 09.07.2025. sēdes lēmuma (protokols Nr.3; 9.) redakcijā.)</t>
  </si>
  <si>
    <t>15.1.3.</t>
  </si>
  <si>
    <t>Operatīvo transportlīdzekļu iegāde Ogres novada pašvaldības policijas vajadzībām</t>
  </si>
  <si>
    <t xml:space="preserve">Projekta īstenošanas rezultātā tiks iegādāti četri operatīvie transportlīdzekļi.. </t>
  </si>
  <si>
    <t>15.1.4.</t>
  </si>
  <si>
    <t>Objektu (patvertņu) pielāgošana un aprīkošana civilās aizsardzības mērķiem</t>
  </si>
  <si>
    <t>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(turpmāk – MK rīkojums Nr. 316) 1. pielikumam. 
Projekts tiks īstenots 2026.-2029. g. periodā. 
Projekta īstenošanai nepieciešamā finansējuma apmērs – EUR 641 381,18 (EUR 545 174,00 – ERAF, EUR 96 207,18 – pašvaldības budžets):
   - 2026. gadā – EUR 160 345,29 (EUR 136 293,50 – ERAF, EUR 24 051,79 – pašvaldības budžets);
   - 2027. gadā – EUR 160 345,29 (EUR 136 293,50 – ERAF, EUR 24 051,79 – pašvaldības budžets);
   - 2028. gadā – EUR 160 345,29 (EUR 136 293,50 – ERAF, EUR 24 051,79 – pašvaldības budžets);
   - 2029. gadā – EUR 160 345,29 (EUR 136 293,50 – ERAF, EUR 24 051,79 – pašvaldības budžets).</t>
  </si>
  <si>
    <t>(Ogres novada pašvaldības domes 31.07.2025. sēdes lēmuma (protokols Nr.4; 18.) redakcijā.)</t>
  </si>
  <si>
    <t>(Ogres novada pašvaldības domes 09.07.2025. sēdes lēmuma (protokols Nr.3; 9.) redakcijā, kas precizēta 31.07.2025. sēdē Protokols Nr.4; 18)</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</si>
  <si>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t>
  </si>
  <si>
    <t>6.3.6.</t>
  </si>
  <si>
    <t>Sociālo mājokļu atjaunošana Ogres novadā</t>
  </si>
  <si>
    <t>Projekta ietvaros tiks atjaunoti sociālie dzīvokļi Ogres novada pašvaldības īpašumā esošajā daudzdzīvokļu namā.</t>
  </si>
  <si>
    <t xml:space="preserve">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grozījumiem                         Ar Ogres novada pašvaldības domes 21.02.2025. sēdes lēmuma (protokols Nr.2; 22) grozījumiem
Ar Ogres novada pašvaldības domes 09.07.2025. sēdes lēmuma (protokols Nr.3; 9) grozījumiem
Ar Ogres novada pašvaldības domes 31.07.2025. sēdes lēmuma (protokols Nr.4; 18) grozījumiem 
Ar Ogres novada pašvaldības domes 28.08.2025. sēdes lēmuma (protokols Nr.5; 21) grozījumiem  </t>
  </si>
  <si>
    <t>(Ogres novada pašvaldības domes 28.08.2025. sēdes lēmuma (protokols Nr.5; 21.)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</si>
</sst>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8"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
      <vertAlign val="superscript"/>
      <sz val="14"/>
      <color theme="1"/>
      <name val="Arial"/>
      <family val="2"/>
      <charset val="186"/>
    </font>
    <font>
      <sz val="20"/>
      <name val="Arial"/>
      <family val="2"/>
      <charset val="186"/>
    </font>
    <font>
      <sz val="20"/>
      <color theme="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
      <patternFill patternType="solid">
        <fgColor rgb="FFCC99FF"/>
        <bgColor indexed="64"/>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82">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31" fillId="0" borderId="32" xfId="0" applyFont="1" applyBorder="1" applyAlignment="1">
      <alignment horizontal="left" vertical="center" wrapText="1"/>
    </xf>
    <xf numFmtId="0" fontId="4" fillId="9" borderId="0" xfId="0" applyFont="1" applyFill="1"/>
    <xf numFmtId="0" fontId="0" fillId="9" borderId="0" xfId="0" applyFill="1"/>
    <xf numFmtId="0" fontId="5" fillId="9" borderId="0" xfId="0" applyFont="1" applyFill="1" applyAlignment="1">
      <alignment horizontal="center" vertical="center" wrapText="1"/>
    </xf>
    <xf numFmtId="1" fontId="7" fillId="5" borderId="1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3" fontId="7" fillId="5" borderId="32" xfId="1" applyNumberFormat="1" applyFont="1" applyFill="1" applyBorder="1" applyAlignment="1">
      <alignment horizontal="center" vertical="center" wrapText="1"/>
    </xf>
    <xf numFmtId="3" fontId="7" fillId="5" borderId="32"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0" fillId="5" borderId="0" xfId="0" applyFill="1"/>
    <xf numFmtId="0" fontId="5"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5" fillId="5" borderId="14" xfId="0" applyFont="1" applyFill="1" applyBorder="1" applyAlignment="1">
      <alignment horizontal="center" vertical="center"/>
    </xf>
    <xf numFmtId="0" fontId="22" fillId="5" borderId="14" xfId="0" applyFont="1" applyFill="1" applyBorder="1" applyAlignment="1">
      <alignment horizontal="center" vertical="center"/>
    </xf>
    <xf numFmtId="1" fontId="7" fillId="5" borderId="14" xfId="1" applyNumberFormat="1" applyFont="1" applyFill="1" applyBorder="1" applyAlignment="1">
      <alignment horizontal="center" vertical="center"/>
    </xf>
    <xf numFmtId="3" fontId="9" fillId="5" borderId="14"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wrapText="1"/>
    </xf>
    <xf numFmtId="3" fontId="7" fillId="5" borderId="14" xfId="0" applyNumberFormat="1" applyFont="1" applyFill="1" applyBorder="1" applyAlignment="1">
      <alignment horizontal="center"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center" vertical="center" wrapText="1"/>
    </xf>
    <xf numFmtId="3" fontId="7" fillId="5" borderId="32" xfId="1" applyNumberFormat="1" applyFont="1" applyFill="1" applyBorder="1" applyAlignment="1">
      <alignment horizontal="center" vertical="center"/>
    </xf>
    <xf numFmtId="1" fontId="9" fillId="5" borderId="32" xfId="1" applyNumberFormat="1" applyFont="1" applyFill="1" applyBorder="1" applyAlignment="1">
      <alignment horizontal="center" vertical="center"/>
    </xf>
    <xf numFmtId="1" fontId="7" fillId="5" borderId="32" xfId="1" applyNumberFormat="1" applyFont="1" applyFill="1" applyBorder="1" applyAlignment="1">
      <alignment horizontal="center" vertical="center" wrapText="1"/>
    </xf>
    <xf numFmtId="1" fontId="7" fillId="5" borderId="32" xfId="0" applyNumberFormat="1" applyFont="1" applyFill="1" applyBorder="1" applyAlignment="1">
      <alignment horizontal="center" vertical="center" wrapText="1"/>
    </xf>
    <xf numFmtId="0" fontId="4" fillId="5" borderId="32" xfId="0" applyFont="1" applyFill="1" applyBorder="1" applyAlignment="1">
      <alignment vertical="center" wrapText="1"/>
    </xf>
    <xf numFmtId="49" fontId="7" fillId="5" borderId="18"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2" fontId="30" fillId="5" borderId="17" xfId="0" applyNumberFormat="1" applyFont="1" applyFill="1" applyBorder="1" applyAlignment="1">
      <alignment horizontal="center" vertical="center"/>
    </xf>
    <xf numFmtId="0" fontId="5" fillId="5" borderId="14" xfId="0" applyFont="1" applyFill="1" applyBorder="1" applyAlignment="1">
      <alignment horizontal="left" vertical="center" wrapText="1"/>
    </xf>
    <xf numFmtId="3" fontId="5" fillId="5" borderId="32" xfId="0" applyNumberFormat="1" applyFont="1" applyFill="1" applyBorder="1" applyAlignment="1">
      <alignment horizontal="center" vertical="center" wrapText="1"/>
    </xf>
    <xf numFmtId="3" fontId="28" fillId="5" borderId="32" xfId="0" applyNumberFormat="1" applyFont="1" applyFill="1" applyBorder="1" applyAlignment="1">
      <alignment horizontal="center" vertical="center"/>
    </xf>
    <xf numFmtId="1" fontId="4" fillId="5" borderId="32" xfId="0" applyNumberFormat="1" applyFont="1" applyFill="1" applyBorder="1" applyAlignment="1">
      <alignment horizontal="center" vertical="center" wrapText="1"/>
    </xf>
    <xf numFmtId="3" fontId="9" fillId="5" borderId="32" xfId="1" applyNumberFormat="1" applyFont="1" applyFill="1" applyBorder="1" applyAlignment="1">
      <alignment horizontal="center" vertical="center" wrapText="1"/>
    </xf>
    <xf numFmtId="3" fontId="4" fillId="5" borderId="32" xfId="0" applyNumberFormat="1" applyFont="1" applyFill="1" applyBorder="1" applyAlignment="1">
      <alignment horizontal="center" vertical="center" wrapText="1"/>
    </xf>
    <xf numFmtId="49" fontId="7" fillId="5" borderId="32" xfId="0" applyNumberFormat="1" applyFont="1" applyFill="1" applyBorder="1" applyAlignment="1">
      <alignment horizontal="center" vertical="center"/>
    </xf>
    <xf numFmtId="167" fontId="5" fillId="5"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32" xfId="2" applyNumberFormat="1" applyFont="1" applyFill="1" applyBorder="1" applyAlignment="1">
      <alignment horizontal="center" vertical="center"/>
    </xf>
    <xf numFmtId="167" fontId="4" fillId="5" borderId="32" xfId="0" applyNumberFormat="1" applyFont="1" applyFill="1" applyBorder="1" applyAlignment="1">
      <alignment horizontal="left" vertical="center" wrapText="1"/>
    </xf>
    <xf numFmtId="168" fontId="5" fillId="5" borderId="3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vertical="center"/>
    </xf>
    <xf numFmtId="3" fontId="9" fillId="5" borderId="17" xfId="1"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7" fillId="5" borderId="17" xfId="1" applyNumberFormat="1" applyFont="1" applyFill="1" applyBorder="1" applyAlignment="1">
      <alignment horizontal="center" vertical="center"/>
    </xf>
    <xf numFmtId="3" fontId="7"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0" xfId="0" applyFont="1" applyFill="1" applyAlignment="1">
      <alignment wrapText="1"/>
    </xf>
    <xf numFmtId="0" fontId="12"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4" fillId="5" borderId="0" xfId="0" applyFont="1" applyFill="1" applyAlignment="1">
      <alignment horizontal="center"/>
    </xf>
    <xf numFmtId="49" fontId="5"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0" fillId="0" borderId="34" xfId="0" applyBorder="1" applyAlignment="1">
      <alignment vertical="center"/>
    </xf>
    <xf numFmtId="0" fontId="0" fillId="0" borderId="35" xfId="0" applyBorder="1" applyAlignment="1">
      <alignment vertical="center"/>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5" borderId="33" xfId="0" applyNumberFormat="1" applyFont="1" applyFill="1" applyBorder="1" applyAlignment="1">
      <alignment horizontal="center" vertical="center"/>
    </xf>
    <xf numFmtId="0" fontId="37" fillId="5" borderId="34" xfId="0" applyFont="1" applyFill="1" applyBorder="1" applyAlignment="1">
      <alignment vertical="center"/>
    </xf>
    <xf numFmtId="0" fontId="37" fillId="5" borderId="35" xfId="0" applyFont="1" applyFill="1" applyBorder="1" applyAlignment="1">
      <alignment vertical="center"/>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46" fillId="0" borderId="0" xfId="0" applyFont="1" applyFill="1" applyAlignment="1">
      <alignment horizontal="right" vertical="center" wrapText="1"/>
    </xf>
    <xf numFmtId="0" fontId="47" fillId="0" borderId="0" xfId="0" applyFont="1" applyFill="1" applyAlignment="1">
      <alignment horizontal="right" vertical="center" wrapText="1"/>
    </xf>
    <xf numFmtId="0" fontId="0" fillId="0" borderId="0" xfId="0" applyFill="1" applyAlignment="1">
      <alignment wrapText="1"/>
    </xf>
    <xf numFmtId="49" fontId="7" fillId="0" borderId="18"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4" fillId="0" borderId="32" xfId="0" applyNumberFormat="1" applyFont="1" applyFill="1" applyBorder="1" applyAlignment="1">
      <alignment horizontal="center" vertical="center"/>
    </xf>
    <xf numFmtId="1" fontId="4" fillId="0" borderId="32" xfId="0" applyNumberFormat="1" applyFont="1" applyFill="1" applyBorder="1" applyAlignment="1">
      <alignment horizontal="center" vertical="center"/>
    </xf>
    <xf numFmtId="3" fontId="7" fillId="0" borderId="32" xfId="0" applyNumberFormat="1"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0" xfId="0" applyFont="1" applyFill="1"/>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0" fontId="0" fillId="0" borderId="0" xfId="0" applyFill="1"/>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CC99FF"/>
      <color rgb="FFFF0066"/>
      <color rgb="FF00FF00"/>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6412058</xdr:colOff>
      <xdr:row>151</xdr:row>
      <xdr:rowOff>3302000</xdr:rowOff>
    </xdr:from>
    <xdr:to>
      <xdr:col>47</xdr:col>
      <xdr:colOff>7439602</xdr:colOff>
      <xdr:row>151</xdr:row>
      <xdr:rowOff>3941617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654035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twoCellAnchor>
    <xdr:from>
      <xdr:col>47</xdr:col>
      <xdr:colOff>6475558</xdr:colOff>
      <xdr:row>151</xdr:row>
      <xdr:rowOff>3302000</xdr:rowOff>
    </xdr:from>
    <xdr:to>
      <xdr:col>47</xdr:col>
      <xdr:colOff>7503102</xdr:colOff>
      <xdr:row>151</xdr:row>
      <xdr:rowOff>3941617</xdr:rowOff>
    </xdr:to>
    <xdr:sp macro="" textlink="">
      <xdr:nvSpPr>
        <xdr:cNvPr id="4" name="TextBox 3">
          <a:hlinkClick xmlns:r="http://schemas.openxmlformats.org/officeDocument/2006/relationships" r:id="rId1"/>
          <a:extLst>
            <a:ext uri="{FF2B5EF4-FFF2-40B4-BE49-F238E27FC236}">
              <a16:creationId xmlns:a16="http://schemas.microsoft.com/office/drawing/2014/main" xmlns="" id="{00000000-0008-0000-0000-000004000000}"/>
            </a:ext>
          </a:extLst>
        </xdr:cNvPr>
        <xdr:cNvSpPr txBox="1"/>
      </xdr:nvSpPr>
      <xdr:spPr>
        <a:xfrm>
          <a:off x="654670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95"/>
  <sheetViews>
    <sheetView topLeftCell="A94" zoomScale="55" zoomScaleNormal="55" zoomScalePageLayoutView="80" workbookViewId="0">
      <selection activeCell="BD3" sqref="BD3"/>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318" ht="27.75" customHeight="1" x14ac:dyDescent="0.25">
      <c r="AV1" s="465" t="s">
        <v>1094</v>
      </c>
      <c r="AW1" s="466"/>
      <c r="AX1" s="466"/>
      <c r="AY1" s="466"/>
    </row>
    <row r="2" spans="1:318" ht="408.75" customHeight="1" x14ac:dyDescent="0.25">
      <c r="AV2" s="466"/>
      <c r="AW2" s="466"/>
      <c r="AX2" s="466"/>
      <c r="AY2" s="466"/>
    </row>
    <row r="3" spans="1:318" ht="213" customHeight="1" x14ac:dyDescent="0.25">
      <c r="AV3" s="467"/>
      <c r="AW3" s="467"/>
      <c r="AX3" s="467"/>
      <c r="AY3" s="467"/>
    </row>
    <row r="4" spans="1:318" s="12" customFormat="1" ht="56.25" customHeight="1" x14ac:dyDescent="0.25">
      <c r="A4" s="390" t="s">
        <v>197</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row>
    <row r="5" spans="1:318" s="12" customFormat="1" ht="56.25" customHeight="1" thickBot="1" x14ac:dyDescent="0.35">
      <c r="A5" s="391" t="s">
        <v>201</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row>
    <row r="6" spans="1:318" ht="40.5" customHeight="1" x14ac:dyDescent="0.25">
      <c r="A6" s="385" t="s">
        <v>1</v>
      </c>
      <c r="B6" s="375" t="s">
        <v>0</v>
      </c>
      <c r="C6" s="375" t="s">
        <v>25</v>
      </c>
      <c r="D6" s="375" t="s">
        <v>24</v>
      </c>
      <c r="E6" s="381">
        <v>2022</v>
      </c>
      <c r="F6" s="382"/>
      <c r="G6" s="382"/>
      <c r="H6" s="382"/>
      <c r="I6" s="382"/>
      <c r="J6" s="382"/>
      <c r="K6" s="382"/>
      <c r="L6" s="381">
        <v>2023</v>
      </c>
      <c r="M6" s="382"/>
      <c r="N6" s="382"/>
      <c r="O6" s="382"/>
      <c r="P6" s="382"/>
      <c r="Q6" s="382"/>
      <c r="R6" s="382"/>
      <c r="S6" s="381">
        <v>2024</v>
      </c>
      <c r="T6" s="382"/>
      <c r="U6" s="382"/>
      <c r="V6" s="382"/>
      <c r="W6" s="382"/>
      <c r="X6" s="382"/>
      <c r="Y6" s="382"/>
      <c r="Z6" s="381">
        <v>2025</v>
      </c>
      <c r="AA6" s="382"/>
      <c r="AB6" s="382"/>
      <c r="AC6" s="382"/>
      <c r="AD6" s="382"/>
      <c r="AE6" s="382"/>
      <c r="AF6" s="382"/>
      <c r="AG6" s="381">
        <v>2026</v>
      </c>
      <c r="AH6" s="382"/>
      <c r="AI6" s="382"/>
      <c r="AJ6" s="382"/>
      <c r="AK6" s="382"/>
      <c r="AL6" s="382"/>
      <c r="AM6" s="382"/>
      <c r="AN6" s="381">
        <v>2027</v>
      </c>
      <c r="AO6" s="382"/>
      <c r="AP6" s="382"/>
      <c r="AQ6" s="382"/>
      <c r="AR6" s="382"/>
      <c r="AS6" s="382"/>
      <c r="AT6" s="382"/>
      <c r="AU6" s="375" t="s">
        <v>27</v>
      </c>
      <c r="AV6" s="399" t="s">
        <v>4</v>
      </c>
      <c r="AW6" s="401" t="s">
        <v>21</v>
      </c>
      <c r="AX6" s="401" t="s">
        <v>22</v>
      </c>
      <c r="AY6" s="377" t="s">
        <v>5</v>
      </c>
    </row>
    <row r="7" spans="1:318" ht="29.25" customHeight="1" x14ac:dyDescent="0.25">
      <c r="A7" s="386"/>
      <c r="B7" s="395"/>
      <c r="C7" s="395"/>
      <c r="D7" s="376"/>
      <c r="E7" s="383" t="s">
        <v>653</v>
      </c>
      <c r="F7" s="383"/>
      <c r="G7" s="383"/>
      <c r="H7" s="383"/>
      <c r="I7" s="383"/>
      <c r="J7" s="383"/>
      <c r="K7" s="384"/>
      <c r="L7" s="383" t="s">
        <v>653</v>
      </c>
      <c r="M7" s="383"/>
      <c r="N7" s="383"/>
      <c r="O7" s="383"/>
      <c r="P7" s="383"/>
      <c r="Q7" s="383"/>
      <c r="R7" s="384"/>
      <c r="S7" s="383" t="s">
        <v>653</v>
      </c>
      <c r="T7" s="383"/>
      <c r="U7" s="383"/>
      <c r="V7" s="383"/>
      <c r="W7" s="383"/>
      <c r="X7" s="383"/>
      <c r="Y7" s="384"/>
      <c r="Z7" s="383" t="s">
        <v>653</v>
      </c>
      <c r="AA7" s="383"/>
      <c r="AB7" s="383"/>
      <c r="AC7" s="383"/>
      <c r="AD7" s="383"/>
      <c r="AE7" s="383"/>
      <c r="AF7" s="384"/>
      <c r="AG7" s="383" t="s">
        <v>653</v>
      </c>
      <c r="AH7" s="383"/>
      <c r="AI7" s="383"/>
      <c r="AJ7" s="383"/>
      <c r="AK7" s="383"/>
      <c r="AL7" s="383"/>
      <c r="AM7" s="384"/>
      <c r="AN7" s="383" t="s">
        <v>653</v>
      </c>
      <c r="AO7" s="383"/>
      <c r="AP7" s="383"/>
      <c r="AQ7" s="383"/>
      <c r="AR7" s="383"/>
      <c r="AS7" s="383"/>
      <c r="AT7" s="384"/>
      <c r="AU7" s="376"/>
      <c r="AV7" s="400"/>
      <c r="AW7" s="402"/>
      <c r="AX7" s="402"/>
      <c r="AY7" s="378"/>
    </row>
    <row r="8" spans="1:318" ht="138.75" customHeight="1" x14ac:dyDescent="0.25">
      <c r="A8" s="386"/>
      <c r="B8" s="395"/>
      <c r="C8" s="395"/>
      <c r="D8" s="376"/>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76"/>
      <c r="AV8" s="400"/>
      <c r="AW8" s="402"/>
      <c r="AX8" s="402"/>
      <c r="AY8" s="378"/>
    </row>
    <row r="9" spans="1:318" s="1" customFormat="1" ht="18.75" customHeight="1" x14ac:dyDescent="0.25">
      <c r="A9" s="393"/>
      <c r="B9" s="394"/>
      <c r="C9" s="394"/>
      <c r="D9" s="394"/>
      <c r="E9" s="58">
        <f t="shared" ref="E9:K9" si="0">E10</f>
        <v>4599758.9050000003</v>
      </c>
      <c r="F9" s="65">
        <f t="shared" si="0"/>
        <v>6890656.5449999999</v>
      </c>
      <c r="G9" s="65">
        <f t="shared" si="0"/>
        <v>4570239.01</v>
      </c>
      <c r="H9" s="65"/>
      <c r="I9" s="65">
        <f t="shared" si="0"/>
        <v>824536.78</v>
      </c>
      <c r="J9" s="65"/>
      <c r="K9" s="65">
        <f t="shared" si="0"/>
        <v>16885191.239999998</v>
      </c>
      <c r="L9" s="65">
        <f>L10</f>
        <v>13381424.307000002</v>
      </c>
      <c r="M9" s="65">
        <f t="shared" ref="M9" si="1">M10</f>
        <v>1952568.804</v>
      </c>
      <c r="N9" s="65">
        <f t="shared" ref="N9" si="2">N10</f>
        <v>3787481.9699999997</v>
      </c>
      <c r="O9" s="65"/>
      <c r="P9" s="65">
        <f t="shared" ref="P9" si="3">P10</f>
        <v>891927.3</v>
      </c>
      <c r="Q9" s="65"/>
      <c r="R9" s="65">
        <f t="shared" ref="R9" si="4">R10</f>
        <v>20013402.380999997</v>
      </c>
      <c r="S9" s="65">
        <f t="shared" ref="S9" si="5">S10</f>
        <v>10046202.197275002</v>
      </c>
      <c r="T9" s="65">
        <f t="shared" ref="T9" si="6">T10</f>
        <v>923678.69022499991</v>
      </c>
      <c r="U9" s="65">
        <f t="shared" ref="U9" si="7">U10</f>
        <v>11621875.02</v>
      </c>
      <c r="V9" s="65"/>
      <c r="W9" s="65">
        <f t="shared" ref="W9" si="8">W10</f>
        <v>800000</v>
      </c>
      <c r="X9" s="65"/>
      <c r="Y9" s="65">
        <f t="shared" ref="Y9" si="9">Y10</f>
        <v>23391755.907500003</v>
      </c>
      <c r="Z9" s="65">
        <f>Z10</f>
        <v>11879120.286225</v>
      </c>
      <c r="AA9" s="65">
        <f t="shared" ref="AA9" si="10">AA10</f>
        <v>5454290.3552750004</v>
      </c>
      <c r="AB9" s="65">
        <f t="shared" ref="AB9" si="11">AB10</f>
        <v>4784700.3499999996</v>
      </c>
      <c r="AC9" s="65"/>
      <c r="AD9" s="65">
        <f t="shared" ref="AD9" si="12">AD10</f>
        <v>433204</v>
      </c>
      <c r="AE9" s="65"/>
      <c r="AF9" s="65">
        <f t="shared" ref="AF9" si="13">AF10</f>
        <v>22551314.991499998</v>
      </c>
      <c r="AG9" s="65">
        <f t="shared" ref="AG9" si="14">AG10</f>
        <v>8515803</v>
      </c>
      <c r="AH9" s="65">
        <f t="shared" ref="AH9" si="15">AH10</f>
        <v>470816.6</v>
      </c>
      <c r="AI9" s="65">
        <f t="shared" ref="AI9" si="16">AI10</f>
        <v>6203808.4000000004</v>
      </c>
      <c r="AJ9" s="65"/>
      <c r="AK9" s="65">
        <f t="shared" ref="AK9" si="17">AK10</f>
        <v>0</v>
      </c>
      <c r="AL9" s="65"/>
      <c r="AM9" s="65">
        <f t="shared" ref="AM9" si="18">AM10</f>
        <v>15190428</v>
      </c>
      <c r="AN9" s="65">
        <f t="shared" ref="AN9" si="19">AN10</f>
        <v>7512586.5</v>
      </c>
      <c r="AO9" s="65">
        <f t="shared" ref="AO9" si="20">AO10</f>
        <v>0</v>
      </c>
      <c r="AP9" s="65">
        <f t="shared" ref="AP9" si="21">AP10</f>
        <v>243000</v>
      </c>
      <c r="AQ9" s="65"/>
      <c r="AR9" s="65">
        <f t="shared" ref="AR9" si="22">AR10</f>
        <v>0</v>
      </c>
      <c r="AS9" s="65"/>
      <c r="AT9" s="65">
        <f t="shared" ref="AT9:AU9" si="23">AT10</f>
        <v>7835586.5</v>
      </c>
      <c r="AU9" s="65">
        <f t="shared" si="23"/>
        <v>105867679.02</v>
      </c>
      <c r="AV9" s="59"/>
      <c r="AW9" s="59"/>
      <c r="AX9" s="58"/>
      <c r="AY9" s="60"/>
    </row>
    <row r="10" spans="1:318" s="23" customFormat="1" ht="57" customHeight="1" x14ac:dyDescent="0.25">
      <c r="A10" s="403" t="s">
        <v>274</v>
      </c>
      <c r="B10" s="404"/>
      <c r="C10" s="404"/>
      <c r="D10" s="404"/>
      <c r="E10" s="132">
        <f t="shared" ref="E10:N10" si="24">SUM(E12:E76,E110:E141,E145:E145,E147:E161,E168:E169,E165,E171:E173,E177:E182,E106,E77,E79,E81,E85, E108, E142,E166,E162:E185,E87,E89:E105)</f>
        <v>4599758.9050000003</v>
      </c>
      <c r="F10" s="132">
        <f t="shared" si="24"/>
        <v>6890656.5449999999</v>
      </c>
      <c r="G10" s="132">
        <f t="shared" si="24"/>
        <v>4570239.01</v>
      </c>
      <c r="H10" s="132">
        <f t="shared" si="24"/>
        <v>0</v>
      </c>
      <c r="I10" s="132">
        <f t="shared" si="24"/>
        <v>824536.78</v>
      </c>
      <c r="J10" s="132">
        <f t="shared" si="24"/>
        <v>0</v>
      </c>
      <c r="K10" s="132">
        <f t="shared" si="24"/>
        <v>16885191.239999998</v>
      </c>
      <c r="L10" s="132">
        <f t="shared" si="24"/>
        <v>13381424.307000002</v>
      </c>
      <c r="M10" s="132">
        <f t="shared" si="24"/>
        <v>1952568.804</v>
      </c>
      <c r="N10" s="132">
        <f t="shared" si="24"/>
        <v>3787481.9699999997</v>
      </c>
      <c r="O10" s="132">
        <f t="shared" ref="O10:Q10" si="25">SUM(O12:O76,O110:O141,O145:O145,O147:O161,O168:O169,O165,O171:O173,O177:O182,O106,O77,O79,O81,O85, O108, O142,O166,O162:O185,O87,O89:O105)</f>
        <v>0</v>
      </c>
      <c r="P10" s="132">
        <f t="shared" si="25"/>
        <v>891927.3</v>
      </c>
      <c r="Q10" s="132">
        <f t="shared" si="25"/>
        <v>0</v>
      </c>
      <c r="R10" s="132">
        <f>SUM(R12:R76,R110:R141,R145:R145,R147:R161,R168:R169,R165,R171:R173,R177:R182,R106,R77,R79,R81,R85, R108, R142,R166,R162:R185,R87,R89:R105)</f>
        <v>20013402.380999997</v>
      </c>
      <c r="S10" s="132">
        <f>SUM(S12:S76,S110:S141,S145:S145,S147:S161,S168:S169,S165,S171:S173,S177:S182,S106,S77,S79,S81,S85, S108, S142,S166,S162:S185,S87,S89:S105)</f>
        <v>10046202.197275002</v>
      </c>
      <c r="T10" s="132">
        <f t="shared" ref="T10" si="26">SUM(T12:T76,T110:T141,T145:T145,T147:T161,T168:T169,T165,T171:T173,T177:T182,T106,T77,T79,T81,T85, T108, T142,T166,T162:T185,T87,T89:T105)</f>
        <v>923678.69022499991</v>
      </c>
      <c r="U10" s="132">
        <f>SUM(U12:U76,U110:U141,U145:U145,U147:U161,U168:U169,U165,U171:U173,U177:U182,U106,U77,U79,U81,U85, U108, U142,U166,U162:U185,U87,U89:U105)</f>
        <v>11621875.02</v>
      </c>
      <c r="V10" s="132">
        <f t="shared" ref="V10:X10" si="27">SUM(V12:V76,V110:V141,V145:V145,V147:V161,V168:V169,V165,V171:V173,V177:V182,V106,V77,V79,V81,V85, V108, V142,V166,V162:V185,V87,V89:V105)</f>
        <v>0</v>
      </c>
      <c r="W10" s="132">
        <f t="shared" si="27"/>
        <v>800000</v>
      </c>
      <c r="X10" s="132">
        <f t="shared" si="27"/>
        <v>0</v>
      </c>
      <c r="Y10" s="132">
        <f>SUM(Y12:Y76,Y110:Y141,Y145:Y145,Y147:Y161,Y168:Y169,Y165,Y171:Y173,Y177:Y182,Y106,Y77,Y79,Y81,Y85, Y108, Y142,Y166,Y162:Y185,Y87,Y89:Y105)</f>
        <v>23391755.907500003</v>
      </c>
      <c r="Z10" s="132">
        <f>SUM(Z12:Z76,Z110:Z141,Z145:Z145,Z147:Z161,Z168:Z169,Z165,Z171:Z173,Z177:Z182,Z106,Z77,Z79,Z81:Z83,Z85, Z108, Z142,Z166,Z162:Z185,Z87,Z89:Z105)</f>
        <v>11879120.286225</v>
      </c>
      <c r="AA10" s="132">
        <f t="shared" ref="AA10:AT10" si="28">SUM(AA12:AA76,AA110:AA141,AA145:AA145,AA147:AA161,AA168:AA169,AA165,AA171:AA173,AA177:AA182,AA106,AA77,AA79,AA81:AA83,AA85, AA108, AA142,AA166,AA162:AA185,AA87,AA89:AA105)</f>
        <v>5454290.3552750004</v>
      </c>
      <c r="AB10" s="132">
        <f t="shared" si="28"/>
        <v>4784700.3499999996</v>
      </c>
      <c r="AC10" s="132">
        <f t="shared" si="28"/>
        <v>0</v>
      </c>
      <c r="AD10" s="132">
        <f t="shared" si="28"/>
        <v>433204</v>
      </c>
      <c r="AE10" s="132">
        <f t="shared" si="28"/>
        <v>0</v>
      </c>
      <c r="AF10" s="132">
        <f t="shared" si="28"/>
        <v>22551314.991499998</v>
      </c>
      <c r="AG10" s="132">
        <f t="shared" si="28"/>
        <v>8515803</v>
      </c>
      <c r="AH10" s="132">
        <f t="shared" si="28"/>
        <v>470816.6</v>
      </c>
      <c r="AI10" s="132">
        <f t="shared" si="28"/>
        <v>6203808.4000000004</v>
      </c>
      <c r="AJ10" s="132">
        <f t="shared" si="28"/>
        <v>0</v>
      </c>
      <c r="AK10" s="132">
        <f t="shared" si="28"/>
        <v>0</v>
      </c>
      <c r="AL10" s="132">
        <f t="shared" si="28"/>
        <v>0</v>
      </c>
      <c r="AM10" s="132">
        <f t="shared" si="28"/>
        <v>15190428</v>
      </c>
      <c r="AN10" s="132">
        <f t="shared" si="28"/>
        <v>7512586.5</v>
      </c>
      <c r="AO10" s="132">
        <f t="shared" si="28"/>
        <v>0</v>
      </c>
      <c r="AP10" s="132">
        <f t="shared" si="28"/>
        <v>243000</v>
      </c>
      <c r="AQ10" s="132">
        <f t="shared" si="28"/>
        <v>0</v>
      </c>
      <c r="AR10" s="132">
        <f t="shared" si="28"/>
        <v>0</v>
      </c>
      <c r="AS10" s="132">
        <f t="shared" si="28"/>
        <v>0</v>
      </c>
      <c r="AT10" s="132">
        <f t="shared" si="28"/>
        <v>7835586.5</v>
      </c>
      <c r="AU10" s="132">
        <f>SUM(AU12:AU76,AU110:AU141,AU145:AU145,AU147:AU161,AU168:AU169,AU165,AU171:AU173,AU177:AU182,AU106,AU77,AU79,AU81:AU83,AU85, AU108, AU142,AU166,AU162:AU185,AU87,AU89:AU105)</f>
        <v>105867679.02</v>
      </c>
      <c r="AV10" s="62"/>
      <c r="AW10" s="62"/>
      <c r="AX10" s="62"/>
      <c r="AY10" s="63"/>
    </row>
    <row r="11" spans="1:318" ht="31.5" customHeight="1" x14ac:dyDescent="0.25">
      <c r="A11" s="367" t="s">
        <v>545</v>
      </c>
      <c r="B11" s="368"/>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9"/>
    </row>
    <row r="12" spans="1:318" s="309" customFormat="1" ht="78.75" customHeight="1" x14ac:dyDescent="0.25">
      <c r="A12" s="310" t="s">
        <v>269</v>
      </c>
      <c r="B12" s="217" t="s">
        <v>1059</v>
      </c>
      <c r="C12" s="217" t="s">
        <v>97</v>
      </c>
      <c r="D12" s="311"/>
      <c r="E12" s="218"/>
      <c r="F12" s="217"/>
      <c r="G12" s="217"/>
      <c r="H12" s="217"/>
      <c r="I12" s="217"/>
      <c r="J12" s="217"/>
      <c r="K12" s="312">
        <f t="shared" ref="K12" si="29">E12+F12+G12+I12</f>
        <v>0</v>
      </c>
      <c r="L12" s="217"/>
      <c r="M12" s="217"/>
      <c r="N12" s="217"/>
      <c r="O12" s="217"/>
      <c r="P12" s="217"/>
      <c r="Q12" s="217"/>
      <c r="R12" s="312">
        <f t="shared" ref="R12" si="30">L12+M12+N12+P12</f>
        <v>0</v>
      </c>
      <c r="S12" s="217">
        <f>1.21*8500</f>
        <v>10285</v>
      </c>
      <c r="T12" s="217"/>
      <c r="U12" s="217"/>
      <c r="V12" s="217"/>
      <c r="W12" s="217"/>
      <c r="X12" s="217"/>
      <c r="Y12" s="312">
        <f t="shared" ref="Y12" si="31">S12+T12+U12+W12</f>
        <v>10285</v>
      </c>
      <c r="Z12" s="217"/>
      <c r="AA12" s="217"/>
      <c r="AB12" s="217"/>
      <c r="AC12" s="217"/>
      <c r="AD12" s="217"/>
      <c r="AE12" s="217"/>
      <c r="AF12" s="312">
        <f t="shared" ref="AF12" si="32">Z12+AA12+AB12+AD12</f>
        <v>0</v>
      </c>
      <c r="AG12" s="217">
        <v>142750</v>
      </c>
      <c r="AH12" s="217"/>
      <c r="AI12" s="217"/>
      <c r="AJ12" s="217"/>
      <c r="AK12" s="217"/>
      <c r="AL12" s="217"/>
      <c r="AM12" s="312">
        <f t="shared" ref="AM12" si="33">AG12+AH12+AI12+AK12</f>
        <v>142750</v>
      </c>
      <c r="AN12" s="217">
        <f>142750+1.21*450</f>
        <v>143294.5</v>
      </c>
      <c r="AO12" s="217"/>
      <c r="AP12" s="217"/>
      <c r="AQ12" s="217"/>
      <c r="AR12" s="217"/>
      <c r="AS12" s="217"/>
      <c r="AT12" s="312">
        <f t="shared" ref="AT12" si="34">AN12+AO12+AP12+AR12</f>
        <v>143294.5</v>
      </c>
      <c r="AU12" s="313">
        <f>AT12+AM12+AF12+Y12+R12+K12</f>
        <v>296329.5</v>
      </c>
      <c r="AV12" s="314" t="s">
        <v>1060</v>
      </c>
      <c r="AW12" s="217">
        <v>2024</v>
      </c>
      <c r="AX12" s="217">
        <v>2027</v>
      </c>
      <c r="AY12" s="315" t="s">
        <v>88</v>
      </c>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316"/>
      <c r="ED12" s="316"/>
      <c r="EE12" s="316"/>
      <c r="EF12" s="316"/>
      <c r="EG12" s="316"/>
      <c r="EH12" s="316"/>
      <c r="EI12" s="316"/>
      <c r="EJ12" s="316"/>
      <c r="EK12" s="316"/>
      <c r="EL12" s="316"/>
      <c r="EM12" s="316"/>
      <c r="EN12" s="316"/>
      <c r="EO12" s="316"/>
      <c r="EP12" s="316"/>
      <c r="EQ12" s="316"/>
      <c r="ER12" s="316"/>
      <c r="ES12" s="316"/>
      <c r="ET12" s="316"/>
      <c r="EU12" s="316"/>
      <c r="EV12" s="316"/>
      <c r="EW12" s="316"/>
      <c r="EX12" s="316"/>
      <c r="EY12" s="316"/>
      <c r="EZ12" s="316"/>
      <c r="FA12" s="316"/>
      <c r="FB12" s="316"/>
      <c r="FC12" s="316"/>
      <c r="FD12" s="316"/>
      <c r="FE12" s="316"/>
      <c r="FF12" s="316"/>
      <c r="FG12" s="316"/>
      <c r="FH12" s="316"/>
      <c r="FI12" s="316"/>
      <c r="FJ12" s="316"/>
      <c r="FK12" s="316"/>
      <c r="FL12" s="316"/>
      <c r="FM12" s="316"/>
      <c r="FN12" s="316"/>
      <c r="FO12" s="316"/>
      <c r="FP12" s="316"/>
      <c r="FQ12" s="316"/>
      <c r="FR12" s="316"/>
      <c r="FS12" s="316"/>
      <c r="FT12" s="316"/>
      <c r="FU12" s="316"/>
      <c r="FV12" s="316"/>
      <c r="FW12" s="316"/>
      <c r="FX12" s="316"/>
      <c r="FY12" s="316"/>
      <c r="FZ12" s="316"/>
      <c r="GA12" s="316"/>
      <c r="GB12" s="316"/>
      <c r="GC12" s="316"/>
      <c r="GD12" s="316"/>
      <c r="GE12" s="316"/>
      <c r="GF12" s="316"/>
      <c r="GG12" s="316"/>
      <c r="GH12" s="316"/>
      <c r="GI12" s="316"/>
      <c r="GJ12" s="316"/>
      <c r="GK12" s="316"/>
      <c r="GL12" s="316"/>
      <c r="GM12" s="316"/>
      <c r="GN12" s="316"/>
      <c r="GO12" s="316"/>
      <c r="GP12" s="316"/>
      <c r="GQ12" s="316"/>
      <c r="GR12" s="316"/>
      <c r="GS12" s="316"/>
      <c r="GT12" s="316"/>
      <c r="GU12" s="316"/>
      <c r="GV12" s="316"/>
      <c r="GW12" s="316"/>
      <c r="GX12" s="316"/>
      <c r="GY12" s="316"/>
      <c r="GZ12" s="316"/>
      <c r="HA12" s="316"/>
      <c r="HB12" s="316"/>
      <c r="HC12" s="316"/>
      <c r="HD12" s="316"/>
      <c r="HE12" s="316"/>
      <c r="HF12" s="316"/>
      <c r="HG12" s="316"/>
      <c r="HH12" s="316"/>
      <c r="HI12" s="316"/>
      <c r="HJ12" s="316"/>
      <c r="HK12" s="316"/>
      <c r="HL12" s="316"/>
      <c r="HM12" s="316"/>
      <c r="HN12" s="316"/>
      <c r="HO12" s="316"/>
      <c r="HP12" s="316"/>
      <c r="HQ12" s="316"/>
      <c r="HR12" s="316"/>
      <c r="HS12" s="316"/>
      <c r="HT12" s="316"/>
      <c r="HU12" s="316"/>
      <c r="HV12" s="316"/>
      <c r="HW12" s="316"/>
      <c r="HX12" s="316"/>
      <c r="HY12" s="316"/>
      <c r="HZ12" s="316"/>
      <c r="IA12" s="316"/>
      <c r="IB12" s="316"/>
      <c r="IC12" s="316"/>
      <c r="ID12" s="316"/>
      <c r="IE12" s="316"/>
      <c r="IF12" s="316"/>
      <c r="IG12" s="316"/>
      <c r="IH12" s="316"/>
      <c r="II12" s="316"/>
      <c r="IJ12" s="316"/>
      <c r="IK12" s="316"/>
      <c r="IL12" s="316"/>
      <c r="IM12" s="316"/>
      <c r="IN12" s="316"/>
      <c r="IO12" s="316"/>
      <c r="IP12" s="316"/>
      <c r="IQ12" s="316"/>
      <c r="IR12" s="316"/>
      <c r="IS12" s="316"/>
      <c r="IT12" s="316"/>
      <c r="IU12" s="316"/>
      <c r="IV12" s="316"/>
      <c r="IW12" s="316"/>
      <c r="IX12" s="316"/>
      <c r="IY12" s="316"/>
      <c r="IZ12" s="316"/>
      <c r="JA12" s="316"/>
      <c r="JB12" s="316"/>
      <c r="JC12" s="316"/>
      <c r="JD12" s="316"/>
      <c r="JE12" s="316"/>
      <c r="JF12" s="316"/>
      <c r="JG12" s="316"/>
      <c r="JH12" s="316"/>
      <c r="JI12" s="316"/>
      <c r="JJ12" s="316"/>
      <c r="JK12" s="316"/>
      <c r="JL12" s="316"/>
      <c r="JM12" s="316"/>
      <c r="JN12" s="316"/>
      <c r="JO12" s="316"/>
      <c r="JP12" s="316"/>
      <c r="JQ12" s="316"/>
      <c r="JR12" s="316"/>
      <c r="JS12" s="316"/>
      <c r="JT12" s="316"/>
      <c r="JU12" s="316"/>
      <c r="JV12" s="316"/>
      <c r="JW12" s="316"/>
      <c r="JX12" s="316"/>
      <c r="JY12" s="316"/>
      <c r="JZ12" s="316"/>
      <c r="KA12" s="316"/>
      <c r="KB12" s="316"/>
      <c r="KC12" s="316"/>
      <c r="KD12" s="316"/>
      <c r="KE12" s="316"/>
      <c r="KF12" s="316"/>
      <c r="KG12" s="316"/>
      <c r="KH12" s="316"/>
      <c r="KI12" s="316"/>
      <c r="KJ12" s="316"/>
      <c r="KK12" s="316"/>
      <c r="KL12" s="316"/>
      <c r="KM12" s="316"/>
      <c r="KN12" s="316"/>
      <c r="KO12" s="316"/>
      <c r="KP12" s="316"/>
      <c r="KQ12" s="316"/>
      <c r="KR12" s="316"/>
      <c r="KS12" s="316"/>
      <c r="KT12" s="316"/>
      <c r="KU12" s="316"/>
      <c r="KV12" s="316"/>
      <c r="KW12" s="316"/>
      <c r="KX12" s="316"/>
      <c r="KY12" s="316"/>
      <c r="KZ12" s="316"/>
      <c r="LA12" s="316"/>
      <c r="LB12" s="316"/>
      <c r="LC12" s="316"/>
      <c r="LD12" s="316"/>
      <c r="LE12" s="316"/>
      <c r="LF12" s="316"/>
    </row>
    <row r="13" spans="1:318" s="308" customFormat="1" ht="38.450000000000003" customHeight="1" x14ac:dyDescent="0.25">
      <c r="A13" s="387" t="s">
        <v>1075</v>
      </c>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9"/>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7"/>
      <c r="DK13" s="317"/>
      <c r="DL13" s="317"/>
      <c r="DM13" s="317"/>
      <c r="DN13" s="317"/>
      <c r="DO13" s="317"/>
      <c r="DP13" s="317"/>
      <c r="DQ13" s="317"/>
      <c r="DR13" s="317"/>
      <c r="DS13" s="317"/>
      <c r="DT13" s="317"/>
      <c r="DU13" s="317"/>
      <c r="DV13" s="317"/>
      <c r="DW13" s="317"/>
      <c r="DX13" s="317"/>
      <c r="DY13" s="317"/>
      <c r="DZ13" s="317"/>
      <c r="EA13" s="317"/>
      <c r="EB13" s="317"/>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c r="FJ13" s="317"/>
      <c r="FK13" s="317"/>
      <c r="FL13" s="317"/>
      <c r="FM13" s="317"/>
      <c r="FN13" s="317"/>
      <c r="FO13" s="317"/>
      <c r="FP13" s="317"/>
      <c r="FQ13" s="317"/>
      <c r="FR13" s="317"/>
      <c r="FS13" s="317"/>
      <c r="FT13" s="317"/>
      <c r="FU13" s="317"/>
      <c r="FV13" s="317"/>
      <c r="FW13" s="317"/>
      <c r="FX13" s="317"/>
      <c r="FY13" s="317"/>
      <c r="FZ13" s="317"/>
      <c r="GA13" s="317"/>
      <c r="GB13" s="317"/>
      <c r="GC13" s="317"/>
      <c r="GD13" s="317"/>
      <c r="GE13" s="317"/>
      <c r="GF13" s="317"/>
      <c r="GG13" s="317"/>
      <c r="GH13" s="317"/>
      <c r="GI13" s="317"/>
      <c r="GJ13" s="317"/>
      <c r="GK13" s="317"/>
      <c r="GL13" s="317"/>
      <c r="GM13" s="317"/>
      <c r="GN13" s="317"/>
      <c r="GO13" s="317"/>
      <c r="GP13" s="317"/>
      <c r="GQ13" s="317"/>
      <c r="GR13" s="317"/>
      <c r="GS13" s="317"/>
      <c r="GT13" s="317"/>
      <c r="GU13" s="317"/>
      <c r="GV13" s="317"/>
      <c r="GW13" s="317"/>
      <c r="GX13" s="317"/>
      <c r="GY13" s="317"/>
      <c r="GZ13" s="317"/>
      <c r="HA13" s="317"/>
      <c r="HB13" s="317"/>
      <c r="HC13" s="317"/>
      <c r="HD13" s="317"/>
      <c r="HE13" s="317"/>
      <c r="HF13" s="317"/>
      <c r="HG13" s="317"/>
      <c r="HH13" s="317"/>
      <c r="HI13" s="317"/>
      <c r="HJ13" s="317"/>
      <c r="HK13" s="317"/>
      <c r="HL13" s="317"/>
      <c r="HM13" s="317"/>
      <c r="HN13" s="317"/>
      <c r="HO13" s="317"/>
      <c r="HP13" s="317"/>
      <c r="HQ13" s="317"/>
      <c r="HR13" s="317"/>
      <c r="HS13" s="317"/>
      <c r="HT13" s="317"/>
      <c r="HU13" s="317"/>
      <c r="HV13" s="317"/>
      <c r="HW13" s="317"/>
      <c r="HX13" s="317"/>
      <c r="HY13" s="317"/>
      <c r="HZ13" s="317"/>
      <c r="IA13" s="317"/>
      <c r="IB13" s="317"/>
      <c r="IC13" s="317"/>
      <c r="ID13" s="317"/>
      <c r="IE13" s="317"/>
      <c r="IF13" s="317"/>
      <c r="IG13" s="317"/>
      <c r="IH13" s="317"/>
      <c r="II13" s="317"/>
      <c r="IJ13" s="317"/>
      <c r="IK13" s="317"/>
      <c r="IL13" s="317"/>
      <c r="IM13" s="317"/>
      <c r="IN13" s="317"/>
      <c r="IO13" s="317"/>
      <c r="IP13" s="317"/>
      <c r="IQ13" s="317"/>
      <c r="IR13" s="317"/>
      <c r="IS13" s="317"/>
      <c r="IT13" s="317"/>
      <c r="IU13" s="317"/>
      <c r="IV13" s="317"/>
      <c r="IW13" s="317"/>
      <c r="IX13" s="317"/>
      <c r="IY13" s="317"/>
      <c r="IZ13" s="317"/>
      <c r="JA13" s="317"/>
      <c r="JB13" s="317"/>
      <c r="JC13" s="317"/>
      <c r="JD13" s="317"/>
      <c r="JE13" s="317"/>
      <c r="JF13" s="317"/>
      <c r="JG13" s="317"/>
      <c r="JH13" s="317"/>
      <c r="JI13" s="317"/>
      <c r="JJ13" s="317"/>
      <c r="JK13" s="317"/>
      <c r="JL13" s="317"/>
      <c r="JM13" s="317"/>
      <c r="JN13" s="317"/>
      <c r="JO13" s="317"/>
      <c r="JP13" s="317"/>
      <c r="JQ13" s="317"/>
      <c r="JR13" s="317"/>
      <c r="JS13" s="317"/>
      <c r="JT13" s="317"/>
      <c r="JU13" s="317"/>
      <c r="JV13" s="317"/>
      <c r="JW13" s="317"/>
      <c r="JX13" s="317"/>
      <c r="JY13" s="317"/>
      <c r="JZ13" s="317"/>
      <c r="KA13" s="317"/>
      <c r="KB13" s="317"/>
      <c r="KC13" s="317"/>
      <c r="KD13" s="317"/>
      <c r="KE13" s="317"/>
      <c r="KF13" s="317"/>
      <c r="KG13" s="317"/>
      <c r="KH13" s="317"/>
      <c r="KI13" s="317"/>
      <c r="KJ13" s="317"/>
      <c r="KK13" s="317"/>
      <c r="KL13" s="317"/>
      <c r="KM13" s="317"/>
      <c r="KN13" s="317"/>
      <c r="KO13" s="317"/>
      <c r="KP13" s="317"/>
      <c r="KQ13" s="317"/>
      <c r="KR13" s="317"/>
      <c r="KS13" s="317"/>
      <c r="KT13" s="317"/>
      <c r="KU13" s="317"/>
      <c r="KV13" s="317"/>
      <c r="KW13" s="317"/>
      <c r="KX13" s="317"/>
      <c r="KY13" s="317"/>
      <c r="KZ13" s="317"/>
      <c r="LA13" s="317"/>
      <c r="LB13" s="317"/>
      <c r="LC13" s="317"/>
      <c r="LD13" s="317"/>
      <c r="LE13" s="317"/>
      <c r="LF13" s="317"/>
    </row>
    <row r="14" spans="1:318" ht="90" customHeight="1" x14ac:dyDescent="0.25">
      <c r="A14" s="140" t="s">
        <v>270</v>
      </c>
      <c r="B14" s="32" t="s">
        <v>833</v>
      </c>
      <c r="C14" s="32" t="s">
        <v>121</v>
      </c>
      <c r="D14" s="37"/>
      <c r="E14" s="38"/>
      <c r="F14" s="32"/>
      <c r="G14" s="32"/>
      <c r="H14" s="32"/>
      <c r="I14" s="32"/>
      <c r="J14" s="32"/>
      <c r="K14" s="33">
        <f t="shared" ref="K14:K56" si="35">E14+F14+G14+I14</f>
        <v>0</v>
      </c>
      <c r="L14" s="32"/>
      <c r="M14" s="32"/>
      <c r="N14" s="32"/>
      <c r="O14" s="32"/>
      <c r="P14" s="32"/>
      <c r="Q14" s="32"/>
      <c r="R14" s="33">
        <f t="shared" ref="R14:R35" si="36">L14+M14+N14+P14</f>
        <v>0</v>
      </c>
      <c r="S14" s="32"/>
      <c r="T14" s="32"/>
      <c r="V14" s="32"/>
      <c r="W14" s="32"/>
      <c r="X14" s="32"/>
      <c r="Y14" s="33">
        <f t="shared" ref="Y14:Y24" si="37">S14+T14+U14+W14</f>
        <v>0</v>
      </c>
      <c r="Z14" s="32"/>
      <c r="AA14" s="32"/>
      <c r="AB14" s="32"/>
      <c r="AC14" s="32"/>
      <c r="AD14" s="32"/>
      <c r="AE14" s="32"/>
      <c r="AF14" s="33">
        <f t="shared" ref="AF14:AF24" si="38">Z14+AA14+AB14+AD14</f>
        <v>0</v>
      </c>
      <c r="AG14" s="32">
        <v>1000000</v>
      </c>
      <c r="AH14" s="32"/>
      <c r="AI14" s="32"/>
      <c r="AJ14" s="32"/>
      <c r="AK14" s="32"/>
      <c r="AL14" s="32"/>
      <c r="AM14" s="33">
        <f t="shared" ref="AM14:AM23" si="39">AG14+AH14+AI14+AK14</f>
        <v>1000000</v>
      </c>
      <c r="AN14" s="32"/>
      <c r="AO14" s="32"/>
      <c r="AP14" s="32"/>
      <c r="AQ14" s="32"/>
      <c r="AR14" s="32"/>
      <c r="AS14" s="32"/>
      <c r="AT14" s="33"/>
      <c r="AU14" s="35">
        <f t="shared" ref="AU14:AU23" si="40">AT14+AM14+AF14+Y14+R14+K14</f>
        <v>1000000</v>
      </c>
      <c r="AV14" s="43" t="s">
        <v>849</v>
      </c>
      <c r="AW14" s="32">
        <v>2027</v>
      </c>
      <c r="AX14" s="134" t="s">
        <v>122</v>
      </c>
      <c r="AY14" s="53" t="s">
        <v>88</v>
      </c>
    </row>
    <row r="15" spans="1:318" ht="148.5" customHeight="1" x14ac:dyDescent="0.25">
      <c r="A15" s="140" t="s">
        <v>271</v>
      </c>
      <c r="B15" s="32" t="s">
        <v>834</v>
      </c>
      <c r="C15" s="32" t="s">
        <v>97</v>
      </c>
      <c r="D15" s="37"/>
      <c r="E15" s="133"/>
      <c r="F15" s="34"/>
      <c r="G15" s="34"/>
      <c r="H15" s="34"/>
      <c r="I15" s="34"/>
      <c r="J15" s="34"/>
      <c r="K15" s="33">
        <f t="shared" si="35"/>
        <v>0</v>
      </c>
      <c r="L15" s="34"/>
      <c r="M15" s="34"/>
      <c r="N15" s="34"/>
      <c r="O15" s="34"/>
      <c r="P15" s="34"/>
      <c r="Q15" s="34"/>
      <c r="R15" s="33">
        <f t="shared" si="36"/>
        <v>0</v>
      </c>
      <c r="S15" s="32"/>
      <c r="T15" s="32"/>
      <c r="U15" s="32"/>
      <c r="V15" s="32"/>
      <c r="W15" s="32"/>
      <c r="X15" s="32"/>
      <c r="Y15" s="33">
        <f t="shared" si="37"/>
        <v>0</v>
      </c>
      <c r="Z15" s="32">
        <v>1000000</v>
      </c>
      <c r="AA15" s="32"/>
      <c r="AB15" s="32"/>
      <c r="AC15" s="32"/>
      <c r="AD15" s="32"/>
      <c r="AE15" s="32"/>
      <c r="AF15" s="33">
        <f t="shared" si="38"/>
        <v>1000000</v>
      </c>
      <c r="AG15" s="32"/>
      <c r="AH15" s="32"/>
      <c r="AI15" s="32"/>
      <c r="AJ15" s="32"/>
      <c r="AK15" s="32"/>
      <c r="AL15" s="32"/>
      <c r="AM15" s="33">
        <f t="shared" si="39"/>
        <v>0</v>
      </c>
      <c r="AN15" s="32"/>
      <c r="AO15" s="32"/>
      <c r="AP15" s="32"/>
      <c r="AQ15" s="32"/>
      <c r="AR15" s="32"/>
      <c r="AS15" s="32"/>
      <c r="AT15" s="33">
        <f t="shared" ref="AT15:AT17" si="41">AN15+AO15+AP15+AR15</f>
        <v>0</v>
      </c>
      <c r="AU15" s="35">
        <f t="shared" si="40"/>
        <v>1000000</v>
      </c>
      <c r="AV15" s="43" t="s">
        <v>656</v>
      </c>
      <c r="AW15" s="32">
        <v>2022</v>
      </c>
      <c r="AX15" s="36">
        <v>2023</v>
      </c>
      <c r="AY15" s="53" t="s">
        <v>88</v>
      </c>
    </row>
    <row r="16" spans="1:318" ht="100.5" customHeight="1" x14ac:dyDescent="0.25">
      <c r="A16" s="140" t="s">
        <v>272</v>
      </c>
      <c r="B16" s="32" t="s">
        <v>835</v>
      </c>
      <c r="C16" s="32" t="s">
        <v>97</v>
      </c>
      <c r="D16" s="37"/>
      <c r="E16" s="133"/>
      <c r="F16" s="34"/>
      <c r="G16" s="34"/>
      <c r="H16" s="34"/>
      <c r="I16" s="34"/>
      <c r="J16" s="34"/>
      <c r="K16" s="33">
        <f t="shared" si="35"/>
        <v>0</v>
      </c>
      <c r="L16" s="34"/>
      <c r="M16" s="34"/>
      <c r="N16" s="34"/>
      <c r="O16" s="34"/>
      <c r="P16" s="34"/>
      <c r="Q16" s="34"/>
      <c r="R16" s="33">
        <f t="shared" si="36"/>
        <v>0</v>
      </c>
      <c r="S16" s="40"/>
      <c r="T16" s="40"/>
      <c r="U16" s="32"/>
      <c r="V16" s="40"/>
      <c r="W16" s="40"/>
      <c r="X16" s="40"/>
      <c r="Y16" s="33">
        <f t="shared" si="37"/>
        <v>0</v>
      </c>
      <c r="Z16" s="40"/>
      <c r="AA16" s="40"/>
      <c r="AB16" s="40"/>
      <c r="AC16" s="40"/>
      <c r="AD16" s="40"/>
      <c r="AE16" s="40"/>
      <c r="AF16" s="33">
        <f t="shared" si="38"/>
        <v>0</v>
      </c>
      <c r="AG16" s="40"/>
      <c r="AH16" s="40"/>
      <c r="AI16" s="32"/>
      <c r="AJ16" s="40"/>
      <c r="AK16" s="40"/>
      <c r="AL16" s="40"/>
      <c r="AM16" s="33">
        <f t="shared" si="39"/>
        <v>0</v>
      </c>
      <c r="AN16" s="40">
        <v>1000000</v>
      </c>
      <c r="AO16" s="40"/>
      <c r="AP16" s="40"/>
      <c r="AQ16" s="40"/>
      <c r="AR16" s="40"/>
      <c r="AS16" s="40"/>
      <c r="AT16" s="39">
        <f t="shared" si="41"/>
        <v>1000000</v>
      </c>
      <c r="AU16" s="35">
        <f t="shared" si="40"/>
        <v>1000000</v>
      </c>
      <c r="AV16" s="43" t="s">
        <v>850</v>
      </c>
      <c r="AW16" s="32">
        <v>2025</v>
      </c>
      <c r="AX16" s="36">
        <v>2026</v>
      </c>
      <c r="AY16" s="53" t="s">
        <v>88</v>
      </c>
    </row>
    <row r="17" spans="1:51" ht="106.5" customHeight="1" x14ac:dyDescent="0.25">
      <c r="A17" s="140" t="s">
        <v>273</v>
      </c>
      <c r="B17" s="32" t="s">
        <v>836</v>
      </c>
      <c r="C17" s="32" t="s">
        <v>97</v>
      </c>
      <c r="D17" s="37"/>
      <c r="E17" s="133"/>
      <c r="F17" s="34"/>
      <c r="G17" s="34"/>
      <c r="H17" s="34"/>
      <c r="I17" s="34"/>
      <c r="J17" s="34"/>
      <c r="K17" s="33">
        <f t="shared" si="35"/>
        <v>0</v>
      </c>
      <c r="L17" s="34"/>
      <c r="M17" s="34"/>
      <c r="N17" s="34"/>
      <c r="O17" s="34"/>
      <c r="P17" s="34"/>
      <c r="Q17" s="34"/>
      <c r="R17" s="33">
        <f t="shared" si="36"/>
        <v>0</v>
      </c>
      <c r="S17" s="40"/>
      <c r="T17" s="40"/>
      <c r="U17" s="32"/>
      <c r="V17" s="40"/>
      <c r="W17" s="40"/>
      <c r="X17" s="40"/>
      <c r="Y17" s="33">
        <f t="shared" si="37"/>
        <v>0</v>
      </c>
      <c r="Z17" s="40">
        <v>1000000</v>
      </c>
      <c r="AA17" s="40"/>
      <c r="AB17" s="40"/>
      <c r="AC17" s="40"/>
      <c r="AD17" s="40"/>
      <c r="AE17" s="40"/>
      <c r="AF17" s="33">
        <f t="shared" si="38"/>
        <v>1000000</v>
      </c>
      <c r="AG17" s="40"/>
      <c r="AH17" s="40"/>
      <c r="AI17" s="40"/>
      <c r="AJ17" s="40"/>
      <c r="AK17" s="40"/>
      <c r="AL17" s="40"/>
      <c r="AM17" s="33">
        <f t="shared" si="39"/>
        <v>0</v>
      </c>
      <c r="AN17" s="40"/>
      <c r="AO17" s="40"/>
      <c r="AP17" s="40"/>
      <c r="AQ17" s="40"/>
      <c r="AR17" s="40"/>
      <c r="AS17" s="40"/>
      <c r="AT17" s="39">
        <f t="shared" si="41"/>
        <v>0</v>
      </c>
      <c r="AU17" s="35">
        <f t="shared" si="40"/>
        <v>1000000</v>
      </c>
      <c r="AV17" s="43" t="s">
        <v>851</v>
      </c>
      <c r="AW17" s="32">
        <v>2025</v>
      </c>
      <c r="AX17" s="36">
        <v>2026</v>
      </c>
      <c r="AY17" s="53" t="s">
        <v>88</v>
      </c>
    </row>
    <row r="18" spans="1:51" s="1" customFormat="1" ht="107.25" customHeight="1" x14ac:dyDescent="0.25">
      <c r="A18" s="140" t="s">
        <v>275</v>
      </c>
      <c r="B18" s="38" t="s">
        <v>246</v>
      </c>
      <c r="C18" s="38" t="s">
        <v>97</v>
      </c>
      <c r="D18" s="40"/>
      <c r="F18" s="40"/>
      <c r="G18" s="40"/>
      <c r="H18" s="40"/>
      <c r="I18" s="40"/>
      <c r="J18" s="40"/>
      <c r="K18" s="33">
        <f t="shared" si="35"/>
        <v>0</v>
      </c>
      <c r="L18" s="40">
        <v>360000</v>
      </c>
      <c r="M18" s="40"/>
      <c r="N18" s="40"/>
      <c r="O18" s="40"/>
      <c r="P18" s="40"/>
      <c r="Q18" s="40"/>
      <c r="R18" s="33">
        <f t="shared" si="36"/>
        <v>360000</v>
      </c>
      <c r="S18" s="40"/>
      <c r="T18" s="40"/>
      <c r="U18" s="40"/>
      <c r="V18" s="40"/>
      <c r="W18" s="40"/>
      <c r="X18" s="40"/>
      <c r="Y18" s="33">
        <f t="shared" si="37"/>
        <v>0</v>
      </c>
      <c r="Z18" s="40"/>
      <c r="AA18" s="40"/>
      <c r="AB18" s="40"/>
      <c r="AC18" s="40"/>
      <c r="AD18" s="40"/>
      <c r="AE18" s="40"/>
      <c r="AF18" s="33">
        <f t="shared" si="38"/>
        <v>0</v>
      </c>
      <c r="AG18" s="40"/>
      <c r="AH18" s="40"/>
      <c r="AI18" s="40"/>
      <c r="AJ18" s="40"/>
      <c r="AK18" s="40"/>
      <c r="AL18" s="40"/>
      <c r="AM18" s="33">
        <f t="shared" si="39"/>
        <v>0</v>
      </c>
      <c r="AN18" s="40"/>
      <c r="AO18" s="40"/>
      <c r="AP18" s="40"/>
      <c r="AQ18" s="40"/>
      <c r="AR18" s="40"/>
      <c r="AS18" s="40"/>
      <c r="AT18" s="39">
        <f t="shared" ref="AT18:AT29" si="42">AN18+AO18+AP18+AR18</f>
        <v>0</v>
      </c>
      <c r="AU18" s="35">
        <f t="shared" si="40"/>
        <v>360000</v>
      </c>
      <c r="AV18" s="42" t="s">
        <v>657</v>
      </c>
      <c r="AW18" s="40">
        <v>2024</v>
      </c>
      <c r="AX18" s="40">
        <v>2024</v>
      </c>
      <c r="AY18" s="52" t="s">
        <v>88</v>
      </c>
    </row>
    <row r="19" spans="1:51" s="1" customFormat="1" ht="78" customHeight="1" x14ac:dyDescent="0.25">
      <c r="A19" s="140" t="s">
        <v>276</v>
      </c>
      <c r="B19" s="32" t="s">
        <v>78</v>
      </c>
      <c r="C19" s="38" t="s">
        <v>97</v>
      </c>
      <c r="D19" s="40"/>
      <c r="E19" s="161">
        <v>352924</v>
      </c>
      <c r="F19" s="40"/>
      <c r="G19" s="40"/>
      <c r="H19" s="40"/>
      <c r="I19" s="40"/>
      <c r="J19" s="40"/>
      <c r="K19" s="33">
        <f t="shared" si="35"/>
        <v>352924</v>
      </c>
      <c r="L19" s="40"/>
      <c r="M19" s="40"/>
      <c r="N19" s="40"/>
      <c r="O19" s="40"/>
      <c r="P19" s="40"/>
      <c r="Q19" s="40"/>
      <c r="R19" s="33">
        <f t="shared" si="36"/>
        <v>0</v>
      </c>
      <c r="S19" s="40"/>
      <c r="T19" s="40"/>
      <c r="U19" s="40"/>
      <c r="V19" s="40"/>
      <c r="W19" s="40"/>
      <c r="X19" s="40"/>
      <c r="Y19" s="33">
        <f t="shared" si="37"/>
        <v>0</v>
      </c>
      <c r="Z19" s="40"/>
      <c r="AA19" s="40"/>
      <c r="AB19" s="40"/>
      <c r="AC19" s="40"/>
      <c r="AD19" s="40"/>
      <c r="AE19" s="40"/>
      <c r="AF19" s="33">
        <f t="shared" si="38"/>
        <v>0</v>
      </c>
      <c r="AG19" s="40"/>
      <c r="AH19" s="40"/>
      <c r="AI19" s="40"/>
      <c r="AJ19" s="40"/>
      <c r="AK19" s="40"/>
      <c r="AL19" s="40"/>
      <c r="AM19" s="33">
        <f t="shared" si="39"/>
        <v>0</v>
      </c>
      <c r="AN19" s="40"/>
      <c r="AO19" s="40"/>
      <c r="AP19" s="40"/>
      <c r="AQ19" s="40"/>
      <c r="AR19" s="40"/>
      <c r="AS19" s="40"/>
      <c r="AT19" s="39">
        <f t="shared" si="42"/>
        <v>0</v>
      </c>
      <c r="AU19" s="35">
        <f t="shared" si="40"/>
        <v>352924</v>
      </c>
      <c r="AV19" s="42" t="s">
        <v>852</v>
      </c>
      <c r="AW19" s="40">
        <v>2022</v>
      </c>
      <c r="AX19" s="40">
        <v>2022</v>
      </c>
      <c r="AY19" s="52" t="s">
        <v>88</v>
      </c>
    </row>
    <row r="20" spans="1:51" s="1" customFormat="1" ht="185.25" customHeight="1" x14ac:dyDescent="0.25">
      <c r="A20" s="140" t="s">
        <v>277</v>
      </c>
      <c r="B20" s="38" t="s">
        <v>244</v>
      </c>
      <c r="C20" s="38" t="s">
        <v>97</v>
      </c>
      <c r="D20" s="40"/>
      <c r="E20" s="162"/>
      <c r="F20" s="40"/>
      <c r="G20" s="40"/>
      <c r="H20" s="40"/>
      <c r="I20" s="40"/>
      <c r="J20" s="40"/>
      <c r="K20" s="33">
        <f t="shared" si="35"/>
        <v>0</v>
      </c>
      <c r="L20" s="162">
        <v>100000</v>
      </c>
      <c r="M20" s="40"/>
      <c r="N20" s="40"/>
      <c r="O20" s="40"/>
      <c r="P20" s="40"/>
      <c r="Q20" s="40"/>
      <c r="R20" s="33">
        <f t="shared" si="36"/>
        <v>100000</v>
      </c>
      <c r="S20" s="40"/>
      <c r="T20" s="40"/>
      <c r="U20" s="40"/>
      <c r="V20" s="40"/>
      <c r="W20" s="40"/>
      <c r="X20" s="40"/>
      <c r="Y20" s="33">
        <f t="shared" si="37"/>
        <v>0</v>
      </c>
      <c r="Z20" s="40">
        <v>100000</v>
      </c>
      <c r="AA20" s="40"/>
      <c r="AB20" s="40"/>
      <c r="AC20" s="40"/>
      <c r="AD20" s="40"/>
      <c r="AE20" s="40"/>
      <c r="AF20" s="33">
        <f t="shared" si="38"/>
        <v>100000</v>
      </c>
      <c r="AG20" s="40">
        <v>100000</v>
      </c>
      <c r="AH20" s="40"/>
      <c r="AI20" s="40"/>
      <c r="AJ20" s="40"/>
      <c r="AK20" s="40"/>
      <c r="AL20" s="40"/>
      <c r="AM20" s="33">
        <f t="shared" si="39"/>
        <v>100000</v>
      </c>
      <c r="AN20" s="40">
        <v>100000</v>
      </c>
      <c r="AO20" s="40"/>
      <c r="AP20" s="40"/>
      <c r="AQ20" s="40"/>
      <c r="AR20" s="40"/>
      <c r="AS20" s="40"/>
      <c r="AT20" s="39">
        <f t="shared" si="42"/>
        <v>100000</v>
      </c>
      <c r="AU20" s="35">
        <f t="shared" si="40"/>
        <v>400000</v>
      </c>
      <c r="AV20" s="42" t="s">
        <v>853</v>
      </c>
      <c r="AW20" s="40">
        <v>2023</v>
      </c>
      <c r="AX20" s="40">
        <v>2027</v>
      </c>
      <c r="AY20" s="52" t="s">
        <v>127</v>
      </c>
    </row>
    <row r="21" spans="1:51" s="1" customFormat="1" ht="114" customHeight="1" x14ac:dyDescent="0.25">
      <c r="A21" s="163" t="s">
        <v>278</v>
      </c>
      <c r="B21" s="32" t="s">
        <v>837</v>
      </c>
      <c r="C21" s="38" t="s">
        <v>97</v>
      </c>
      <c r="D21" s="40"/>
      <c r="E21" s="162"/>
      <c r="F21" s="40"/>
      <c r="G21" s="40"/>
      <c r="H21" s="40"/>
      <c r="I21" s="40"/>
      <c r="J21" s="40"/>
      <c r="K21" s="33">
        <f t="shared" si="35"/>
        <v>0</v>
      </c>
      <c r="L21" s="162">
        <f>12000+100000</f>
        <v>112000</v>
      </c>
      <c r="M21" s="40"/>
      <c r="N21" s="40"/>
      <c r="O21" s="40"/>
      <c r="P21" s="40"/>
      <c r="Q21" s="40"/>
      <c r="R21" s="33">
        <f t="shared" si="36"/>
        <v>112000</v>
      </c>
      <c r="S21" s="162">
        <v>100000</v>
      </c>
      <c r="T21" s="40"/>
      <c r="U21" s="40"/>
      <c r="V21" s="40"/>
      <c r="W21" s="40"/>
      <c r="X21" s="40"/>
      <c r="Y21" s="33">
        <f t="shared" si="37"/>
        <v>100000</v>
      </c>
      <c r="Z21" s="40"/>
      <c r="AA21" s="40"/>
      <c r="AB21" s="40"/>
      <c r="AC21" s="40"/>
      <c r="AD21" s="40"/>
      <c r="AE21" s="40"/>
      <c r="AF21" s="33">
        <f t="shared" si="38"/>
        <v>0</v>
      </c>
      <c r="AG21" s="40"/>
      <c r="AH21" s="40"/>
      <c r="AI21" s="40"/>
      <c r="AJ21" s="40"/>
      <c r="AK21" s="40"/>
      <c r="AL21" s="40"/>
      <c r="AM21" s="33">
        <f t="shared" si="39"/>
        <v>0</v>
      </c>
      <c r="AN21" s="40"/>
      <c r="AO21" s="40"/>
      <c r="AP21" s="40"/>
      <c r="AQ21" s="40"/>
      <c r="AR21" s="40"/>
      <c r="AS21" s="40"/>
      <c r="AT21" s="39">
        <f t="shared" si="42"/>
        <v>0</v>
      </c>
      <c r="AU21" s="35">
        <f t="shared" si="40"/>
        <v>212000</v>
      </c>
      <c r="AV21" s="42" t="s">
        <v>854</v>
      </c>
      <c r="AW21" s="40">
        <v>2023</v>
      </c>
      <c r="AX21" s="40">
        <v>2024</v>
      </c>
      <c r="AY21" s="52" t="s">
        <v>127</v>
      </c>
    </row>
    <row r="22" spans="1:51" s="1" customFormat="1" ht="69.75" customHeight="1" x14ac:dyDescent="0.25">
      <c r="A22" s="164" t="s">
        <v>501</v>
      </c>
      <c r="B22" s="48" t="s">
        <v>502</v>
      </c>
      <c r="C22" s="48" t="s">
        <v>97</v>
      </c>
      <c r="D22" s="50"/>
      <c r="E22" s="50">
        <v>60536.49</v>
      </c>
      <c r="F22" s="50">
        <v>343042.72</v>
      </c>
      <c r="G22" s="50"/>
      <c r="H22" s="50"/>
      <c r="I22" s="50"/>
      <c r="J22" s="50"/>
      <c r="K22" s="33">
        <f t="shared" si="35"/>
        <v>403579.20999999996</v>
      </c>
      <c r="L22" s="50">
        <v>13175.89</v>
      </c>
      <c r="M22" s="50">
        <v>60536.95</v>
      </c>
      <c r="N22" s="50"/>
      <c r="O22" s="50"/>
      <c r="P22" s="50"/>
      <c r="Q22" s="50"/>
      <c r="R22" s="33">
        <f t="shared" si="36"/>
        <v>73712.84</v>
      </c>
      <c r="S22" s="50"/>
      <c r="T22" s="50"/>
      <c r="U22" s="50"/>
      <c r="V22" s="50"/>
      <c r="W22" s="50"/>
      <c r="X22" s="50"/>
      <c r="Y22" s="33">
        <f t="shared" si="37"/>
        <v>0</v>
      </c>
      <c r="Z22" s="50"/>
      <c r="AA22" s="50"/>
      <c r="AB22" s="50"/>
      <c r="AC22" s="50"/>
      <c r="AD22" s="50"/>
      <c r="AE22" s="50"/>
      <c r="AF22" s="33">
        <f t="shared" si="38"/>
        <v>0</v>
      </c>
      <c r="AG22" s="50"/>
      <c r="AH22" s="50"/>
      <c r="AI22" s="50"/>
      <c r="AJ22" s="50"/>
      <c r="AK22" s="50"/>
      <c r="AL22" s="50"/>
      <c r="AM22" s="33">
        <f t="shared" si="39"/>
        <v>0</v>
      </c>
      <c r="AN22" s="50"/>
      <c r="AO22" s="50"/>
      <c r="AP22" s="50"/>
      <c r="AQ22" s="50"/>
      <c r="AR22" s="50"/>
      <c r="AS22" s="50"/>
      <c r="AT22" s="87">
        <f t="shared" si="42"/>
        <v>0</v>
      </c>
      <c r="AU22" s="35">
        <f t="shared" si="40"/>
        <v>477292.04999999993</v>
      </c>
      <c r="AV22" s="89" t="s">
        <v>780</v>
      </c>
      <c r="AW22" s="50">
        <v>2022</v>
      </c>
      <c r="AX22" s="50">
        <v>2022</v>
      </c>
      <c r="AY22" s="52" t="s">
        <v>127</v>
      </c>
    </row>
    <row r="23" spans="1:51" s="1" customFormat="1" ht="66" customHeight="1" x14ac:dyDescent="0.25">
      <c r="A23" s="164" t="s">
        <v>279</v>
      </c>
      <c r="B23" s="38" t="s">
        <v>48</v>
      </c>
      <c r="C23" s="38" t="s">
        <v>97</v>
      </c>
      <c r="D23" s="40"/>
      <c r="E23" s="40">
        <v>629029</v>
      </c>
      <c r="F23" s="40"/>
      <c r="G23" s="40"/>
      <c r="H23" s="40"/>
      <c r="I23" s="40"/>
      <c r="J23" s="40"/>
      <c r="K23" s="33">
        <f t="shared" si="35"/>
        <v>629029</v>
      </c>
      <c r="L23" s="40"/>
      <c r="M23" s="40"/>
      <c r="N23" s="40"/>
      <c r="O23" s="40"/>
      <c r="P23" s="40"/>
      <c r="Q23" s="40"/>
      <c r="R23" s="33">
        <f t="shared" si="36"/>
        <v>0</v>
      </c>
      <c r="S23" s="40"/>
      <c r="T23" s="40"/>
      <c r="U23" s="40"/>
      <c r="V23" s="40"/>
      <c r="W23" s="40"/>
      <c r="X23" s="40"/>
      <c r="Y23" s="33">
        <f t="shared" si="37"/>
        <v>0</v>
      </c>
      <c r="Z23" s="40"/>
      <c r="AA23" s="40"/>
      <c r="AB23" s="40"/>
      <c r="AC23" s="40"/>
      <c r="AD23" s="40"/>
      <c r="AE23" s="40"/>
      <c r="AF23" s="33">
        <f t="shared" si="38"/>
        <v>0</v>
      </c>
      <c r="AG23" s="40"/>
      <c r="AH23" s="40"/>
      <c r="AI23" s="40"/>
      <c r="AJ23" s="40"/>
      <c r="AK23" s="40"/>
      <c r="AL23" s="40"/>
      <c r="AM23" s="33">
        <f t="shared" si="39"/>
        <v>0</v>
      </c>
      <c r="AN23" s="40"/>
      <c r="AO23" s="40"/>
      <c r="AP23" s="40"/>
      <c r="AQ23" s="40"/>
      <c r="AR23" s="40"/>
      <c r="AS23" s="40"/>
      <c r="AT23" s="39">
        <f t="shared" si="42"/>
        <v>0</v>
      </c>
      <c r="AU23" s="35">
        <f t="shared" si="40"/>
        <v>629029</v>
      </c>
      <c r="AV23" s="42" t="s">
        <v>781</v>
      </c>
      <c r="AW23" s="40">
        <v>2022</v>
      </c>
      <c r="AX23" s="40">
        <v>2022</v>
      </c>
      <c r="AY23" s="52" t="s">
        <v>127</v>
      </c>
    </row>
    <row r="24" spans="1:51" s="11" customFormat="1" ht="92.45" customHeight="1" x14ac:dyDescent="0.25">
      <c r="A24" s="164" t="s">
        <v>280</v>
      </c>
      <c r="B24" s="233" t="s">
        <v>49</v>
      </c>
      <c r="C24" s="233" t="s">
        <v>97</v>
      </c>
      <c r="D24" s="234"/>
      <c r="E24" s="234">
        <v>12000</v>
      </c>
      <c r="F24" s="234"/>
      <c r="G24" s="234"/>
      <c r="H24" s="234"/>
      <c r="I24" s="234"/>
      <c r="J24" s="234"/>
      <c r="K24" s="262">
        <v>12000</v>
      </c>
      <c r="L24" s="234"/>
      <c r="M24" s="234"/>
      <c r="N24" s="234"/>
      <c r="O24" s="234"/>
      <c r="P24" s="234"/>
      <c r="Q24" s="234"/>
      <c r="R24" s="236">
        <f t="shared" si="36"/>
        <v>0</v>
      </c>
      <c r="S24" s="11">
        <v>0</v>
      </c>
      <c r="T24" s="234"/>
      <c r="U24" s="234"/>
      <c r="V24" s="234"/>
      <c r="W24" s="234"/>
      <c r="X24" s="234"/>
      <c r="Y24" s="236">
        <f t="shared" si="37"/>
        <v>0</v>
      </c>
      <c r="Z24" s="234">
        <v>263000</v>
      </c>
      <c r="AA24" s="234"/>
      <c r="AB24" s="234"/>
      <c r="AC24" s="234"/>
      <c r="AD24" s="234"/>
      <c r="AE24" s="234"/>
      <c r="AF24" s="236">
        <f t="shared" si="38"/>
        <v>263000</v>
      </c>
      <c r="AG24" s="234"/>
      <c r="AH24" s="234"/>
      <c r="AI24" s="234"/>
      <c r="AJ24" s="234"/>
      <c r="AK24" s="234"/>
      <c r="AL24" s="234"/>
      <c r="AM24" s="262">
        <v>0</v>
      </c>
      <c r="AN24" s="234"/>
      <c r="AO24" s="234"/>
      <c r="AP24" s="234"/>
      <c r="AQ24" s="234"/>
      <c r="AR24" s="234"/>
      <c r="AS24" s="234"/>
      <c r="AT24" s="236">
        <v>0</v>
      </c>
      <c r="AU24" s="275">
        <v>275000</v>
      </c>
      <c r="AV24" s="238" t="s">
        <v>782</v>
      </c>
      <c r="AW24" s="234">
        <v>2022</v>
      </c>
      <c r="AX24" s="234">
        <v>2025</v>
      </c>
      <c r="AY24" s="52" t="s">
        <v>127</v>
      </c>
    </row>
    <row r="25" spans="1:51" s="11" customFormat="1" ht="30.6" customHeight="1" x14ac:dyDescent="0.25">
      <c r="A25" s="372" t="s">
        <v>997</v>
      </c>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4"/>
    </row>
    <row r="26" spans="1:51" s="1" customFormat="1" ht="42" customHeight="1" x14ac:dyDescent="0.25">
      <c r="A26" s="164" t="s">
        <v>281</v>
      </c>
      <c r="B26" s="165" t="s">
        <v>50</v>
      </c>
      <c r="C26" s="38" t="s">
        <v>97</v>
      </c>
      <c r="D26" s="40"/>
      <c r="E26" s="40"/>
      <c r="F26" s="40"/>
      <c r="G26" s="40"/>
      <c r="H26" s="40"/>
      <c r="I26" s="40"/>
      <c r="J26" s="40"/>
      <c r="K26" s="33">
        <f t="shared" si="35"/>
        <v>0</v>
      </c>
      <c r="L26" s="40"/>
      <c r="M26" s="40"/>
      <c r="N26" s="40"/>
      <c r="O26" s="40"/>
      <c r="P26" s="40"/>
      <c r="Q26" s="40"/>
      <c r="R26" s="33">
        <f t="shared" si="36"/>
        <v>0</v>
      </c>
      <c r="S26" s="162">
        <v>50000</v>
      </c>
      <c r="T26" s="40"/>
      <c r="U26" s="40"/>
      <c r="V26" s="40"/>
      <c r="W26" s="40"/>
      <c r="X26" s="40"/>
      <c r="Y26" s="33">
        <f t="shared" ref="Y26:Y36" si="43">S26+T26+U26+W26</f>
        <v>50000</v>
      </c>
      <c r="Z26" s="40"/>
      <c r="AA26" s="40"/>
      <c r="AB26" s="40"/>
      <c r="AC26" s="40"/>
      <c r="AD26" s="40"/>
      <c r="AE26" s="40"/>
      <c r="AF26" s="33">
        <f t="shared" ref="AF26:AF36" si="44">Z26+AA26+AB26+AD26</f>
        <v>0</v>
      </c>
      <c r="AG26" s="40"/>
      <c r="AH26" s="40"/>
      <c r="AI26" s="40"/>
      <c r="AJ26" s="40"/>
      <c r="AK26" s="40"/>
      <c r="AL26" s="40"/>
      <c r="AM26" s="33">
        <f t="shared" ref="AM26:AM36" si="45">AG26+AH26+AI26+AK26</f>
        <v>0</v>
      </c>
      <c r="AN26" s="40"/>
      <c r="AO26" s="40"/>
      <c r="AP26" s="40"/>
      <c r="AQ26" s="40"/>
      <c r="AR26" s="40"/>
      <c r="AS26" s="40"/>
      <c r="AT26" s="39">
        <f t="shared" si="42"/>
        <v>0</v>
      </c>
      <c r="AU26" s="35">
        <f t="shared" ref="AU26:AU36" si="46">AT26+AM26+AF26+Y26+R26+K26</f>
        <v>50000</v>
      </c>
      <c r="AV26" s="42" t="s">
        <v>783</v>
      </c>
      <c r="AW26" s="40">
        <v>2024</v>
      </c>
      <c r="AX26" s="40">
        <v>2024</v>
      </c>
      <c r="AY26" s="52" t="s">
        <v>127</v>
      </c>
    </row>
    <row r="27" spans="1:51" s="1" customFormat="1" ht="57" customHeight="1" x14ac:dyDescent="0.25">
      <c r="A27" s="166" t="s">
        <v>282</v>
      </c>
      <c r="B27" s="165" t="s">
        <v>51</v>
      </c>
      <c r="C27" s="38" t="s">
        <v>97</v>
      </c>
      <c r="D27" s="40"/>
      <c r="E27" s="40"/>
      <c r="F27" s="40"/>
      <c r="G27" s="40"/>
      <c r="H27" s="40"/>
      <c r="I27" s="40"/>
      <c r="J27" s="40"/>
      <c r="K27" s="33">
        <f t="shared" si="35"/>
        <v>0</v>
      </c>
      <c r="L27" s="162">
        <v>50000</v>
      </c>
      <c r="M27" s="40"/>
      <c r="N27" s="40"/>
      <c r="O27" s="40"/>
      <c r="P27" s="40"/>
      <c r="Q27" s="40"/>
      <c r="R27" s="33">
        <f t="shared" si="36"/>
        <v>50000</v>
      </c>
      <c r="S27" s="40"/>
      <c r="T27" s="40"/>
      <c r="U27" s="40"/>
      <c r="V27" s="40"/>
      <c r="W27" s="40"/>
      <c r="X27" s="40"/>
      <c r="Y27" s="33">
        <f t="shared" si="43"/>
        <v>0</v>
      </c>
      <c r="Z27" s="40"/>
      <c r="AA27" s="40"/>
      <c r="AB27" s="40"/>
      <c r="AC27" s="40"/>
      <c r="AD27" s="40"/>
      <c r="AE27" s="40"/>
      <c r="AF27" s="33">
        <f t="shared" si="44"/>
        <v>0</v>
      </c>
      <c r="AG27" s="40"/>
      <c r="AH27" s="40"/>
      <c r="AI27" s="40"/>
      <c r="AJ27" s="40"/>
      <c r="AK27" s="40"/>
      <c r="AL27" s="40"/>
      <c r="AM27" s="33">
        <f t="shared" si="45"/>
        <v>0</v>
      </c>
      <c r="AN27" s="40"/>
      <c r="AO27" s="40"/>
      <c r="AP27" s="40"/>
      <c r="AQ27" s="40"/>
      <c r="AR27" s="40"/>
      <c r="AS27" s="40"/>
      <c r="AT27" s="39">
        <f t="shared" si="42"/>
        <v>0</v>
      </c>
      <c r="AU27" s="35">
        <f t="shared" si="46"/>
        <v>50000</v>
      </c>
      <c r="AV27" s="42" t="s">
        <v>784</v>
      </c>
      <c r="AW27" s="40">
        <v>2023</v>
      </c>
      <c r="AX27" s="40">
        <v>2023</v>
      </c>
      <c r="AY27" s="52" t="s">
        <v>127</v>
      </c>
    </row>
    <row r="28" spans="1:51" s="1" customFormat="1" ht="99" customHeight="1" x14ac:dyDescent="0.25">
      <c r="A28" s="166" t="s">
        <v>283</v>
      </c>
      <c r="B28" s="38" t="s">
        <v>52</v>
      </c>
      <c r="C28" s="38" t="s">
        <v>97</v>
      </c>
      <c r="D28" s="40"/>
      <c r="F28" s="40"/>
      <c r="G28" s="40"/>
      <c r="H28" s="40"/>
      <c r="I28" s="40"/>
      <c r="J28" s="40"/>
      <c r="K28" s="33">
        <f t="shared" si="35"/>
        <v>0</v>
      </c>
      <c r="L28" s="162">
        <v>50000</v>
      </c>
      <c r="M28" s="40"/>
      <c r="N28" s="40"/>
      <c r="O28" s="40"/>
      <c r="P28" s="40"/>
      <c r="Q28" s="40"/>
      <c r="R28" s="33">
        <f t="shared" si="36"/>
        <v>50000</v>
      </c>
      <c r="S28" s="40"/>
      <c r="T28" s="40"/>
      <c r="U28" s="40"/>
      <c r="V28" s="40"/>
      <c r="W28" s="40"/>
      <c r="X28" s="40"/>
      <c r="Y28" s="33">
        <f t="shared" si="43"/>
        <v>0</v>
      </c>
      <c r="Z28" s="40"/>
      <c r="AA28" s="40"/>
      <c r="AB28" s="40"/>
      <c r="AC28" s="40"/>
      <c r="AD28" s="40"/>
      <c r="AE28" s="40"/>
      <c r="AF28" s="33">
        <f t="shared" si="44"/>
        <v>0</v>
      </c>
      <c r="AG28" s="40"/>
      <c r="AH28" s="40"/>
      <c r="AI28" s="40"/>
      <c r="AJ28" s="40"/>
      <c r="AK28" s="40"/>
      <c r="AL28" s="40"/>
      <c r="AM28" s="33">
        <f t="shared" si="45"/>
        <v>0</v>
      </c>
      <c r="AN28" s="40"/>
      <c r="AO28" s="40"/>
      <c r="AP28" s="40"/>
      <c r="AQ28" s="40"/>
      <c r="AR28" s="40"/>
      <c r="AS28" s="40"/>
      <c r="AT28" s="39">
        <f t="shared" si="42"/>
        <v>0</v>
      </c>
      <c r="AU28" s="35">
        <f t="shared" si="46"/>
        <v>50000</v>
      </c>
      <c r="AV28" s="42" t="s">
        <v>785</v>
      </c>
      <c r="AW28" s="40">
        <v>2022</v>
      </c>
      <c r="AX28" s="40">
        <v>2022</v>
      </c>
      <c r="AY28" s="52" t="s">
        <v>127</v>
      </c>
    </row>
    <row r="29" spans="1:51" s="1" customFormat="1" ht="44.25" customHeight="1" x14ac:dyDescent="0.25">
      <c r="A29" s="167" t="s">
        <v>284</v>
      </c>
      <c r="B29" s="38" t="s">
        <v>53</v>
      </c>
      <c r="C29" s="38" t="s">
        <v>97</v>
      </c>
      <c r="D29" s="40"/>
      <c r="E29" s="162"/>
      <c r="F29" s="162"/>
      <c r="G29" s="40"/>
      <c r="H29" s="40"/>
      <c r="I29" s="40"/>
      <c r="J29" s="40"/>
      <c r="K29" s="33">
        <f t="shared" si="35"/>
        <v>0</v>
      </c>
      <c r="L29" s="162">
        <v>350000</v>
      </c>
      <c r="M29" s="162">
        <v>250000</v>
      </c>
      <c r="N29" s="40"/>
      <c r="O29" s="40"/>
      <c r="P29" s="40"/>
      <c r="Q29" s="40"/>
      <c r="R29" s="33">
        <f t="shared" si="36"/>
        <v>600000</v>
      </c>
      <c r="S29" s="40"/>
      <c r="T29" s="40"/>
      <c r="U29" s="40"/>
      <c r="V29" s="40"/>
      <c r="W29" s="40"/>
      <c r="X29" s="40"/>
      <c r="Y29" s="33">
        <f t="shared" si="43"/>
        <v>0</v>
      </c>
      <c r="Z29" s="40"/>
      <c r="AA29" s="40"/>
      <c r="AB29" s="40"/>
      <c r="AC29" s="40"/>
      <c r="AD29" s="40"/>
      <c r="AE29" s="40"/>
      <c r="AF29" s="33">
        <f t="shared" si="44"/>
        <v>0</v>
      </c>
      <c r="AG29" s="40"/>
      <c r="AH29" s="40"/>
      <c r="AI29" s="40"/>
      <c r="AJ29" s="40"/>
      <c r="AK29" s="40"/>
      <c r="AL29" s="40"/>
      <c r="AM29" s="33">
        <f t="shared" si="45"/>
        <v>0</v>
      </c>
      <c r="AN29" s="40"/>
      <c r="AO29" s="40"/>
      <c r="AP29" s="40"/>
      <c r="AQ29" s="40"/>
      <c r="AR29" s="40"/>
      <c r="AS29" s="40"/>
      <c r="AT29" s="39">
        <f t="shared" si="42"/>
        <v>0</v>
      </c>
      <c r="AU29" s="35">
        <f t="shared" si="46"/>
        <v>600000</v>
      </c>
      <c r="AV29" s="42" t="s">
        <v>786</v>
      </c>
      <c r="AW29" s="40">
        <v>2023</v>
      </c>
      <c r="AX29" s="40">
        <v>2023</v>
      </c>
      <c r="AY29" s="52" t="s">
        <v>127</v>
      </c>
    </row>
    <row r="30" spans="1:51" s="1" customFormat="1" ht="217.5" customHeight="1" x14ac:dyDescent="0.25">
      <c r="A30" s="167" t="s">
        <v>285</v>
      </c>
      <c r="B30" s="38" t="s">
        <v>109</v>
      </c>
      <c r="C30" s="38" t="s">
        <v>97</v>
      </c>
      <c r="D30" s="40"/>
      <c r="E30" s="162"/>
      <c r="F30" s="162"/>
      <c r="G30" s="40"/>
      <c r="H30" s="40"/>
      <c r="I30" s="40"/>
      <c r="J30" s="40"/>
      <c r="K30" s="33">
        <f t="shared" si="35"/>
        <v>0</v>
      </c>
      <c r="L30" s="162"/>
      <c r="M30" s="162"/>
      <c r="N30" s="40"/>
      <c r="O30" s="40"/>
      <c r="P30" s="40"/>
      <c r="Q30" s="40"/>
      <c r="R30" s="33">
        <f t="shared" si="36"/>
        <v>0</v>
      </c>
      <c r="S30" s="40">
        <v>55000</v>
      </c>
      <c r="T30" s="40"/>
      <c r="U30" s="40"/>
      <c r="V30" s="40"/>
      <c r="W30" s="40"/>
      <c r="X30" s="40"/>
      <c r="Y30" s="33">
        <f t="shared" si="43"/>
        <v>55000</v>
      </c>
      <c r="Z30" s="40">
        <v>55000</v>
      </c>
      <c r="AA30" s="40"/>
      <c r="AB30" s="40"/>
      <c r="AC30" s="40"/>
      <c r="AD30" s="40"/>
      <c r="AE30" s="40"/>
      <c r="AF30" s="33">
        <f t="shared" si="44"/>
        <v>55000</v>
      </c>
      <c r="AG30" s="40"/>
      <c r="AH30" s="40"/>
      <c r="AI30" s="40"/>
      <c r="AJ30" s="40"/>
      <c r="AK30" s="40"/>
      <c r="AL30" s="40"/>
      <c r="AM30" s="33">
        <f t="shared" si="45"/>
        <v>0</v>
      </c>
      <c r="AN30" s="40"/>
      <c r="AO30" s="40"/>
      <c r="AP30" s="40"/>
      <c r="AQ30" s="40"/>
      <c r="AR30" s="40"/>
      <c r="AS30" s="40"/>
      <c r="AT30" s="39">
        <f t="shared" ref="AT30" si="47">AN30+AO30+AP30+AR30</f>
        <v>0</v>
      </c>
      <c r="AU30" s="35">
        <f t="shared" si="46"/>
        <v>110000</v>
      </c>
      <c r="AV30" s="42" t="s">
        <v>855</v>
      </c>
      <c r="AW30" s="40">
        <v>2024</v>
      </c>
      <c r="AX30" s="40">
        <v>2025</v>
      </c>
      <c r="AY30" s="52" t="s">
        <v>245</v>
      </c>
    </row>
    <row r="31" spans="1:51" s="1" customFormat="1" ht="168.75" customHeight="1" x14ac:dyDescent="0.25">
      <c r="A31" s="167" t="s">
        <v>286</v>
      </c>
      <c r="B31" s="38" t="s">
        <v>120</v>
      </c>
      <c r="C31" s="38" t="s">
        <v>97</v>
      </c>
      <c r="D31" s="40"/>
      <c r="E31" s="162"/>
      <c r="F31" s="162"/>
      <c r="G31" s="40"/>
      <c r="H31" s="40"/>
      <c r="I31" s="40"/>
      <c r="J31" s="40"/>
      <c r="K31" s="33">
        <f t="shared" si="35"/>
        <v>0</v>
      </c>
      <c r="L31" s="40"/>
      <c r="M31" s="40"/>
      <c r="N31" s="40"/>
      <c r="O31" s="40"/>
      <c r="P31" s="40"/>
      <c r="Q31" s="40"/>
      <c r="R31" s="33">
        <f t="shared" si="36"/>
        <v>0</v>
      </c>
      <c r="S31" s="40">
        <v>26500</v>
      </c>
      <c r="T31" s="40"/>
      <c r="U31" s="40"/>
      <c r="V31" s="40"/>
      <c r="W31" s="40"/>
      <c r="X31" s="40"/>
      <c r="Y31" s="33">
        <f t="shared" si="43"/>
        <v>26500</v>
      </c>
      <c r="Z31" s="40">
        <v>26500</v>
      </c>
      <c r="AA31" s="40"/>
      <c r="AB31" s="40"/>
      <c r="AC31" s="40"/>
      <c r="AD31" s="40"/>
      <c r="AE31" s="40"/>
      <c r="AF31" s="33">
        <f t="shared" si="44"/>
        <v>26500</v>
      </c>
      <c r="AG31" s="40"/>
      <c r="AH31" s="40"/>
      <c r="AI31" s="40"/>
      <c r="AJ31" s="40"/>
      <c r="AK31" s="40"/>
      <c r="AL31" s="40"/>
      <c r="AM31" s="33">
        <f t="shared" si="45"/>
        <v>0</v>
      </c>
      <c r="AN31" s="40"/>
      <c r="AO31" s="40"/>
      <c r="AP31" s="40"/>
      <c r="AQ31" s="40"/>
      <c r="AR31" s="40"/>
      <c r="AS31" s="40"/>
      <c r="AT31" s="39">
        <f t="shared" ref="AT31:AT36" si="48">AN31+AO31+AP31+AR31</f>
        <v>0</v>
      </c>
      <c r="AU31" s="35">
        <f t="shared" si="46"/>
        <v>53000</v>
      </c>
      <c r="AV31" s="42" t="s">
        <v>856</v>
      </c>
      <c r="AW31" s="40">
        <v>2024</v>
      </c>
      <c r="AX31" s="40">
        <v>2025</v>
      </c>
      <c r="AY31" s="52" t="s">
        <v>156</v>
      </c>
    </row>
    <row r="32" spans="1:51" s="1" customFormat="1" ht="165.75" customHeight="1" x14ac:dyDescent="0.25">
      <c r="A32" s="167" t="s">
        <v>287</v>
      </c>
      <c r="B32" s="38" t="s">
        <v>54</v>
      </c>
      <c r="C32" s="38" t="s">
        <v>97</v>
      </c>
      <c r="D32" s="40"/>
      <c r="E32" s="162"/>
      <c r="F32" s="162"/>
      <c r="G32" s="40"/>
      <c r="H32" s="40"/>
      <c r="I32" s="40"/>
      <c r="J32" s="40"/>
      <c r="K32" s="33">
        <f t="shared" si="35"/>
        <v>0</v>
      </c>
      <c r="L32" s="40">
        <v>75000</v>
      </c>
      <c r="M32" s="40"/>
      <c r="N32" s="40"/>
      <c r="O32" s="40"/>
      <c r="P32" s="40"/>
      <c r="Q32" s="40"/>
      <c r="R32" s="33">
        <f t="shared" si="36"/>
        <v>75000</v>
      </c>
      <c r="S32" s="40"/>
      <c r="T32" s="40"/>
      <c r="U32" s="40"/>
      <c r="V32" s="40"/>
      <c r="W32" s="40"/>
      <c r="X32" s="40"/>
      <c r="Y32" s="33">
        <f t="shared" si="43"/>
        <v>0</v>
      </c>
      <c r="Z32" s="40"/>
      <c r="AA32" s="40"/>
      <c r="AB32" s="40"/>
      <c r="AC32" s="40"/>
      <c r="AD32" s="40"/>
      <c r="AE32" s="40"/>
      <c r="AF32" s="33">
        <f t="shared" si="44"/>
        <v>0</v>
      </c>
      <c r="AG32" s="40"/>
      <c r="AH32" s="40"/>
      <c r="AI32" s="40"/>
      <c r="AJ32" s="40"/>
      <c r="AK32" s="40"/>
      <c r="AL32" s="40"/>
      <c r="AM32" s="33">
        <f t="shared" si="45"/>
        <v>0</v>
      </c>
      <c r="AN32" s="40"/>
      <c r="AO32" s="40"/>
      <c r="AP32" s="40"/>
      <c r="AQ32" s="40"/>
      <c r="AR32" s="40"/>
      <c r="AS32" s="40"/>
      <c r="AT32" s="39">
        <f t="shared" si="48"/>
        <v>0</v>
      </c>
      <c r="AU32" s="35">
        <f t="shared" si="46"/>
        <v>75000</v>
      </c>
      <c r="AV32" s="42" t="s">
        <v>857</v>
      </c>
      <c r="AW32" s="40">
        <v>2024</v>
      </c>
      <c r="AX32" s="40">
        <v>2024</v>
      </c>
      <c r="AY32" s="52" t="s">
        <v>88</v>
      </c>
    </row>
    <row r="33" spans="1:355" s="1" customFormat="1" ht="116.25" customHeight="1" x14ac:dyDescent="0.25">
      <c r="A33" s="167" t="s">
        <v>288</v>
      </c>
      <c r="B33" s="38" t="s">
        <v>110</v>
      </c>
      <c r="C33" s="38" t="s">
        <v>97</v>
      </c>
      <c r="D33" s="40"/>
      <c r="E33" s="40">
        <v>671254</v>
      </c>
      <c r="F33" s="40"/>
      <c r="G33" s="40"/>
      <c r="H33" s="40"/>
      <c r="I33" s="40"/>
      <c r="J33" s="40"/>
      <c r="K33" s="33">
        <f t="shared" si="35"/>
        <v>671254</v>
      </c>
      <c r="L33" s="40"/>
      <c r="M33" s="40"/>
      <c r="N33" s="40"/>
      <c r="O33" s="40"/>
      <c r="P33" s="40"/>
      <c r="Q33" s="40"/>
      <c r="R33" s="33">
        <f t="shared" si="36"/>
        <v>0</v>
      </c>
      <c r="S33" s="40"/>
      <c r="T33" s="40"/>
      <c r="U33" s="40"/>
      <c r="V33" s="40"/>
      <c r="W33" s="40"/>
      <c r="X33" s="40"/>
      <c r="Y33" s="33">
        <f t="shared" si="43"/>
        <v>0</v>
      </c>
      <c r="Z33" s="40"/>
      <c r="AA33" s="40"/>
      <c r="AB33" s="40"/>
      <c r="AC33" s="40"/>
      <c r="AD33" s="40"/>
      <c r="AE33" s="40"/>
      <c r="AF33" s="33">
        <f t="shared" si="44"/>
        <v>0</v>
      </c>
      <c r="AG33" s="40"/>
      <c r="AH33" s="40"/>
      <c r="AI33" s="40"/>
      <c r="AJ33" s="40"/>
      <c r="AK33" s="40"/>
      <c r="AL33" s="40"/>
      <c r="AM33" s="33">
        <f t="shared" si="45"/>
        <v>0</v>
      </c>
      <c r="AN33" s="40"/>
      <c r="AO33" s="40"/>
      <c r="AP33" s="40"/>
      <c r="AQ33" s="40"/>
      <c r="AR33" s="40"/>
      <c r="AS33" s="40"/>
      <c r="AT33" s="39">
        <f t="shared" si="48"/>
        <v>0</v>
      </c>
      <c r="AU33" s="35">
        <f t="shared" si="46"/>
        <v>671254</v>
      </c>
      <c r="AV33" s="42" t="s">
        <v>900</v>
      </c>
      <c r="AW33" s="40">
        <v>2022</v>
      </c>
      <c r="AX33" s="40">
        <v>2022</v>
      </c>
      <c r="AY33" s="52" t="s">
        <v>88</v>
      </c>
    </row>
    <row r="34" spans="1:355" s="1" customFormat="1" ht="89.25" customHeight="1" x14ac:dyDescent="0.25">
      <c r="A34" s="167" t="s">
        <v>289</v>
      </c>
      <c r="B34" s="38" t="s">
        <v>187</v>
      </c>
      <c r="C34" s="38" t="s">
        <v>97</v>
      </c>
      <c r="D34" s="40"/>
      <c r="E34" s="168">
        <v>86300</v>
      </c>
      <c r="F34" s="169">
        <v>420807</v>
      </c>
      <c r="G34" s="40"/>
      <c r="H34" s="40"/>
      <c r="I34" s="162"/>
      <c r="J34" s="40"/>
      <c r="K34" s="33">
        <f t="shared" si="35"/>
        <v>507107</v>
      </c>
      <c r="L34" s="40"/>
      <c r="M34" s="40"/>
      <c r="N34" s="40"/>
      <c r="O34" s="40"/>
      <c r="P34" s="40"/>
      <c r="Q34" s="40"/>
      <c r="R34" s="33">
        <f t="shared" si="36"/>
        <v>0</v>
      </c>
      <c r="S34" s="40"/>
      <c r="T34" s="40"/>
      <c r="U34" s="40"/>
      <c r="V34" s="40"/>
      <c r="W34" s="40"/>
      <c r="X34" s="40"/>
      <c r="Y34" s="33">
        <f t="shared" si="43"/>
        <v>0</v>
      </c>
      <c r="Z34" s="40"/>
      <c r="AA34" s="40"/>
      <c r="AB34" s="40"/>
      <c r="AC34" s="40"/>
      <c r="AD34" s="40"/>
      <c r="AE34" s="40"/>
      <c r="AF34" s="33">
        <f t="shared" si="44"/>
        <v>0</v>
      </c>
      <c r="AG34" s="40"/>
      <c r="AH34" s="40"/>
      <c r="AI34" s="40"/>
      <c r="AJ34" s="40"/>
      <c r="AK34" s="40"/>
      <c r="AL34" s="40"/>
      <c r="AM34" s="33">
        <f t="shared" si="45"/>
        <v>0</v>
      </c>
      <c r="AN34" s="40"/>
      <c r="AO34" s="40"/>
      <c r="AP34" s="40"/>
      <c r="AQ34" s="40"/>
      <c r="AR34" s="40"/>
      <c r="AS34" s="40"/>
      <c r="AT34" s="39">
        <f t="shared" si="48"/>
        <v>0</v>
      </c>
      <c r="AU34" s="35">
        <f t="shared" si="46"/>
        <v>507107</v>
      </c>
      <c r="AV34" s="42" t="s">
        <v>858</v>
      </c>
      <c r="AW34" s="40">
        <v>2022</v>
      </c>
      <c r="AX34" s="40">
        <v>2022</v>
      </c>
      <c r="AY34" s="52" t="s">
        <v>88</v>
      </c>
    </row>
    <row r="35" spans="1:355" s="1" customFormat="1" ht="165.75" customHeight="1" x14ac:dyDescent="0.25">
      <c r="A35" s="167" t="s">
        <v>290</v>
      </c>
      <c r="B35" s="38" t="s">
        <v>55</v>
      </c>
      <c r="C35" s="38" t="s">
        <v>97</v>
      </c>
      <c r="D35" s="40"/>
      <c r="E35" s="170">
        <v>21659</v>
      </c>
      <c r="F35" s="171">
        <v>0</v>
      </c>
      <c r="G35" s="40"/>
      <c r="H35" s="40"/>
      <c r="I35" s="162"/>
      <c r="J35" s="40"/>
      <c r="K35" s="33">
        <f t="shared" si="35"/>
        <v>21659</v>
      </c>
      <c r="L35" s="40">
        <v>93000</v>
      </c>
      <c r="M35" s="40">
        <v>527000</v>
      </c>
      <c r="N35" s="40"/>
      <c r="O35" s="40"/>
      <c r="P35" s="40"/>
      <c r="Q35" s="40"/>
      <c r="R35" s="33">
        <f t="shared" si="36"/>
        <v>620000</v>
      </c>
      <c r="S35" s="40"/>
      <c r="T35" s="40"/>
      <c r="U35" s="40"/>
      <c r="V35" s="40"/>
      <c r="W35" s="40"/>
      <c r="X35" s="40"/>
      <c r="Y35" s="33">
        <f t="shared" si="43"/>
        <v>0</v>
      </c>
      <c r="Z35" s="40"/>
      <c r="AA35" s="40"/>
      <c r="AB35" s="40"/>
      <c r="AC35" s="40"/>
      <c r="AD35" s="40"/>
      <c r="AE35" s="40"/>
      <c r="AF35" s="33">
        <f t="shared" si="44"/>
        <v>0</v>
      </c>
      <c r="AG35" s="40"/>
      <c r="AH35" s="40"/>
      <c r="AI35" s="40"/>
      <c r="AJ35" s="40"/>
      <c r="AK35" s="40"/>
      <c r="AL35" s="40"/>
      <c r="AM35" s="33">
        <f t="shared" si="45"/>
        <v>0</v>
      </c>
      <c r="AN35" s="40"/>
      <c r="AO35" s="40"/>
      <c r="AP35" s="40"/>
      <c r="AQ35" s="40"/>
      <c r="AR35" s="40"/>
      <c r="AS35" s="40"/>
      <c r="AT35" s="39">
        <f t="shared" si="48"/>
        <v>0</v>
      </c>
      <c r="AU35" s="35">
        <f t="shared" si="46"/>
        <v>641659</v>
      </c>
      <c r="AV35" s="42" t="s">
        <v>899</v>
      </c>
      <c r="AW35" s="40">
        <v>2022</v>
      </c>
      <c r="AX35" s="40">
        <v>2023</v>
      </c>
      <c r="AY35" s="52" t="s">
        <v>88</v>
      </c>
    </row>
    <row r="36" spans="1:355" s="1" customFormat="1" ht="111.6" customHeight="1" x14ac:dyDescent="0.25">
      <c r="A36" s="167" t="s">
        <v>291</v>
      </c>
      <c r="B36" s="233" t="s">
        <v>952</v>
      </c>
      <c r="C36" s="233" t="s">
        <v>97</v>
      </c>
      <c r="D36" s="234"/>
      <c r="E36" s="234"/>
      <c r="F36" s="234"/>
      <c r="G36" s="234"/>
      <c r="H36" s="234"/>
      <c r="I36" s="234"/>
      <c r="J36" s="234"/>
      <c r="K36" s="262">
        <f t="shared" si="35"/>
        <v>0</v>
      </c>
      <c r="L36" s="263"/>
      <c r="M36" s="263"/>
      <c r="N36" s="263"/>
      <c r="O36" s="263"/>
      <c r="P36" s="263"/>
      <c r="Q36" s="263"/>
      <c r="R36" s="264">
        <f>L36+M36+N36+P36</f>
        <v>0</v>
      </c>
      <c r="S36" s="263"/>
      <c r="T36" s="263"/>
      <c r="U36" s="263"/>
      <c r="V36" s="263"/>
      <c r="W36" s="263"/>
      <c r="X36" s="263"/>
      <c r="Y36" s="264">
        <f t="shared" si="43"/>
        <v>0</v>
      </c>
      <c r="Z36" s="263"/>
      <c r="AA36" s="263"/>
      <c r="AB36" s="263"/>
      <c r="AC36" s="263"/>
      <c r="AD36" s="263"/>
      <c r="AE36" s="263"/>
      <c r="AF36" s="264">
        <f t="shared" si="44"/>
        <v>0</v>
      </c>
      <c r="AG36" s="263"/>
      <c r="AH36" s="263"/>
      <c r="AI36" s="263"/>
      <c r="AJ36" s="263"/>
      <c r="AK36" s="263"/>
      <c r="AL36" s="263"/>
      <c r="AM36" s="264">
        <f t="shared" si="45"/>
        <v>0</v>
      </c>
      <c r="AN36" s="263">
        <v>795642</v>
      </c>
      <c r="AO36" s="263"/>
      <c r="AP36" s="263"/>
      <c r="AQ36" s="263"/>
      <c r="AR36" s="263"/>
      <c r="AS36" s="263"/>
      <c r="AT36" s="265">
        <f t="shared" si="48"/>
        <v>795642</v>
      </c>
      <c r="AU36" s="266">
        <f t="shared" si="46"/>
        <v>795642</v>
      </c>
      <c r="AV36" s="238" t="s">
        <v>1005</v>
      </c>
      <c r="AW36" s="234">
        <v>2027</v>
      </c>
      <c r="AX36" s="234">
        <v>2027</v>
      </c>
      <c r="AY36" s="52" t="s">
        <v>68</v>
      </c>
    </row>
    <row r="37" spans="1:355" s="1" customFormat="1" ht="27" customHeight="1" x14ac:dyDescent="0.25">
      <c r="A37" s="364" t="s">
        <v>1001</v>
      </c>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79"/>
      <c r="AY37" s="380"/>
    </row>
    <row r="38" spans="1:355" s="1" customFormat="1" ht="87.75" customHeight="1" x14ac:dyDescent="0.25">
      <c r="A38" s="167" t="s">
        <v>292</v>
      </c>
      <c r="B38" s="40" t="s">
        <v>114</v>
      </c>
      <c r="C38" s="38" t="s">
        <v>97</v>
      </c>
      <c r="D38" s="40"/>
      <c r="F38" s="40"/>
      <c r="G38" s="40"/>
      <c r="H38" s="40"/>
      <c r="I38" s="40"/>
      <c r="J38" s="40"/>
      <c r="K38" s="33">
        <f t="shared" si="35"/>
        <v>0</v>
      </c>
      <c r="L38" s="40"/>
      <c r="M38" s="40"/>
      <c r="N38" s="40"/>
      <c r="O38" s="40"/>
      <c r="P38" s="40"/>
      <c r="Q38" s="40"/>
      <c r="R38" s="39">
        <f t="shared" ref="R38:R76" si="49">L38+M38+N38+P38</f>
        <v>0</v>
      </c>
      <c r="S38" s="40">
        <v>290000</v>
      </c>
      <c r="T38" s="40"/>
      <c r="U38" s="40"/>
      <c r="V38" s="40"/>
      <c r="W38" s="40"/>
      <c r="X38" s="40"/>
      <c r="Y38" s="33">
        <f t="shared" ref="Y38:Y47" si="50">S38+T38+U38+W38</f>
        <v>290000</v>
      </c>
      <c r="Z38" s="40"/>
      <c r="AA38" s="40"/>
      <c r="AB38" s="40"/>
      <c r="AC38" s="40"/>
      <c r="AD38" s="40"/>
      <c r="AE38" s="40"/>
      <c r="AF38" s="33">
        <f t="shared" ref="AF38:AF47" si="51">Z38+AA38+AB38+AD38</f>
        <v>0</v>
      </c>
      <c r="AG38" s="40"/>
      <c r="AH38" s="40"/>
      <c r="AI38" s="40"/>
      <c r="AJ38" s="40"/>
      <c r="AK38" s="40"/>
      <c r="AL38" s="40"/>
      <c r="AM38" s="33">
        <f t="shared" ref="AM38:AM47" si="52">AG38+AH38+AI38+AK38</f>
        <v>0</v>
      </c>
      <c r="AN38" s="40"/>
      <c r="AO38" s="40"/>
      <c r="AP38" s="40"/>
      <c r="AQ38" s="40"/>
      <c r="AR38" s="40"/>
      <c r="AS38" s="40"/>
      <c r="AT38" s="39">
        <f t="shared" ref="AT38:AT47" si="53">AN38+AO38+AP38+AR38</f>
        <v>0</v>
      </c>
      <c r="AU38" s="35">
        <f t="shared" ref="AU38:AU47" si="54">AT38+AM38+AF38+Y38+R38+K38</f>
        <v>290000</v>
      </c>
      <c r="AV38" s="42" t="s">
        <v>859</v>
      </c>
      <c r="AW38" s="40">
        <v>2024</v>
      </c>
      <c r="AX38" s="40">
        <v>2024</v>
      </c>
      <c r="AY38" s="52" t="s">
        <v>68</v>
      </c>
    </row>
    <row r="39" spans="1:355" s="1" customFormat="1" ht="63" customHeight="1" x14ac:dyDescent="0.25">
      <c r="A39" s="167" t="s">
        <v>293</v>
      </c>
      <c r="B39" s="40" t="s">
        <v>488</v>
      </c>
      <c r="C39" s="38" t="s">
        <v>97</v>
      </c>
      <c r="D39" s="40"/>
      <c r="E39" s="40">
        <v>0</v>
      </c>
      <c r="F39" s="40"/>
      <c r="G39" s="40"/>
      <c r="H39" s="40"/>
      <c r="I39" s="40"/>
      <c r="J39" s="40"/>
      <c r="K39" s="33">
        <f t="shared" si="35"/>
        <v>0</v>
      </c>
      <c r="L39" s="40"/>
      <c r="M39" s="40"/>
      <c r="N39" s="40"/>
      <c r="O39" s="40"/>
      <c r="P39" s="40"/>
      <c r="Q39" s="40"/>
      <c r="R39" s="39">
        <f t="shared" si="49"/>
        <v>0</v>
      </c>
      <c r="S39" s="40">
        <v>200000</v>
      </c>
      <c r="T39" s="40"/>
      <c r="U39" s="40"/>
      <c r="V39" s="40"/>
      <c r="W39" s="40"/>
      <c r="X39" s="40"/>
      <c r="Y39" s="33">
        <f t="shared" si="50"/>
        <v>200000</v>
      </c>
      <c r="Z39" s="40"/>
      <c r="AA39" s="40"/>
      <c r="AB39" s="40"/>
      <c r="AC39" s="40"/>
      <c r="AD39" s="40"/>
      <c r="AE39" s="40"/>
      <c r="AF39" s="33">
        <f t="shared" si="51"/>
        <v>0</v>
      </c>
      <c r="AG39" s="40"/>
      <c r="AH39" s="40"/>
      <c r="AI39" s="40"/>
      <c r="AJ39" s="40"/>
      <c r="AK39" s="40"/>
      <c r="AL39" s="40"/>
      <c r="AM39" s="33">
        <f t="shared" si="52"/>
        <v>0</v>
      </c>
      <c r="AN39" s="40"/>
      <c r="AO39" s="40"/>
      <c r="AP39" s="40"/>
      <c r="AQ39" s="40"/>
      <c r="AR39" s="40"/>
      <c r="AS39" s="40"/>
      <c r="AT39" s="39">
        <f t="shared" si="53"/>
        <v>0</v>
      </c>
      <c r="AU39" s="35">
        <f t="shared" si="54"/>
        <v>200000</v>
      </c>
      <c r="AV39" s="42" t="s">
        <v>859</v>
      </c>
      <c r="AW39" s="40">
        <v>2024</v>
      </c>
      <c r="AX39" s="40">
        <v>2024</v>
      </c>
      <c r="AY39" s="52" t="s">
        <v>68</v>
      </c>
    </row>
    <row r="40" spans="1:355" s="1" customFormat="1" ht="66.75" customHeight="1" x14ac:dyDescent="0.25">
      <c r="A40" s="167" t="s">
        <v>294</v>
      </c>
      <c r="B40" s="40" t="s">
        <v>115</v>
      </c>
      <c r="C40" s="38" t="s">
        <v>97</v>
      </c>
      <c r="D40" s="40"/>
      <c r="E40" s="40"/>
      <c r="F40" s="40"/>
      <c r="G40" s="40"/>
      <c r="H40" s="40"/>
      <c r="I40" s="40"/>
      <c r="J40" s="40"/>
      <c r="K40" s="33">
        <f t="shared" si="35"/>
        <v>0</v>
      </c>
      <c r="L40" s="40"/>
      <c r="M40" s="40"/>
      <c r="N40" s="40"/>
      <c r="O40" s="40"/>
      <c r="P40" s="40"/>
      <c r="Q40" s="40"/>
      <c r="R40" s="39">
        <f t="shared" si="49"/>
        <v>0</v>
      </c>
      <c r="S40" s="40">
        <v>100000</v>
      </c>
      <c r="T40" s="40"/>
      <c r="U40" s="40"/>
      <c r="V40" s="40"/>
      <c r="W40" s="40"/>
      <c r="X40" s="40"/>
      <c r="Y40" s="33">
        <f t="shared" si="50"/>
        <v>100000</v>
      </c>
      <c r="Z40" s="40"/>
      <c r="AA40" s="40"/>
      <c r="AB40" s="40"/>
      <c r="AC40" s="40"/>
      <c r="AD40" s="40"/>
      <c r="AE40" s="40"/>
      <c r="AF40" s="33">
        <f t="shared" si="51"/>
        <v>0</v>
      </c>
      <c r="AG40" s="40"/>
      <c r="AH40" s="40"/>
      <c r="AI40" s="40"/>
      <c r="AJ40" s="40"/>
      <c r="AK40" s="40"/>
      <c r="AL40" s="40"/>
      <c r="AM40" s="33">
        <f t="shared" si="52"/>
        <v>0</v>
      </c>
      <c r="AN40" s="40"/>
      <c r="AO40" s="40"/>
      <c r="AP40" s="40"/>
      <c r="AQ40" s="40"/>
      <c r="AR40" s="40"/>
      <c r="AS40" s="40"/>
      <c r="AT40" s="39">
        <f t="shared" si="53"/>
        <v>0</v>
      </c>
      <c r="AU40" s="35">
        <f t="shared" si="54"/>
        <v>100000</v>
      </c>
      <c r="AV40" s="42" t="s">
        <v>859</v>
      </c>
      <c r="AW40" s="40">
        <v>2024</v>
      </c>
      <c r="AX40" s="40">
        <v>2024</v>
      </c>
      <c r="AY40" s="52" t="s">
        <v>68</v>
      </c>
    </row>
    <row r="41" spans="1:355" s="1" customFormat="1" ht="53.25" customHeight="1" x14ac:dyDescent="0.25">
      <c r="A41" s="167" t="s">
        <v>295</v>
      </c>
      <c r="B41" s="40" t="s">
        <v>116</v>
      </c>
      <c r="C41" s="38" t="s">
        <v>97</v>
      </c>
      <c r="D41" s="40"/>
      <c r="E41" s="40"/>
      <c r="F41" s="40"/>
      <c r="G41" s="40"/>
      <c r="H41" s="40"/>
      <c r="I41" s="40"/>
      <c r="J41" s="40"/>
      <c r="K41" s="33">
        <f t="shared" si="35"/>
        <v>0</v>
      </c>
      <c r="L41" s="40"/>
      <c r="M41" s="40"/>
      <c r="N41" s="40"/>
      <c r="O41" s="40"/>
      <c r="P41" s="40"/>
      <c r="Q41" s="40"/>
      <c r="R41" s="39">
        <f t="shared" si="49"/>
        <v>0</v>
      </c>
      <c r="S41" s="40">
        <v>165000</v>
      </c>
      <c r="T41" s="40"/>
      <c r="U41" s="40"/>
      <c r="V41" s="40"/>
      <c r="W41" s="40"/>
      <c r="X41" s="40"/>
      <c r="Y41" s="33">
        <f t="shared" si="50"/>
        <v>165000</v>
      </c>
      <c r="Z41" s="40"/>
      <c r="AA41" s="40"/>
      <c r="AB41" s="40"/>
      <c r="AC41" s="40"/>
      <c r="AD41" s="40"/>
      <c r="AE41" s="40"/>
      <c r="AF41" s="33">
        <f t="shared" si="51"/>
        <v>0</v>
      </c>
      <c r="AG41" s="40"/>
      <c r="AH41" s="40"/>
      <c r="AI41" s="40"/>
      <c r="AJ41" s="40"/>
      <c r="AK41" s="40"/>
      <c r="AL41" s="40"/>
      <c r="AM41" s="33">
        <f t="shared" si="52"/>
        <v>0</v>
      </c>
      <c r="AN41" s="40"/>
      <c r="AO41" s="40"/>
      <c r="AP41" s="40"/>
      <c r="AQ41" s="40"/>
      <c r="AR41" s="40"/>
      <c r="AS41" s="40"/>
      <c r="AT41" s="39">
        <f t="shared" si="53"/>
        <v>0</v>
      </c>
      <c r="AU41" s="35">
        <f t="shared" si="54"/>
        <v>165000</v>
      </c>
      <c r="AV41" s="42" t="s">
        <v>859</v>
      </c>
      <c r="AW41" s="40">
        <v>2024</v>
      </c>
      <c r="AX41" s="40">
        <v>2024</v>
      </c>
      <c r="AY41" s="52" t="s">
        <v>68</v>
      </c>
    </row>
    <row r="42" spans="1:355" s="1" customFormat="1" ht="45.75" customHeight="1" x14ac:dyDescent="0.25">
      <c r="A42" s="167" t="s">
        <v>296</v>
      </c>
      <c r="B42" s="32" t="s">
        <v>117</v>
      </c>
      <c r="C42" s="38" t="s">
        <v>97</v>
      </c>
      <c r="D42" s="40"/>
      <c r="F42" s="40"/>
      <c r="G42" s="40"/>
      <c r="H42" s="40"/>
      <c r="I42" s="40"/>
      <c r="J42" s="40"/>
      <c r="K42" s="33">
        <f t="shared" si="35"/>
        <v>0</v>
      </c>
      <c r="L42" s="40"/>
      <c r="M42" s="40"/>
      <c r="N42" s="40"/>
      <c r="O42" s="40"/>
      <c r="P42" s="40"/>
      <c r="Q42" s="40"/>
      <c r="R42" s="39">
        <f t="shared" si="49"/>
        <v>0</v>
      </c>
      <c r="S42" s="40">
        <v>150000</v>
      </c>
      <c r="T42" s="40"/>
      <c r="U42" s="40"/>
      <c r="V42" s="40"/>
      <c r="W42" s="40"/>
      <c r="X42" s="40"/>
      <c r="Y42" s="33">
        <f t="shared" si="50"/>
        <v>150000</v>
      </c>
      <c r="Z42" s="40"/>
      <c r="AA42" s="40"/>
      <c r="AB42" s="40"/>
      <c r="AC42" s="40"/>
      <c r="AD42" s="40"/>
      <c r="AE42" s="40"/>
      <c r="AF42" s="33">
        <f t="shared" si="51"/>
        <v>0</v>
      </c>
      <c r="AG42" s="40"/>
      <c r="AH42" s="40"/>
      <c r="AI42" s="40"/>
      <c r="AJ42" s="40"/>
      <c r="AK42" s="40"/>
      <c r="AL42" s="40"/>
      <c r="AM42" s="33">
        <f t="shared" si="52"/>
        <v>0</v>
      </c>
      <c r="AN42" s="40"/>
      <c r="AO42" s="40"/>
      <c r="AP42" s="40"/>
      <c r="AQ42" s="40"/>
      <c r="AR42" s="40"/>
      <c r="AS42" s="40"/>
      <c r="AT42" s="39">
        <f t="shared" si="53"/>
        <v>0</v>
      </c>
      <c r="AU42" s="35">
        <f t="shared" si="54"/>
        <v>150000</v>
      </c>
      <c r="AV42" s="42" t="s">
        <v>859</v>
      </c>
      <c r="AW42" s="40">
        <v>2024</v>
      </c>
      <c r="AX42" s="40">
        <v>2024</v>
      </c>
      <c r="AY42" s="52" t="s">
        <v>68</v>
      </c>
    </row>
    <row r="43" spans="1:355" s="1" customFormat="1" ht="66.75" customHeight="1" x14ac:dyDescent="0.25">
      <c r="A43" s="167" t="s">
        <v>297</v>
      </c>
      <c r="B43" s="38" t="s">
        <v>838</v>
      </c>
      <c r="C43" s="38" t="s">
        <v>97</v>
      </c>
      <c r="D43" s="40"/>
      <c r="E43" s="40"/>
      <c r="F43" s="40"/>
      <c r="G43" s="40"/>
      <c r="H43" s="40"/>
      <c r="I43" s="40"/>
      <c r="J43" s="40"/>
      <c r="K43" s="33">
        <f t="shared" si="35"/>
        <v>0</v>
      </c>
      <c r="L43" s="40"/>
      <c r="M43" s="40"/>
      <c r="N43" s="40"/>
      <c r="O43" s="40"/>
      <c r="P43" s="40"/>
      <c r="Q43" s="40"/>
      <c r="R43" s="39">
        <f t="shared" si="49"/>
        <v>0</v>
      </c>
      <c r="S43" s="40">
        <v>19000</v>
      </c>
      <c r="T43" s="40"/>
      <c r="U43" s="40"/>
      <c r="V43" s="40"/>
      <c r="W43" s="40"/>
      <c r="X43" s="40"/>
      <c r="Y43" s="33">
        <f t="shared" si="50"/>
        <v>19000</v>
      </c>
      <c r="Z43" s="40"/>
      <c r="AA43" s="40"/>
      <c r="AB43" s="40"/>
      <c r="AC43" s="40"/>
      <c r="AD43" s="40"/>
      <c r="AE43" s="40"/>
      <c r="AF43" s="33">
        <f t="shared" si="51"/>
        <v>0</v>
      </c>
      <c r="AG43" s="40"/>
      <c r="AH43" s="40"/>
      <c r="AI43" s="40"/>
      <c r="AJ43" s="40"/>
      <c r="AK43" s="40"/>
      <c r="AL43" s="40"/>
      <c r="AM43" s="33">
        <f t="shared" si="52"/>
        <v>0</v>
      </c>
      <c r="AN43" s="40"/>
      <c r="AO43" s="40"/>
      <c r="AP43" s="40"/>
      <c r="AQ43" s="40"/>
      <c r="AR43" s="40"/>
      <c r="AS43" s="40"/>
      <c r="AT43" s="39">
        <f t="shared" si="53"/>
        <v>0</v>
      </c>
      <c r="AU43" s="35">
        <f t="shared" si="54"/>
        <v>19000</v>
      </c>
      <c r="AV43" s="42" t="s">
        <v>859</v>
      </c>
      <c r="AW43" s="40">
        <v>2024</v>
      </c>
      <c r="AX43" s="40">
        <v>2024</v>
      </c>
      <c r="AY43" s="52" t="s">
        <v>68</v>
      </c>
    </row>
    <row r="44" spans="1:355" s="1" customFormat="1" ht="41.25" customHeight="1" x14ac:dyDescent="0.25">
      <c r="A44" s="167" t="s">
        <v>298</v>
      </c>
      <c r="B44" s="38" t="s">
        <v>152</v>
      </c>
      <c r="C44" s="38" t="s">
        <v>97</v>
      </c>
      <c r="D44" s="40"/>
      <c r="E44" s="162">
        <v>12000</v>
      </c>
      <c r="F44" s="40"/>
      <c r="G44" s="40"/>
      <c r="H44" s="40"/>
      <c r="I44" s="40"/>
      <c r="J44" s="40"/>
      <c r="K44" s="33">
        <f t="shared" si="35"/>
        <v>12000</v>
      </c>
      <c r="L44" s="40">
        <v>172676.65</v>
      </c>
      <c r="M44" s="40">
        <v>30472.35</v>
      </c>
      <c r="N44" s="40"/>
      <c r="O44" s="40"/>
      <c r="P44" s="40"/>
      <c r="Q44" s="40"/>
      <c r="R44" s="39">
        <f t="shared" si="49"/>
        <v>203149</v>
      </c>
      <c r="S44" s="40"/>
      <c r="T44" s="40"/>
      <c r="U44" s="40"/>
      <c r="V44" s="40"/>
      <c r="W44" s="40"/>
      <c r="X44" s="40"/>
      <c r="Y44" s="33">
        <f t="shared" si="50"/>
        <v>0</v>
      </c>
      <c r="Z44" s="40"/>
      <c r="AA44" s="40"/>
      <c r="AB44" s="40"/>
      <c r="AC44" s="40"/>
      <c r="AD44" s="40"/>
      <c r="AE44" s="40"/>
      <c r="AF44" s="33">
        <f t="shared" si="51"/>
        <v>0</v>
      </c>
      <c r="AG44" s="40"/>
      <c r="AH44" s="40"/>
      <c r="AI44" s="40"/>
      <c r="AJ44" s="40"/>
      <c r="AK44" s="40"/>
      <c r="AL44" s="40"/>
      <c r="AM44" s="33">
        <f t="shared" si="52"/>
        <v>0</v>
      </c>
      <c r="AN44" s="40"/>
      <c r="AO44" s="40"/>
      <c r="AP44" s="40"/>
      <c r="AQ44" s="40"/>
      <c r="AR44" s="40"/>
      <c r="AS44" s="40"/>
      <c r="AT44" s="39">
        <f t="shared" si="53"/>
        <v>0</v>
      </c>
      <c r="AU44" s="35">
        <f t="shared" si="54"/>
        <v>215149</v>
      </c>
      <c r="AV44" s="42" t="s">
        <v>860</v>
      </c>
      <c r="AW44" s="40">
        <v>2023</v>
      </c>
      <c r="AX44" s="40">
        <v>2023</v>
      </c>
      <c r="AY44" s="52" t="s">
        <v>68</v>
      </c>
    </row>
    <row r="45" spans="1:355" s="1" customFormat="1" ht="56.25" customHeight="1" x14ac:dyDescent="0.25">
      <c r="A45" s="167" t="s">
        <v>299</v>
      </c>
      <c r="B45" s="40" t="s">
        <v>247</v>
      </c>
      <c r="C45" s="38" t="s">
        <v>97</v>
      </c>
      <c r="D45" s="40"/>
      <c r="E45" s="40"/>
      <c r="F45" s="40"/>
      <c r="G45" s="40"/>
      <c r="H45" s="40"/>
      <c r="I45" s="40"/>
      <c r="J45" s="40"/>
      <c r="K45" s="33">
        <f t="shared" si="35"/>
        <v>0</v>
      </c>
      <c r="L45" s="40">
        <v>136126.65</v>
      </c>
      <c r="M45" s="40">
        <v>24022.35</v>
      </c>
      <c r="N45" s="40"/>
      <c r="O45" s="40"/>
      <c r="P45" s="40"/>
      <c r="Q45" s="40"/>
      <c r="R45" s="39">
        <f t="shared" si="49"/>
        <v>160149</v>
      </c>
      <c r="S45" s="40"/>
      <c r="T45" s="40"/>
      <c r="U45" s="40"/>
      <c r="V45" s="40"/>
      <c r="W45" s="40"/>
      <c r="X45" s="40"/>
      <c r="Y45" s="33">
        <f t="shared" si="50"/>
        <v>0</v>
      </c>
      <c r="Z45" s="40"/>
      <c r="AA45" s="40"/>
      <c r="AB45" s="40"/>
      <c r="AC45" s="40"/>
      <c r="AD45" s="40"/>
      <c r="AE45" s="40"/>
      <c r="AF45" s="33">
        <f t="shared" si="51"/>
        <v>0</v>
      </c>
      <c r="AG45" s="40"/>
      <c r="AH45" s="40"/>
      <c r="AI45" s="40"/>
      <c r="AJ45" s="40"/>
      <c r="AK45" s="40"/>
      <c r="AL45" s="40"/>
      <c r="AM45" s="33">
        <f t="shared" si="52"/>
        <v>0</v>
      </c>
      <c r="AN45" s="40"/>
      <c r="AO45" s="40"/>
      <c r="AP45" s="40"/>
      <c r="AQ45" s="40"/>
      <c r="AR45" s="40"/>
      <c r="AS45" s="40"/>
      <c r="AT45" s="39">
        <f t="shared" si="53"/>
        <v>0</v>
      </c>
      <c r="AU45" s="35">
        <f t="shared" si="54"/>
        <v>160149</v>
      </c>
      <c r="AV45" s="42" t="s">
        <v>859</v>
      </c>
      <c r="AW45" s="40">
        <v>2023</v>
      </c>
      <c r="AX45" s="40">
        <v>2023</v>
      </c>
      <c r="AY45" s="52" t="s">
        <v>68</v>
      </c>
    </row>
    <row r="46" spans="1:355" s="1" customFormat="1" ht="151.5" customHeight="1" x14ac:dyDescent="0.25">
      <c r="A46" s="167" t="s">
        <v>300</v>
      </c>
      <c r="B46" s="32" t="s">
        <v>248</v>
      </c>
      <c r="C46" s="38" t="s">
        <v>97</v>
      </c>
      <c r="D46" s="40"/>
      <c r="E46" s="40"/>
      <c r="F46" s="40"/>
      <c r="G46" s="40"/>
      <c r="H46" s="40"/>
      <c r="I46" s="40"/>
      <c r="J46" s="40"/>
      <c r="K46" s="33">
        <f t="shared" si="35"/>
        <v>0</v>
      </c>
      <c r="L46" s="40">
        <v>178626.65</v>
      </c>
      <c r="M46" s="40">
        <v>31522.35</v>
      </c>
      <c r="N46" s="40"/>
      <c r="O46" s="40"/>
      <c r="P46" s="40"/>
      <c r="Q46" s="40"/>
      <c r="R46" s="39">
        <f t="shared" si="49"/>
        <v>210149</v>
      </c>
      <c r="S46" s="40"/>
      <c r="T46" s="40"/>
      <c r="U46" s="40"/>
      <c r="V46" s="40"/>
      <c r="W46" s="40"/>
      <c r="X46" s="40"/>
      <c r="Y46" s="33">
        <f t="shared" si="50"/>
        <v>0</v>
      </c>
      <c r="Z46" s="40"/>
      <c r="AA46" s="40"/>
      <c r="AB46" s="40"/>
      <c r="AC46" s="40"/>
      <c r="AD46" s="40"/>
      <c r="AE46" s="40"/>
      <c r="AF46" s="33">
        <f t="shared" si="51"/>
        <v>0</v>
      </c>
      <c r="AG46" s="40"/>
      <c r="AH46" s="40"/>
      <c r="AI46" s="40"/>
      <c r="AJ46" s="40"/>
      <c r="AK46" s="40"/>
      <c r="AL46" s="40"/>
      <c r="AM46" s="33">
        <f t="shared" si="52"/>
        <v>0</v>
      </c>
      <c r="AN46" s="40"/>
      <c r="AO46" s="40"/>
      <c r="AP46" s="40"/>
      <c r="AQ46" s="40"/>
      <c r="AR46" s="40"/>
      <c r="AS46" s="40"/>
      <c r="AT46" s="39">
        <f t="shared" si="53"/>
        <v>0</v>
      </c>
      <c r="AU46" s="35">
        <f t="shared" si="54"/>
        <v>210149</v>
      </c>
      <c r="AV46" s="42" t="s">
        <v>861</v>
      </c>
      <c r="AW46" s="40">
        <v>2023</v>
      </c>
      <c r="AX46" s="40">
        <v>2023</v>
      </c>
      <c r="AY46" s="52" t="s">
        <v>68</v>
      </c>
    </row>
    <row r="47" spans="1:355" s="1" customFormat="1" ht="204.6" customHeight="1" x14ac:dyDescent="0.25">
      <c r="A47" s="167" t="s">
        <v>301</v>
      </c>
      <c r="B47" s="232" t="s">
        <v>953</v>
      </c>
      <c r="C47" s="233" t="s">
        <v>97</v>
      </c>
      <c r="D47" s="234"/>
      <c r="E47" s="267"/>
      <c r="F47" s="268">
        <v>0</v>
      </c>
      <c r="G47" s="269"/>
      <c r="H47" s="269"/>
      <c r="I47" s="269"/>
      <c r="J47" s="269"/>
      <c r="K47" s="270">
        <f t="shared" si="35"/>
        <v>0</v>
      </c>
      <c r="L47" s="268"/>
      <c r="M47" s="268"/>
      <c r="N47" s="269"/>
      <c r="O47" s="269"/>
      <c r="P47" s="269"/>
      <c r="Q47" s="269"/>
      <c r="R47" s="271">
        <f t="shared" si="49"/>
        <v>0</v>
      </c>
      <c r="S47" s="268">
        <v>2046.86625</v>
      </c>
      <c r="T47" s="268">
        <v>11598.908750000001</v>
      </c>
      <c r="U47" s="269"/>
      <c r="V47" s="269"/>
      <c r="W47" s="269"/>
      <c r="X47" s="269"/>
      <c r="Y47" s="271">
        <f t="shared" si="50"/>
        <v>13645.775000000001</v>
      </c>
      <c r="Z47" s="269">
        <v>38890.458749999998</v>
      </c>
      <c r="AA47" s="269">
        <v>220379.26624999999</v>
      </c>
      <c r="AB47" s="269"/>
      <c r="AC47" s="269"/>
      <c r="AD47" s="269"/>
      <c r="AE47" s="269"/>
      <c r="AF47" s="270">
        <f t="shared" si="51"/>
        <v>259269.72499999998</v>
      </c>
      <c r="AG47" s="269"/>
      <c r="AH47" s="269"/>
      <c r="AI47" s="269"/>
      <c r="AJ47" s="269"/>
      <c r="AK47" s="269"/>
      <c r="AL47" s="269"/>
      <c r="AM47" s="270">
        <f t="shared" si="52"/>
        <v>0</v>
      </c>
      <c r="AN47" s="269"/>
      <c r="AO47" s="269"/>
      <c r="AP47" s="269"/>
      <c r="AQ47" s="269"/>
      <c r="AR47" s="269"/>
      <c r="AS47" s="269"/>
      <c r="AT47" s="271">
        <f t="shared" si="53"/>
        <v>0</v>
      </c>
      <c r="AU47" s="272">
        <f t="shared" si="54"/>
        <v>272915.5</v>
      </c>
      <c r="AV47" s="273" t="s">
        <v>954</v>
      </c>
      <c r="AW47" s="234">
        <v>2024</v>
      </c>
      <c r="AX47" s="234">
        <v>2025</v>
      </c>
      <c r="AY47" s="52" t="s">
        <v>68</v>
      </c>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c r="IX47" s="229"/>
      <c r="IY47" s="229"/>
      <c r="IZ47" s="229"/>
      <c r="JA47" s="229"/>
      <c r="JB47" s="229"/>
      <c r="JC47" s="229"/>
      <c r="JD47" s="229"/>
      <c r="JE47" s="229"/>
      <c r="JF47" s="229"/>
      <c r="JG47" s="229"/>
      <c r="JH47" s="229"/>
      <c r="JI47" s="229"/>
      <c r="JJ47" s="229"/>
      <c r="JK47" s="229"/>
      <c r="JL47" s="229"/>
      <c r="JM47" s="229"/>
      <c r="JN47" s="229"/>
      <c r="JO47" s="229"/>
      <c r="JP47" s="229"/>
      <c r="JQ47" s="229"/>
      <c r="JR47" s="229"/>
      <c r="JS47" s="229"/>
      <c r="JT47" s="229"/>
      <c r="JU47" s="229"/>
      <c r="JV47" s="229"/>
      <c r="JW47" s="229"/>
      <c r="JX47" s="229"/>
      <c r="JY47" s="229"/>
      <c r="JZ47" s="229"/>
      <c r="KA47" s="229"/>
      <c r="KB47" s="229"/>
      <c r="KC47" s="229"/>
      <c r="KD47" s="229"/>
      <c r="KE47" s="229"/>
      <c r="KF47" s="229"/>
      <c r="KG47" s="229"/>
      <c r="KH47" s="229"/>
      <c r="KI47" s="229"/>
      <c r="KJ47" s="229"/>
      <c r="KK47" s="229"/>
      <c r="KL47" s="229"/>
      <c r="KM47" s="229"/>
      <c r="KN47" s="229"/>
      <c r="KO47" s="229"/>
      <c r="KP47" s="229"/>
      <c r="KQ47" s="229"/>
      <c r="KR47" s="229"/>
      <c r="KS47" s="229"/>
      <c r="KT47" s="229"/>
      <c r="KU47" s="229"/>
      <c r="KV47" s="229"/>
      <c r="KW47" s="229"/>
      <c r="KX47" s="229"/>
      <c r="KY47" s="229"/>
      <c r="KZ47" s="229"/>
      <c r="LA47" s="229"/>
      <c r="LB47" s="229"/>
      <c r="LC47" s="229"/>
      <c r="LD47" s="229"/>
      <c r="LE47" s="229"/>
      <c r="LF47" s="229"/>
      <c r="LG47" s="229"/>
      <c r="LH47" s="229"/>
      <c r="LI47" s="229"/>
      <c r="LJ47" s="229"/>
      <c r="LK47" s="229"/>
      <c r="LL47" s="229"/>
      <c r="LM47" s="229"/>
      <c r="LN47" s="229"/>
      <c r="LO47" s="229"/>
      <c r="LP47" s="229"/>
      <c r="LQ47" s="229"/>
      <c r="LR47" s="229"/>
      <c r="LS47" s="229"/>
      <c r="LT47" s="229"/>
      <c r="LU47" s="229"/>
      <c r="LV47" s="229"/>
      <c r="LW47" s="229"/>
      <c r="LX47" s="229"/>
      <c r="LY47" s="229"/>
      <c r="LZ47" s="229"/>
      <c r="MA47" s="229"/>
      <c r="MB47" s="229"/>
      <c r="MC47" s="229"/>
      <c r="MD47" s="229"/>
      <c r="ME47" s="229"/>
      <c r="MF47" s="229"/>
      <c r="MG47" s="229"/>
      <c r="MH47" s="229"/>
      <c r="MI47" s="229"/>
      <c r="MJ47" s="229"/>
      <c r="MK47" s="229"/>
      <c r="ML47" s="229"/>
      <c r="MM47" s="229"/>
      <c r="MN47" s="229"/>
      <c r="MO47" s="229"/>
      <c r="MP47" s="229"/>
      <c r="MQ47" s="229"/>
    </row>
    <row r="48" spans="1:355" s="1" customFormat="1" ht="32.450000000000003" customHeight="1" x14ac:dyDescent="0.25">
      <c r="A48" s="364" t="s">
        <v>990</v>
      </c>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365"/>
      <c r="AY48" s="366"/>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c r="IX48" s="229"/>
      <c r="IY48" s="229"/>
      <c r="IZ48" s="229"/>
      <c r="JA48" s="229"/>
      <c r="JB48" s="229"/>
      <c r="JC48" s="229"/>
      <c r="JD48" s="229"/>
      <c r="JE48" s="229"/>
      <c r="JF48" s="229"/>
      <c r="JG48" s="229"/>
      <c r="JH48" s="229"/>
      <c r="JI48" s="229"/>
      <c r="JJ48" s="229"/>
      <c r="JK48" s="229"/>
      <c r="JL48" s="229"/>
      <c r="JM48" s="229"/>
      <c r="JN48" s="229"/>
      <c r="JO48" s="229"/>
      <c r="JP48" s="229"/>
      <c r="JQ48" s="229"/>
      <c r="JR48" s="229"/>
      <c r="JS48" s="229"/>
      <c r="JT48" s="229"/>
      <c r="JU48" s="229"/>
      <c r="JV48" s="229"/>
      <c r="JW48" s="229"/>
      <c r="JX48" s="229"/>
      <c r="JY48" s="229"/>
      <c r="JZ48" s="229"/>
      <c r="KA48" s="229"/>
      <c r="KB48" s="229"/>
      <c r="KC48" s="229"/>
      <c r="KD48" s="229"/>
      <c r="KE48" s="229"/>
      <c r="KF48" s="229"/>
      <c r="KG48" s="229"/>
      <c r="KH48" s="229"/>
      <c r="KI48" s="229"/>
      <c r="K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row>
    <row r="49" spans="1:355" s="1" customFormat="1" ht="115.5" customHeight="1" x14ac:dyDescent="0.25">
      <c r="A49" s="167" t="s">
        <v>516</v>
      </c>
      <c r="B49" s="32" t="s">
        <v>249</v>
      </c>
      <c r="C49" s="38" t="s">
        <v>97</v>
      </c>
      <c r="D49" s="173"/>
      <c r="E49" s="40">
        <v>16169</v>
      </c>
      <c r="F49" s="173">
        <v>91625</v>
      </c>
      <c r="G49" s="174"/>
      <c r="H49" s="174"/>
      <c r="I49" s="174"/>
      <c r="J49" s="174"/>
      <c r="K49" s="33">
        <f t="shared" si="35"/>
        <v>107794</v>
      </c>
      <c r="L49" s="40">
        <f>79691-M49</f>
        <v>11953.650000000009</v>
      </c>
      <c r="M49" s="40">
        <f>0.85*79691</f>
        <v>67737.349999999991</v>
      </c>
      <c r="N49" s="40"/>
      <c r="O49" s="40"/>
      <c r="P49" s="40"/>
      <c r="Q49" s="40"/>
      <c r="R49" s="39">
        <f t="shared" si="49"/>
        <v>79691</v>
      </c>
      <c r="S49" s="40"/>
      <c r="T49" s="40"/>
      <c r="U49" s="40"/>
      <c r="V49" s="40"/>
      <c r="W49" s="40"/>
      <c r="X49" s="40"/>
      <c r="Y49" s="33">
        <f t="shared" ref="Y49:Y54" si="55">S49+T49+U49+W49</f>
        <v>0</v>
      </c>
      <c r="Z49" s="40"/>
      <c r="AA49" s="40"/>
      <c r="AB49" s="40"/>
      <c r="AC49" s="40"/>
      <c r="AD49" s="40"/>
      <c r="AE49" s="40"/>
      <c r="AF49" s="33">
        <f t="shared" ref="AF49:AF54" si="56">Z49+AA49+AB49+AD49</f>
        <v>0</v>
      </c>
      <c r="AG49" s="40"/>
      <c r="AH49" s="40"/>
      <c r="AI49" s="40"/>
      <c r="AJ49" s="40"/>
      <c r="AK49" s="40"/>
      <c r="AL49" s="40"/>
      <c r="AM49" s="33">
        <f t="shared" ref="AM49:AM54" si="57">AG49+AH49+AI49+AK49</f>
        <v>0</v>
      </c>
      <c r="AN49" s="40"/>
      <c r="AO49" s="40"/>
      <c r="AP49" s="40"/>
      <c r="AQ49" s="40"/>
      <c r="AR49" s="40"/>
      <c r="AS49" s="40"/>
      <c r="AT49" s="39">
        <f t="shared" ref="AT49:AT56" si="58">AN49+AO49+AP49+AR49</f>
        <v>0</v>
      </c>
      <c r="AU49" s="35">
        <f t="shared" ref="AU49:AU54" si="59">AT49+AM49+AF49+Y49+R49+K49</f>
        <v>187485</v>
      </c>
      <c r="AV49" s="42" t="s">
        <v>896</v>
      </c>
      <c r="AW49" s="40">
        <v>2022</v>
      </c>
      <c r="AX49" s="40">
        <v>2022</v>
      </c>
      <c r="AY49" s="52" t="s">
        <v>68</v>
      </c>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c r="IW49" s="229"/>
      <c r="IX49" s="229"/>
      <c r="IY49" s="229"/>
      <c r="IZ49" s="229"/>
      <c r="JA49" s="229"/>
      <c r="JB49" s="229"/>
      <c r="JC49" s="229"/>
      <c r="JD49" s="229"/>
      <c r="JE49" s="229"/>
      <c r="JF49" s="229"/>
      <c r="JG49" s="229"/>
      <c r="JH49" s="229"/>
      <c r="JI49" s="229"/>
      <c r="JJ49" s="229"/>
      <c r="JK49" s="229"/>
      <c r="JL49" s="229"/>
      <c r="JM49" s="229"/>
      <c r="JN49" s="229"/>
      <c r="JO49" s="229"/>
      <c r="JP49" s="229"/>
      <c r="JQ49" s="229"/>
      <c r="JR49" s="229"/>
      <c r="JS49" s="229"/>
      <c r="JT49" s="229"/>
      <c r="JU49" s="229"/>
      <c r="JV49" s="229"/>
      <c r="JW49" s="229"/>
      <c r="JX49" s="229"/>
      <c r="JY49" s="229"/>
      <c r="JZ49" s="229"/>
      <c r="KA49" s="229"/>
      <c r="KB49" s="229"/>
      <c r="KC49" s="229"/>
      <c r="KD49" s="229"/>
      <c r="KE49" s="229"/>
      <c r="KF49" s="229"/>
      <c r="KG49" s="229"/>
      <c r="KH49" s="229"/>
      <c r="KI49" s="229"/>
      <c r="KJ49" s="229"/>
      <c r="KK49" s="229"/>
      <c r="KL49" s="229"/>
      <c r="KM49" s="229"/>
      <c r="KN49" s="229"/>
      <c r="KO49" s="229"/>
      <c r="KP49" s="229"/>
      <c r="KQ49" s="229"/>
      <c r="KR49" s="229"/>
      <c r="KS49" s="229"/>
      <c r="KT49" s="229"/>
      <c r="KU49" s="229"/>
      <c r="KV49" s="229"/>
      <c r="KW49" s="229"/>
      <c r="KX49" s="229"/>
      <c r="KY49" s="229"/>
      <c r="KZ49" s="229"/>
      <c r="LA49" s="229"/>
      <c r="LB49" s="229"/>
      <c r="LC49" s="229"/>
      <c r="LD49" s="229"/>
      <c r="LE49" s="229"/>
      <c r="LF49" s="229"/>
      <c r="LG49" s="229"/>
      <c r="LH49" s="229"/>
      <c r="LI49" s="229"/>
      <c r="LJ49" s="229"/>
      <c r="LK49" s="229"/>
      <c r="LL49" s="229"/>
      <c r="LM49" s="229"/>
      <c r="LN49" s="229"/>
      <c r="LO49" s="229"/>
      <c r="LP49" s="229"/>
      <c r="LQ49" s="229"/>
      <c r="LR49" s="229"/>
      <c r="LS49" s="229"/>
      <c r="LT49" s="229"/>
      <c r="LU49" s="229"/>
      <c r="LV49" s="229"/>
      <c r="LW49" s="229"/>
      <c r="LX49" s="229"/>
      <c r="LY49" s="229"/>
      <c r="LZ49" s="229"/>
      <c r="MA49" s="229"/>
      <c r="MB49" s="229"/>
      <c r="MC49" s="229"/>
      <c r="MD49" s="229"/>
      <c r="ME49" s="229"/>
      <c r="MF49" s="229"/>
      <c r="MG49" s="229"/>
      <c r="MH49" s="229"/>
      <c r="MI49" s="229"/>
      <c r="MJ49" s="229"/>
      <c r="MK49" s="229"/>
      <c r="ML49" s="229"/>
      <c r="MM49" s="229"/>
      <c r="MN49" s="229"/>
      <c r="MO49" s="229"/>
      <c r="MP49" s="229"/>
      <c r="MQ49" s="229"/>
    </row>
    <row r="50" spans="1:355" s="1" customFormat="1" ht="141" customHeight="1" x14ac:dyDescent="0.25">
      <c r="A50" s="167" t="s">
        <v>302</v>
      </c>
      <c r="B50" s="32" t="s">
        <v>250</v>
      </c>
      <c r="C50" s="38" t="s">
        <v>97</v>
      </c>
      <c r="D50" s="175"/>
      <c r="E50" s="40">
        <v>17572</v>
      </c>
      <c r="F50" s="173">
        <v>99318</v>
      </c>
      <c r="G50" s="174"/>
      <c r="H50" s="174"/>
      <c r="I50" s="174"/>
      <c r="J50" s="174"/>
      <c r="K50" s="33">
        <f t="shared" si="35"/>
        <v>116890</v>
      </c>
      <c r="L50" s="40">
        <f>78653-M50</f>
        <v>11797.949999999997</v>
      </c>
      <c r="M50" s="40">
        <f>0.85*78653</f>
        <v>66855.05</v>
      </c>
      <c r="N50" s="40"/>
      <c r="O50" s="40"/>
      <c r="P50" s="40"/>
      <c r="Q50" s="40"/>
      <c r="R50" s="39">
        <f t="shared" si="49"/>
        <v>78653</v>
      </c>
      <c r="S50" s="40"/>
      <c r="T50" s="40"/>
      <c r="U50" s="40"/>
      <c r="V50" s="40"/>
      <c r="W50" s="40"/>
      <c r="X50" s="40"/>
      <c r="Y50" s="33">
        <f t="shared" si="55"/>
        <v>0</v>
      </c>
      <c r="Z50" s="40"/>
      <c r="AA50" s="40"/>
      <c r="AB50" s="40"/>
      <c r="AC50" s="40"/>
      <c r="AD50" s="40"/>
      <c r="AE50" s="40"/>
      <c r="AF50" s="33">
        <f t="shared" si="56"/>
        <v>0</v>
      </c>
      <c r="AG50" s="40"/>
      <c r="AH50" s="40"/>
      <c r="AI50" s="40"/>
      <c r="AJ50" s="40"/>
      <c r="AK50" s="40"/>
      <c r="AL50" s="40"/>
      <c r="AM50" s="33">
        <f t="shared" si="57"/>
        <v>0</v>
      </c>
      <c r="AN50" s="40"/>
      <c r="AO50" s="40"/>
      <c r="AP50" s="40"/>
      <c r="AQ50" s="40"/>
      <c r="AR50" s="40"/>
      <c r="AS50" s="40"/>
      <c r="AT50" s="39">
        <f t="shared" si="58"/>
        <v>0</v>
      </c>
      <c r="AU50" s="35">
        <f t="shared" si="59"/>
        <v>195543</v>
      </c>
      <c r="AV50" s="42" t="s">
        <v>897</v>
      </c>
      <c r="AW50" s="40">
        <v>2022</v>
      </c>
      <c r="AX50" s="40">
        <v>2022</v>
      </c>
      <c r="AY50" s="52" t="s">
        <v>68</v>
      </c>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row>
    <row r="51" spans="1:355" s="1" customFormat="1" ht="107.25" customHeight="1" x14ac:dyDescent="0.25">
      <c r="A51" s="167" t="s">
        <v>303</v>
      </c>
      <c r="B51" s="32" t="s">
        <v>839</v>
      </c>
      <c r="C51" s="38" t="s">
        <v>97</v>
      </c>
      <c r="D51" s="173"/>
      <c r="E51" s="40">
        <v>20595</v>
      </c>
      <c r="F51" s="173">
        <v>116703</v>
      </c>
      <c r="G51" s="174"/>
      <c r="H51" s="174"/>
      <c r="I51" s="174"/>
      <c r="J51" s="174"/>
      <c r="K51" s="33">
        <f t="shared" si="35"/>
        <v>137298</v>
      </c>
      <c r="L51" s="40">
        <f>102728-M51</f>
        <v>15409.199999999997</v>
      </c>
      <c r="M51" s="40">
        <f>0.85*102728</f>
        <v>87318.8</v>
      </c>
      <c r="N51" s="40"/>
      <c r="O51" s="40"/>
      <c r="P51" s="40"/>
      <c r="Q51" s="40"/>
      <c r="R51" s="39">
        <f t="shared" si="49"/>
        <v>102728</v>
      </c>
      <c r="S51" s="40"/>
      <c r="T51" s="40"/>
      <c r="U51" s="40"/>
      <c r="V51" s="40"/>
      <c r="W51" s="40"/>
      <c r="X51" s="40"/>
      <c r="Y51" s="33">
        <f t="shared" si="55"/>
        <v>0</v>
      </c>
      <c r="Z51" s="40"/>
      <c r="AA51" s="40"/>
      <c r="AB51" s="40"/>
      <c r="AC51" s="40"/>
      <c r="AD51" s="40"/>
      <c r="AE51" s="40"/>
      <c r="AF51" s="33">
        <f t="shared" si="56"/>
        <v>0</v>
      </c>
      <c r="AG51" s="40"/>
      <c r="AH51" s="40"/>
      <c r="AI51" s="40"/>
      <c r="AJ51" s="40"/>
      <c r="AK51" s="40"/>
      <c r="AL51" s="40"/>
      <c r="AM51" s="33">
        <f t="shared" si="57"/>
        <v>0</v>
      </c>
      <c r="AN51" s="40"/>
      <c r="AO51" s="40"/>
      <c r="AP51" s="40"/>
      <c r="AQ51" s="40"/>
      <c r="AR51" s="40"/>
      <c r="AS51" s="40"/>
      <c r="AT51" s="39">
        <f t="shared" si="58"/>
        <v>0</v>
      </c>
      <c r="AU51" s="35">
        <f t="shared" si="59"/>
        <v>240026</v>
      </c>
      <c r="AV51" s="42" t="s">
        <v>787</v>
      </c>
      <c r="AW51" s="40">
        <v>2022</v>
      </c>
      <c r="AX51" s="40">
        <v>2022</v>
      </c>
      <c r="AY51" s="52" t="s">
        <v>68</v>
      </c>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c r="IX51" s="229"/>
      <c r="IY51" s="229"/>
      <c r="IZ51" s="229"/>
      <c r="JA51" s="229"/>
      <c r="JB51" s="229"/>
      <c r="JC51" s="229"/>
      <c r="JD51" s="229"/>
      <c r="JE51" s="229"/>
      <c r="JF51" s="229"/>
      <c r="JG51" s="229"/>
      <c r="JH51" s="229"/>
      <c r="JI51" s="229"/>
      <c r="JJ51" s="229"/>
      <c r="JK51" s="229"/>
      <c r="JL51" s="229"/>
      <c r="JM51" s="229"/>
      <c r="JN51" s="229"/>
      <c r="JO51" s="229"/>
      <c r="JP51" s="229"/>
      <c r="JQ51" s="229"/>
      <c r="JR51" s="229"/>
      <c r="JS51" s="229"/>
      <c r="JT51" s="229"/>
      <c r="JU51" s="229"/>
      <c r="JV51" s="229"/>
      <c r="JW51" s="229"/>
      <c r="JX51" s="229"/>
      <c r="JY51" s="229"/>
      <c r="JZ51" s="229"/>
      <c r="KA51" s="229"/>
      <c r="KB51" s="229"/>
      <c r="KC51" s="229"/>
      <c r="KD51" s="229"/>
      <c r="KE51" s="229"/>
      <c r="KF51" s="229"/>
      <c r="KG51" s="229"/>
      <c r="KH51" s="229"/>
      <c r="KI51" s="229"/>
      <c r="KJ51" s="229"/>
      <c r="KK51" s="229"/>
      <c r="KL51" s="229"/>
      <c r="KM51" s="229"/>
      <c r="KN51" s="229"/>
      <c r="KO51" s="229"/>
      <c r="KP51" s="229"/>
      <c r="KQ51" s="229"/>
      <c r="KR51" s="229"/>
      <c r="KS51" s="229"/>
      <c r="KT51" s="229"/>
      <c r="KU51" s="229"/>
      <c r="KV51" s="229"/>
      <c r="KW51" s="229"/>
      <c r="KX51" s="229"/>
      <c r="KY51" s="229"/>
      <c r="KZ51" s="229"/>
      <c r="LA51" s="229"/>
      <c r="LB51" s="229"/>
      <c r="LC51" s="229"/>
      <c r="LD51" s="229"/>
      <c r="LE51" s="229"/>
      <c r="LF51" s="229"/>
      <c r="LG51" s="229"/>
      <c r="LH51" s="229"/>
      <c r="LI51" s="229"/>
      <c r="LJ51" s="229"/>
      <c r="LK51" s="229"/>
      <c r="LL51" s="229"/>
      <c r="LM51" s="229"/>
      <c r="LN51" s="229"/>
      <c r="LO51" s="229"/>
      <c r="LP51" s="229"/>
      <c r="LQ51" s="229"/>
      <c r="LR51" s="229"/>
      <c r="LS51" s="229"/>
      <c r="LT51" s="229"/>
      <c r="LU51" s="229"/>
      <c r="LV51" s="229"/>
      <c r="LW51" s="229"/>
      <c r="LX51" s="229"/>
      <c r="LY51" s="229"/>
      <c r="LZ51" s="229"/>
      <c r="MA51" s="229"/>
      <c r="MB51" s="229"/>
      <c r="MC51" s="229"/>
      <c r="MD51" s="229"/>
      <c r="ME51" s="229"/>
      <c r="MF51" s="229"/>
      <c r="MG51" s="229"/>
      <c r="MH51" s="229"/>
      <c r="MI51" s="229"/>
      <c r="MJ51" s="229"/>
      <c r="MK51" s="229"/>
      <c r="ML51" s="229"/>
      <c r="MM51" s="229"/>
      <c r="MN51" s="229"/>
      <c r="MO51" s="229"/>
      <c r="MP51" s="229"/>
      <c r="MQ51" s="229"/>
    </row>
    <row r="52" spans="1:355" s="1" customFormat="1" ht="105" customHeight="1" x14ac:dyDescent="0.25">
      <c r="A52" s="167" t="s">
        <v>304</v>
      </c>
      <c r="B52" s="51" t="s">
        <v>118</v>
      </c>
      <c r="C52" s="48" t="s">
        <v>97</v>
      </c>
      <c r="D52" s="108"/>
      <c r="E52" s="50"/>
      <c r="F52" s="108"/>
      <c r="G52" s="176"/>
      <c r="H52" s="176"/>
      <c r="I52" s="176"/>
      <c r="J52" s="176"/>
      <c r="K52" s="33">
        <f t="shared" si="35"/>
        <v>0</v>
      </c>
      <c r="L52" s="50">
        <v>105000</v>
      </c>
      <c r="M52" s="50"/>
      <c r="N52" s="50"/>
      <c r="O52" s="50"/>
      <c r="P52" s="50"/>
      <c r="Q52" s="50"/>
      <c r="R52" s="39">
        <f t="shared" si="49"/>
        <v>105000</v>
      </c>
      <c r="S52" s="50"/>
      <c r="T52" s="50"/>
      <c r="U52" s="50"/>
      <c r="V52" s="50"/>
      <c r="W52" s="50"/>
      <c r="X52" s="50"/>
      <c r="Y52" s="33">
        <f t="shared" si="55"/>
        <v>0</v>
      </c>
      <c r="Z52" s="50"/>
      <c r="AA52" s="50"/>
      <c r="AB52" s="50"/>
      <c r="AC52" s="50"/>
      <c r="AD52" s="50"/>
      <c r="AE52" s="50"/>
      <c r="AF52" s="33">
        <f t="shared" si="56"/>
        <v>0</v>
      </c>
      <c r="AG52" s="50"/>
      <c r="AH52" s="50"/>
      <c r="AI52" s="50"/>
      <c r="AJ52" s="50"/>
      <c r="AK52" s="50"/>
      <c r="AL52" s="50"/>
      <c r="AM52" s="33">
        <f t="shared" si="57"/>
        <v>0</v>
      </c>
      <c r="AN52" s="50"/>
      <c r="AO52" s="50"/>
      <c r="AP52" s="50"/>
      <c r="AQ52" s="50"/>
      <c r="AR52" s="50"/>
      <c r="AS52" s="50"/>
      <c r="AT52" s="87">
        <f t="shared" si="58"/>
        <v>0</v>
      </c>
      <c r="AU52" s="35">
        <f t="shared" si="59"/>
        <v>105000</v>
      </c>
      <c r="AV52" s="89" t="s">
        <v>788</v>
      </c>
      <c r="AW52" s="50">
        <v>2023</v>
      </c>
      <c r="AX52" s="50">
        <v>2023</v>
      </c>
      <c r="AY52" s="52" t="s">
        <v>68</v>
      </c>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c r="IX52" s="229"/>
      <c r="IY52" s="229"/>
      <c r="IZ52" s="229"/>
      <c r="JA52" s="229"/>
      <c r="JB52" s="229"/>
      <c r="JC52" s="229"/>
      <c r="JD52" s="229"/>
      <c r="JE52" s="229"/>
      <c r="JF52" s="229"/>
      <c r="JG52" s="229"/>
      <c r="JH52" s="229"/>
      <c r="JI52" s="229"/>
      <c r="JJ52" s="229"/>
      <c r="JK52" s="229"/>
      <c r="JL52" s="229"/>
      <c r="JM52" s="229"/>
      <c r="JN52" s="229"/>
      <c r="JO52" s="229"/>
      <c r="JP52" s="229"/>
      <c r="JQ52" s="229"/>
      <c r="JR52" s="229"/>
      <c r="JS52" s="229"/>
      <c r="JT52" s="229"/>
      <c r="JU52" s="229"/>
      <c r="JV52" s="229"/>
      <c r="JW52" s="229"/>
      <c r="JX52" s="229"/>
      <c r="JY52" s="229"/>
      <c r="JZ52" s="229"/>
      <c r="KA52" s="229"/>
      <c r="KB52" s="229"/>
      <c r="KC52" s="229"/>
      <c r="KD52" s="229"/>
      <c r="KE52" s="229"/>
      <c r="KF52" s="229"/>
      <c r="KG52" s="229"/>
      <c r="KH52" s="229"/>
      <c r="KI52" s="229"/>
      <c r="KJ52" s="229"/>
      <c r="KK52" s="229"/>
      <c r="KL52" s="229"/>
      <c r="KM52" s="229"/>
      <c r="KN52" s="229"/>
      <c r="KO52" s="229"/>
      <c r="KP52" s="229"/>
      <c r="KQ52" s="229"/>
      <c r="KR52" s="229"/>
      <c r="KS52" s="229"/>
      <c r="KT52" s="229"/>
      <c r="KU52" s="229"/>
      <c r="KV52" s="229"/>
      <c r="KW52" s="229"/>
      <c r="KX52" s="229"/>
      <c r="KY52" s="229"/>
      <c r="KZ52" s="229"/>
      <c r="LA52" s="229"/>
      <c r="LB52" s="229"/>
      <c r="LC52" s="229"/>
      <c r="LD52" s="229"/>
      <c r="LE52" s="229"/>
      <c r="LF52" s="229"/>
      <c r="LG52" s="229"/>
      <c r="LH52" s="229"/>
      <c r="LI52" s="229"/>
      <c r="LJ52" s="229"/>
      <c r="LK52" s="229"/>
      <c r="LL52" s="229"/>
      <c r="LM52" s="229"/>
      <c r="LN52" s="229"/>
      <c r="LO52" s="229"/>
      <c r="LP52" s="229"/>
      <c r="LQ52" s="229"/>
      <c r="LR52" s="229"/>
      <c r="LS52" s="229"/>
      <c r="LT52" s="229"/>
      <c r="LU52" s="229"/>
      <c r="LV52" s="229"/>
      <c r="LW52" s="229"/>
      <c r="LX52" s="229"/>
      <c r="LY52" s="229"/>
      <c r="LZ52" s="229"/>
      <c r="MA52" s="229"/>
      <c r="MB52" s="229"/>
      <c r="MC52" s="229"/>
      <c r="MD52" s="229"/>
      <c r="ME52" s="229"/>
      <c r="MF52" s="229"/>
      <c r="MG52" s="229"/>
      <c r="MH52" s="229"/>
      <c r="MI52" s="229"/>
      <c r="MJ52" s="229"/>
      <c r="MK52" s="229"/>
      <c r="ML52" s="229"/>
      <c r="MM52" s="229"/>
      <c r="MN52" s="229"/>
      <c r="MO52" s="229"/>
      <c r="MP52" s="229"/>
      <c r="MQ52" s="229"/>
    </row>
    <row r="53" spans="1:355" s="1" customFormat="1" ht="150.6" customHeight="1" x14ac:dyDescent="0.25">
      <c r="A53" s="167" t="s">
        <v>305</v>
      </c>
      <c r="B53" s="51" t="s">
        <v>119</v>
      </c>
      <c r="C53" s="48" t="s">
        <v>97</v>
      </c>
      <c r="D53" s="50"/>
      <c r="E53" s="50"/>
      <c r="F53" s="50"/>
      <c r="G53" s="50"/>
      <c r="H53" s="50"/>
      <c r="I53" s="50"/>
      <c r="J53" s="50"/>
      <c r="K53" s="33">
        <f t="shared" si="35"/>
        <v>0</v>
      </c>
      <c r="L53" s="50">
        <v>339000</v>
      </c>
      <c r="M53" s="50"/>
      <c r="N53" s="50"/>
      <c r="O53" s="50"/>
      <c r="P53" s="50"/>
      <c r="Q53" s="50"/>
      <c r="R53" s="39">
        <f t="shared" si="49"/>
        <v>339000</v>
      </c>
      <c r="S53" s="50"/>
      <c r="T53" s="50"/>
      <c r="U53" s="50"/>
      <c r="V53" s="50"/>
      <c r="W53" s="50"/>
      <c r="X53" s="50"/>
      <c r="Y53" s="33">
        <f t="shared" si="55"/>
        <v>0</v>
      </c>
      <c r="Z53" s="50"/>
      <c r="AA53" s="50"/>
      <c r="AB53" s="50"/>
      <c r="AC53" s="50"/>
      <c r="AD53" s="50"/>
      <c r="AE53" s="50"/>
      <c r="AF53" s="33">
        <f t="shared" si="56"/>
        <v>0</v>
      </c>
      <c r="AG53" s="50"/>
      <c r="AH53" s="50"/>
      <c r="AI53" s="50"/>
      <c r="AJ53" s="50"/>
      <c r="AK53" s="50"/>
      <c r="AL53" s="50"/>
      <c r="AM53" s="33">
        <f t="shared" si="57"/>
        <v>0</v>
      </c>
      <c r="AN53" s="50"/>
      <c r="AO53" s="50"/>
      <c r="AP53" s="50"/>
      <c r="AQ53" s="50"/>
      <c r="AR53" s="50"/>
      <c r="AS53" s="50"/>
      <c r="AT53" s="87">
        <f t="shared" si="58"/>
        <v>0</v>
      </c>
      <c r="AU53" s="35">
        <f t="shared" si="59"/>
        <v>339000</v>
      </c>
      <c r="AV53" s="89" t="s">
        <v>658</v>
      </c>
      <c r="AW53" s="50">
        <v>2023</v>
      </c>
      <c r="AX53" s="50">
        <v>2023</v>
      </c>
      <c r="AY53" s="52" t="s">
        <v>68</v>
      </c>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29"/>
      <c r="JB53" s="229"/>
      <c r="JC53" s="229"/>
      <c r="JD53" s="229"/>
      <c r="JE53" s="229"/>
      <c r="JF53" s="229"/>
      <c r="JG53" s="229"/>
      <c r="JH53" s="229"/>
      <c r="JI53" s="229"/>
      <c r="JJ53" s="229"/>
      <c r="JK53" s="229"/>
      <c r="JL53" s="229"/>
      <c r="JM53" s="229"/>
      <c r="JN53" s="229"/>
      <c r="JO53" s="229"/>
      <c r="JP53" s="229"/>
      <c r="JQ53" s="229"/>
      <c r="JR53" s="229"/>
      <c r="JS53" s="229"/>
      <c r="JT53" s="229"/>
      <c r="JU53" s="229"/>
      <c r="JV53" s="229"/>
      <c r="JW53" s="229"/>
      <c r="JX53" s="229"/>
      <c r="JY53" s="229"/>
      <c r="JZ53" s="229"/>
      <c r="KA53" s="229"/>
      <c r="KB53" s="229"/>
      <c r="KC53" s="229"/>
      <c r="KD53" s="229"/>
      <c r="KE53" s="229"/>
      <c r="KF53" s="229"/>
      <c r="KG53" s="229"/>
      <c r="KH53" s="229"/>
      <c r="KI53" s="229"/>
      <c r="KJ53" s="229"/>
      <c r="KK53" s="229"/>
      <c r="KL53" s="229"/>
      <c r="KM53" s="229"/>
      <c r="KN53" s="229"/>
      <c r="KO53" s="229"/>
      <c r="KP53" s="229"/>
      <c r="KQ53" s="229"/>
      <c r="KR53" s="229"/>
      <c r="KS53" s="229"/>
      <c r="KT53" s="229"/>
      <c r="KU53" s="229"/>
      <c r="KV53" s="229"/>
      <c r="KW53" s="229"/>
      <c r="KX53" s="229"/>
      <c r="KY53" s="229"/>
      <c r="KZ53" s="229"/>
      <c r="LA53" s="229"/>
      <c r="LB53" s="229"/>
      <c r="LC53" s="229"/>
      <c r="LD53" s="229"/>
      <c r="LE53" s="229"/>
      <c r="LF53" s="229"/>
      <c r="LG53" s="229"/>
      <c r="LH53" s="229"/>
      <c r="LI53" s="229"/>
      <c r="LJ53" s="229"/>
      <c r="LK53" s="229"/>
      <c r="LL53" s="229"/>
      <c r="LM53" s="229"/>
      <c r="LN53" s="229"/>
      <c r="LO53" s="229"/>
      <c r="LP53" s="229"/>
      <c r="LQ53" s="229"/>
      <c r="LR53" s="229"/>
      <c r="LS53" s="229"/>
      <c r="LT53" s="229"/>
      <c r="LU53" s="229"/>
      <c r="LV53" s="229"/>
      <c r="LW53" s="229"/>
      <c r="LX53" s="229"/>
      <c r="LY53" s="229"/>
      <c r="LZ53" s="229"/>
      <c r="MA53" s="229"/>
      <c r="MB53" s="229"/>
      <c r="MC53" s="229"/>
      <c r="MD53" s="229"/>
      <c r="ME53" s="229"/>
      <c r="MF53" s="229"/>
      <c r="MG53" s="229"/>
      <c r="MH53" s="229"/>
      <c r="MI53" s="229"/>
      <c r="MJ53" s="229"/>
      <c r="MK53" s="229"/>
      <c r="ML53" s="229"/>
      <c r="MM53" s="229"/>
      <c r="MN53" s="229"/>
      <c r="MO53" s="229"/>
      <c r="MP53" s="229"/>
      <c r="MQ53" s="229"/>
    </row>
    <row r="54" spans="1:355" s="477" customFormat="1" ht="93.6" customHeight="1" x14ac:dyDescent="0.25">
      <c r="A54" s="468" t="s">
        <v>306</v>
      </c>
      <c r="B54" s="469" t="s">
        <v>1065</v>
      </c>
      <c r="C54" s="470" t="s">
        <v>97</v>
      </c>
      <c r="D54" s="471"/>
      <c r="E54" s="471"/>
      <c r="F54" s="471"/>
      <c r="G54" s="471"/>
      <c r="H54" s="471"/>
      <c r="I54" s="471"/>
      <c r="J54" s="471"/>
      <c r="K54" s="262">
        <f t="shared" si="35"/>
        <v>0</v>
      </c>
      <c r="L54" s="236">
        <v>0</v>
      </c>
      <c r="M54" s="471"/>
      <c r="N54" s="471"/>
      <c r="O54" s="471"/>
      <c r="P54" s="471"/>
      <c r="Q54" s="471"/>
      <c r="R54" s="236">
        <f t="shared" si="49"/>
        <v>0</v>
      </c>
      <c r="S54" s="471"/>
      <c r="T54" s="471"/>
      <c r="U54" s="471"/>
      <c r="V54" s="471"/>
      <c r="W54" s="471"/>
      <c r="X54" s="471"/>
      <c r="Y54" s="262">
        <f t="shared" si="55"/>
        <v>0</v>
      </c>
      <c r="Z54" s="472">
        <v>175424</v>
      </c>
      <c r="AA54" s="472">
        <v>102111</v>
      </c>
      <c r="AB54" s="472">
        <v>293185</v>
      </c>
      <c r="AC54" s="473" t="s">
        <v>46</v>
      </c>
      <c r="AD54" s="471"/>
      <c r="AE54" s="471"/>
      <c r="AF54" s="262">
        <f t="shared" si="56"/>
        <v>570720</v>
      </c>
      <c r="AG54" s="472">
        <v>236602</v>
      </c>
      <c r="AH54" s="472">
        <v>204223</v>
      </c>
      <c r="AI54" s="472">
        <v>1442702</v>
      </c>
      <c r="AJ54" s="473" t="s">
        <v>46</v>
      </c>
      <c r="AK54" s="471"/>
      <c r="AL54" s="471"/>
      <c r="AM54" s="262">
        <f t="shared" si="57"/>
        <v>1883527</v>
      </c>
      <c r="AN54" s="471">
        <v>0</v>
      </c>
      <c r="AO54" s="471">
        <v>0</v>
      </c>
      <c r="AP54" s="471">
        <v>0</v>
      </c>
      <c r="AQ54" s="471" t="s">
        <v>46</v>
      </c>
      <c r="AR54" s="471">
        <v>0</v>
      </c>
      <c r="AS54" s="471">
        <v>0</v>
      </c>
      <c r="AT54" s="236">
        <f t="shared" si="58"/>
        <v>0</v>
      </c>
      <c r="AU54" s="474">
        <f t="shared" si="59"/>
        <v>2454247</v>
      </c>
      <c r="AV54" s="475" t="s">
        <v>1090</v>
      </c>
      <c r="AW54" s="471">
        <v>2025</v>
      </c>
      <c r="AX54" s="471">
        <v>2027</v>
      </c>
      <c r="AY54" s="476" t="s">
        <v>68</v>
      </c>
    </row>
    <row r="55" spans="1:355" s="481" customFormat="1" ht="45.95" customHeight="1" x14ac:dyDescent="0.25">
      <c r="A55" s="478" t="s">
        <v>1095</v>
      </c>
      <c r="B55" s="479"/>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79"/>
      <c r="AF55" s="479"/>
      <c r="AG55" s="479"/>
      <c r="AH55" s="479"/>
      <c r="AI55" s="479"/>
      <c r="AJ55" s="479"/>
      <c r="AK55" s="479"/>
      <c r="AL55" s="479"/>
      <c r="AM55" s="479"/>
      <c r="AN55" s="479"/>
      <c r="AO55" s="479"/>
      <c r="AP55" s="479"/>
      <c r="AQ55" s="479"/>
      <c r="AR55" s="479"/>
      <c r="AS55" s="479"/>
      <c r="AT55" s="479"/>
      <c r="AU55" s="479"/>
      <c r="AV55" s="479"/>
      <c r="AW55" s="479"/>
      <c r="AX55" s="479"/>
      <c r="AY55" s="480"/>
      <c r="AZ55" s="477"/>
      <c r="BA55" s="477"/>
      <c r="BB55" s="477"/>
      <c r="BC55" s="477"/>
      <c r="BD55" s="477"/>
      <c r="BE55" s="477"/>
      <c r="BF55" s="477"/>
      <c r="BG55" s="477"/>
      <c r="BH55" s="477"/>
      <c r="BI55" s="477"/>
      <c r="BJ55" s="477"/>
      <c r="BK55" s="477"/>
      <c r="BL55" s="477"/>
      <c r="BM55" s="477"/>
      <c r="BN55" s="477"/>
      <c r="BO55" s="477"/>
      <c r="BP55" s="477"/>
      <c r="BQ55" s="477"/>
      <c r="BR55" s="477"/>
      <c r="BS55" s="477"/>
      <c r="BT55" s="477"/>
      <c r="BU55" s="477"/>
      <c r="BV55" s="477"/>
      <c r="BW55" s="477"/>
      <c r="BX55" s="477"/>
      <c r="BY55" s="477"/>
      <c r="BZ55" s="477"/>
      <c r="CA55" s="477"/>
      <c r="CB55" s="477"/>
      <c r="CC55" s="477"/>
      <c r="CD55" s="477"/>
      <c r="CE55" s="477"/>
      <c r="CF55" s="477"/>
      <c r="CG55" s="477"/>
      <c r="CH55" s="477"/>
      <c r="CI55" s="477"/>
      <c r="CJ55" s="477"/>
      <c r="CK55" s="477"/>
      <c r="CL55" s="477"/>
      <c r="CM55" s="477"/>
      <c r="CN55" s="477"/>
      <c r="CO55" s="477"/>
      <c r="CP55" s="477"/>
      <c r="CQ55" s="477"/>
      <c r="CR55" s="477"/>
      <c r="CS55" s="477"/>
      <c r="CT55" s="477"/>
      <c r="CU55" s="477"/>
      <c r="CV55" s="477"/>
      <c r="CW55" s="477"/>
      <c r="CX55" s="477"/>
      <c r="CY55" s="477"/>
      <c r="CZ55" s="477"/>
      <c r="DA55" s="477"/>
      <c r="DB55" s="477"/>
      <c r="DC55" s="477"/>
      <c r="DD55" s="477"/>
      <c r="DE55" s="477"/>
      <c r="DF55" s="477"/>
      <c r="DG55" s="477"/>
      <c r="DH55" s="477"/>
      <c r="DI55" s="477"/>
      <c r="DJ55" s="477"/>
      <c r="DK55" s="477"/>
      <c r="DL55" s="477"/>
      <c r="DM55" s="477"/>
      <c r="DN55" s="477"/>
      <c r="DO55" s="477"/>
      <c r="DP55" s="477"/>
      <c r="DQ55" s="477"/>
      <c r="DR55" s="477"/>
      <c r="DS55" s="477"/>
      <c r="DT55" s="477"/>
      <c r="DU55" s="477"/>
      <c r="DV55" s="477"/>
      <c r="DW55" s="477"/>
      <c r="DX55" s="477"/>
      <c r="DY55" s="477"/>
      <c r="DZ55" s="477"/>
      <c r="EA55" s="477"/>
      <c r="EB55" s="477"/>
      <c r="EC55" s="477"/>
      <c r="ED55" s="477"/>
      <c r="EE55" s="477"/>
      <c r="EF55" s="477"/>
      <c r="EG55" s="477"/>
    </row>
    <row r="56" spans="1:355" s="1" customFormat="1" ht="212.45" customHeight="1" x14ac:dyDescent="0.25">
      <c r="A56" s="167" t="s">
        <v>307</v>
      </c>
      <c r="B56" s="274" t="s">
        <v>955</v>
      </c>
      <c r="C56" s="233" t="s">
        <v>97</v>
      </c>
      <c r="D56" s="234"/>
      <c r="E56" s="267"/>
      <c r="F56" s="268"/>
      <c r="G56" s="234"/>
      <c r="H56" s="234"/>
      <c r="I56" s="234"/>
      <c r="J56" s="234"/>
      <c r="K56" s="262">
        <f t="shared" si="35"/>
        <v>0</v>
      </c>
      <c r="L56" s="235"/>
      <c r="M56" s="235"/>
      <c r="N56" s="235"/>
      <c r="O56" s="235"/>
      <c r="P56" s="235"/>
      <c r="Q56" s="235"/>
      <c r="R56" s="236">
        <f t="shared" si="49"/>
        <v>0</v>
      </c>
      <c r="S56" s="235">
        <v>16962.833025</v>
      </c>
      <c r="T56" s="235">
        <v>96122.720474999995</v>
      </c>
      <c r="U56" s="235"/>
      <c r="V56" s="235"/>
      <c r="W56" s="235"/>
      <c r="X56" s="235"/>
      <c r="Y56" s="236">
        <f>S56+T56+U56+W56</f>
        <v>113085.55349999999</v>
      </c>
      <c r="Z56" s="235">
        <v>322293.827475</v>
      </c>
      <c r="AA56" s="235">
        <v>1826331.689025</v>
      </c>
      <c r="AB56" s="235"/>
      <c r="AC56" s="235"/>
      <c r="AD56" s="235"/>
      <c r="AE56" s="235"/>
      <c r="AF56" s="262">
        <f>Z56+AA56+AB56+AD56</f>
        <v>2148625.5164999999</v>
      </c>
      <c r="AG56" s="235"/>
      <c r="AH56" s="235"/>
      <c r="AI56" s="235"/>
      <c r="AJ56" s="235"/>
      <c r="AK56" s="235"/>
      <c r="AL56" s="235"/>
      <c r="AM56" s="262">
        <f>AG56+AH56+AI56+AK56</f>
        <v>0</v>
      </c>
      <c r="AN56" s="235"/>
      <c r="AO56" s="235"/>
      <c r="AP56" s="235"/>
      <c r="AQ56" s="235"/>
      <c r="AR56" s="235"/>
      <c r="AS56" s="235"/>
      <c r="AT56" s="236">
        <f t="shared" si="58"/>
        <v>0</v>
      </c>
      <c r="AU56" s="275">
        <f>AT56+AM56+AF56+Y56+R56+K56</f>
        <v>2261711.0699999998</v>
      </c>
      <c r="AV56" s="273" t="s">
        <v>956</v>
      </c>
      <c r="AW56" s="234">
        <v>2024</v>
      </c>
      <c r="AX56" s="234">
        <v>2025</v>
      </c>
      <c r="AY56" s="52" t="s">
        <v>68</v>
      </c>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c r="IX56" s="229"/>
      <c r="IY56" s="229"/>
      <c r="IZ56" s="229"/>
      <c r="JA56" s="229"/>
      <c r="JB56" s="229"/>
      <c r="JC56" s="229"/>
      <c r="JD56" s="229"/>
      <c r="JE56" s="229"/>
      <c r="JF56" s="229"/>
      <c r="JG56" s="229"/>
      <c r="JH56" s="229"/>
      <c r="JI56" s="229"/>
      <c r="JJ56" s="229"/>
      <c r="JK56" s="229"/>
      <c r="JL56" s="229"/>
      <c r="JM56" s="229"/>
      <c r="JN56" s="229"/>
      <c r="JO56" s="229"/>
      <c r="JP56" s="229"/>
      <c r="JQ56" s="229"/>
      <c r="JR56" s="229"/>
      <c r="JS56" s="229"/>
      <c r="JT56" s="229"/>
      <c r="JU56" s="229"/>
      <c r="JV56" s="229"/>
      <c r="JW56" s="229"/>
      <c r="JX56" s="229"/>
      <c r="JY56" s="229"/>
      <c r="JZ56" s="229"/>
      <c r="KA56" s="229"/>
      <c r="KB56" s="229"/>
      <c r="KC56" s="229"/>
      <c r="KD56" s="229"/>
      <c r="KE56" s="229"/>
      <c r="KF56" s="229"/>
      <c r="KG56" s="229"/>
      <c r="KH56" s="229"/>
      <c r="KI56" s="229"/>
      <c r="KJ56" s="229"/>
      <c r="KK56" s="229"/>
      <c r="KL56" s="229"/>
      <c r="KM56" s="229"/>
      <c r="KN56" s="229"/>
      <c r="KO56" s="229"/>
      <c r="KP56" s="229"/>
      <c r="KQ56" s="229"/>
      <c r="KR56" s="229"/>
      <c r="KS56" s="229"/>
      <c r="KT56" s="229"/>
      <c r="KU56" s="229"/>
      <c r="KV56" s="229"/>
      <c r="KW56" s="229"/>
      <c r="KX56" s="229"/>
      <c r="KY56" s="229"/>
      <c r="KZ56" s="229"/>
      <c r="LA56" s="229"/>
      <c r="LB56" s="229"/>
      <c r="LC56" s="229"/>
      <c r="LD56" s="229"/>
      <c r="LE56" s="229"/>
      <c r="LF56" s="229"/>
      <c r="LG56" s="229"/>
      <c r="LH56" s="229"/>
      <c r="LI56" s="229"/>
      <c r="LJ56" s="229"/>
      <c r="LK56" s="229"/>
      <c r="LL56" s="229"/>
      <c r="LM56" s="229"/>
      <c r="LN56" s="229"/>
      <c r="LO56" s="229"/>
      <c r="LP56" s="229"/>
      <c r="LQ56" s="229"/>
      <c r="LR56" s="229"/>
      <c r="LS56" s="229"/>
      <c r="LT56" s="229"/>
      <c r="LU56" s="229"/>
      <c r="LV56" s="229"/>
      <c r="LW56" s="229"/>
      <c r="LX56" s="229"/>
      <c r="LY56" s="229"/>
      <c r="LZ56" s="229"/>
      <c r="MA56" s="229"/>
      <c r="MB56" s="229"/>
      <c r="MC56" s="229"/>
      <c r="MD56" s="229"/>
      <c r="ME56" s="229"/>
      <c r="MF56" s="229"/>
      <c r="MG56" s="229"/>
      <c r="MH56" s="229"/>
      <c r="MI56" s="229"/>
      <c r="MJ56" s="229"/>
      <c r="MK56" s="229"/>
      <c r="ML56" s="229"/>
      <c r="MM56" s="229"/>
      <c r="MN56" s="229"/>
      <c r="MO56" s="229"/>
      <c r="MP56" s="229"/>
      <c r="MQ56" s="229"/>
    </row>
    <row r="57" spans="1:355" s="1" customFormat="1" ht="39.6" customHeight="1" x14ac:dyDescent="0.25">
      <c r="A57" s="364" t="s">
        <v>990</v>
      </c>
      <c r="B57" s="365"/>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6"/>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c r="IX57" s="229"/>
      <c r="IY57" s="229"/>
      <c r="IZ57" s="229"/>
      <c r="JA57" s="229"/>
      <c r="JB57" s="229"/>
      <c r="JC57" s="229"/>
      <c r="JD57" s="229"/>
      <c r="JE57" s="229"/>
      <c r="JF57" s="229"/>
      <c r="JG57" s="229"/>
      <c r="JH57" s="229"/>
      <c r="JI57" s="229"/>
      <c r="JJ57" s="229"/>
      <c r="JK57" s="229"/>
      <c r="JL57" s="229"/>
      <c r="JM57" s="229"/>
      <c r="JN57" s="229"/>
      <c r="JO57" s="229"/>
      <c r="JP57" s="229"/>
      <c r="JQ57" s="229"/>
      <c r="JR57" s="229"/>
      <c r="JS57" s="229"/>
      <c r="JT57" s="229"/>
      <c r="JU57" s="229"/>
      <c r="JV57" s="229"/>
      <c r="JW57" s="229"/>
      <c r="JX57" s="229"/>
      <c r="JY57" s="229"/>
      <c r="JZ57" s="229"/>
      <c r="KA57" s="229"/>
      <c r="KB57" s="229"/>
      <c r="KC57" s="229"/>
      <c r="KD57" s="229"/>
      <c r="KE57" s="229"/>
      <c r="KF57" s="229"/>
      <c r="KG57" s="229"/>
      <c r="KH57" s="229"/>
      <c r="KI57" s="229"/>
      <c r="KJ57" s="229"/>
      <c r="KK57" s="229"/>
      <c r="KL57" s="229"/>
      <c r="KM57" s="229"/>
      <c r="KN57" s="229"/>
      <c r="KO57" s="229"/>
      <c r="KP57" s="229"/>
      <c r="KQ57" s="229"/>
      <c r="KR57" s="229"/>
      <c r="KS57" s="229"/>
      <c r="KT57" s="229"/>
      <c r="KU57" s="229"/>
      <c r="KV57" s="229"/>
      <c r="KW57" s="229"/>
      <c r="KX57" s="229"/>
      <c r="KY57" s="229"/>
      <c r="KZ57" s="229"/>
      <c r="LA57" s="229"/>
      <c r="LB57" s="229"/>
      <c r="LC57" s="229"/>
      <c r="LD57" s="229"/>
      <c r="LE57" s="229"/>
      <c r="LF57" s="229"/>
      <c r="LG57" s="229"/>
      <c r="LH57" s="229"/>
      <c r="LI57" s="229"/>
      <c r="LJ57" s="229"/>
      <c r="LK57" s="229"/>
      <c r="LL57" s="229"/>
      <c r="LM57" s="229"/>
      <c r="LN57" s="229"/>
      <c r="LO57" s="229"/>
      <c r="LP57" s="229"/>
      <c r="LQ57" s="229"/>
      <c r="LR57" s="229"/>
      <c r="LS57" s="229"/>
      <c r="LT57" s="229"/>
      <c r="LU57" s="229"/>
      <c r="LV57" s="229"/>
      <c r="LW57" s="229"/>
      <c r="LX57" s="229"/>
      <c r="LY57" s="229"/>
      <c r="LZ57" s="229"/>
      <c r="MA57" s="229"/>
      <c r="MB57" s="229"/>
      <c r="MC57" s="229"/>
      <c r="MD57" s="229"/>
      <c r="ME57" s="229"/>
      <c r="MF57" s="229"/>
      <c r="MG57" s="229"/>
      <c r="MH57" s="229"/>
      <c r="MI57" s="229"/>
      <c r="MJ57" s="229"/>
      <c r="MK57" s="229"/>
      <c r="ML57" s="229"/>
      <c r="MM57" s="229"/>
      <c r="MN57" s="229"/>
      <c r="MO57" s="229"/>
      <c r="MP57" s="229"/>
      <c r="MQ57" s="229"/>
    </row>
    <row r="58" spans="1:355" s="1" customFormat="1" ht="121.5" customHeight="1" x14ac:dyDescent="0.25">
      <c r="A58" s="167" t="s">
        <v>308</v>
      </c>
      <c r="B58" s="32" t="s">
        <v>512</v>
      </c>
      <c r="C58" s="38" t="s">
        <v>97</v>
      </c>
      <c r="D58" s="40"/>
      <c r="E58" s="40"/>
      <c r="F58" s="173"/>
      <c r="G58" s="174"/>
      <c r="H58" s="174"/>
      <c r="I58" s="174"/>
      <c r="J58" s="174"/>
      <c r="K58" s="139">
        <f t="shared" ref="K58" si="60">E58+F58+G58+I58</f>
        <v>0</v>
      </c>
      <c r="L58" s="162">
        <f>63500+35000+35000</f>
        <v>133500</v>
      </c>
      <c r="M58" s="40"/>
      <c r="N58" s="40"/>
      <c r="O58" s="40"/>
      <c r="P58" s="40"/>
      <c r="Q58" s="40"/>
      <c r="R58" s="39">
        <f t="shared" si="49"/>
        <v>133500</v>
      </c>
      <c r="S58" s="40"/>
      <c r="T58" s="40"/>
      <c r="U58" s="40"/>
      <c r="V58" s="40"/>
      <c r="W58" s="40"/>
      <c r="X58" s="40"/>
      <c r="Y58" s="33">
        <f>S58+T58+U58+W58</f>
        <v>0</v>
      </c>
      <c r="Z58" s="40"/>
      <c r="AA58" s="40"/>
      <c r="AB58" s="40"/>
      <c r="AC58" s="40"/>
      <c r="AD58" s="40"/>
      <c r="AE58" s="40"/>
      <c r="AF58" s="33">
        <f>Z58+AA58+AB58+AD58</f>
        <v>0</v>
      </c>
      <c r="AG58" s="40"/>
      <c r="AH58" s="40"/>
      <c r="AI58" s="40"/>
      <c r="AJ58" s="40"/>
      <c r="AK58" s="40"/>
      <c r="AL58" s="40"/>
      <c r="AM58" s="33">
        <f>AG58+AH58+AI58+AK58</f>
        <v>0</v>
      </c>
      <c r="AN58" s="40"/>
      <c r="AO58" s="40"/>
      <c r="AP58" s="40"/>
      <c r="AQ58" s="40"/>
      <c r="AR58" s="40"/>
      <c r="AS58" s="40"/>
      <c r="AT58" s="39">
        <f t="shared" ref="AT58:AT63" si="61">AN58+AO58+AP58+AR58</f>
        <v>0</v>
      </c>
      <c r="AU58" s="35">
        <f>AT58+AM58+AF58+Y58+R58+K58</f>
        <v>133500</v>
      </c>
      <c r="AV58" s="42" t="s">
        <v>779</v>
      </c>
      <c r="AW58" s="40">
        <v>2023</v>
      </c>
      <c r="AX58" s="40">
        <v>2023</v>
      </c>
      <c r="AY58" s="52" t="s">
        <v>503</v>
      </c>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c r="IX58" s="229"/>
      <c r="IY58" s="229"/>
      <c r="IZ58" s="229"/>
      <c r="JA58" s="229"/>
      <c r="JB58" s="229"/>
      <c r="JC58" s="229"/>
      <c r="JD58" s="229"/>
      <c r="JE58" s="229"/>
      <c r="JF58" s="229"/>
      <c r="JG58" s="229"/>
      <c r="JH58" s="229"/>
      <c r="JI58" s="229"/>
      <c r="JJ58" s="229"/>
      <c r="JK58" s="229"/>
      <c r="JL58" s="229"/>
      <c r="JM58" s="229"/>
      <c r="JN58" s="229"/>
      <c r="JO58" s="229"/>
      <c r="JP58" s="229"/>
      <c r="JQ58" s="229"/>
      <c r="JR58" s="229"/>
      <c r="JS58" s="229"/>
      <c r="JT58" s="229"/>
      <c r="JU58" s="229"/>
      <c r="JV58" s="229"/>
      <c r="JW58" s="229"/>
      <c r="JX58" s="229"/>
      <c r="JY58" s="229"/>
      <c r="JZ58" s="229"/>
      <c r="KA58" s="229"/>
      <c r="KB58" s="229"/>
      <c r="KC58" s="229"/>
      <c r="KD58" s="229"/>
      <c r="KE58" s="229"/>
      <c r="KF58" s="229"/>
      <c r="KG58" s="229"/>
      <c r="KH58" s="229"/>
      <c r="KI58" s="229"/>
      <c r="KJ58" s="229"/>
      <c r="KK58" s="229"/>
      <c r="KL58" s="229"/>
      <c r="KM58" s="229"/>
      <c r="KN58" s="229"/>
      <c r="KO58" s="229"/>
      <c r="KP58" s="229"/>
      <c r="KQ58" s="229"/>
      <c r="KR58" s="229"/>
      <c r="KS58" s="229"/>
      <c r="KT58" s="229"/>
      <c r="KU58" s="229"/>
      <c r="KV58" s="229"/>
      <c r="KW58" s="229"/>
      <c r="KX58" s="229"/>
      <c r="KY58" s="229"/>
      <c r="KZ58" s="229"/>
      <c r="LA58" s="229"/>
      <c r="LB58" s="229"/>
      <c r="LC58" s="229"/>
      <c r="LD58" s="229"/>
      <c r="LE58" s="229"/>
      <c r="LF58" s="229"/>
      <c r="LG58" s="229"/>
      <c r="LH58" s="229"/>
      <c r="LI58" s="229"/>
      <c r="LJ58" s="229"/>
      <c r="LK58" s="229"/>
      <c r="LL58" s="229"/>
      <c r="LM58" s="229"/>
      <c r="LN58" s="229"/>
      <c r="LO58" s="229"/>
      <c r="LP58" s="229"/>
      <c r="LQ58" s="229"/>
      <c r="LR58" s="229"/>
      <c r="LS58" s="229"/>
      <c r="LT58" s="229"/>
      <c r="LU58" s="229"/>
      <c r="LV58" s="229"/>
      <c r="LW58" s="229"/>
      <c r="LX58" s="229"/>
      <c r="LY58" s="229"/>
      <c r="LZ58" s="229"/>
      <c r="MA58" s="229"/>
      <c r="MB58" s="229"/>
      <c r="MC58" s="229"/>
      <c r="MD58" s="229"/>
      <c r="ME58" s="229"/>
      <c r="MF58" s="229"/>
      <c r="MG58" s="229"/>
      <c r="MH58" s="229"/>
      <c r="MI58" s="229"/>
      <c r="MJ58" s="229"/>
      <c r="MK58" s="229"/>
      <c r="ML58" s="229"/>
      <c r="MM58" s="229"/>
      <c r="MN58" s="229"/>
      <c r="MO58" s="229"/>
      <c r="MP58" s="229"/>
      <c r="MQ58" s="229"/>
    </row>
    <row r="59" spans="1:355" s="229" customFormat="1" ht="381" customHeight="1" x14ac:dyDescent="0.25">
      <c r="A59" s="241" t="s">
        <v>309</v>
      </c>
      <c r="B59" s="318" t="s">
        <v>266</v>
      </c>
      <c r="C59" s="319" t="s">
        <v>97</v>
      </c>
      <c r="D59" s="320"/>
      <c r="E59" s="320"/>
      <c r="F59" s="321"/>
      <c r="G59" s="322"/>
      <c r="H59" s="322"/>
      <c r="I59" s="322"/>
      <c r="J59" s="322"/>
      <c r="K59" s="323">
        <f t="shared" ref="K59:K60" si="62">E59+F59+G59+I59</f>
        <v>0</v>
      </c>
      <c r="L59" s="320">
        <f>83119+24111+24111</f>
        <v>131341</v>
      </c>
      <c r="M59" s="320"/>
      <c r="N59" s="320"/>
      <c r="O59" s="320"/>
      <c r="P59" s="320"/>
      <c r="Q59" s="320"/>
      <c r="R59" s="324">
        <f t="shared" si="49"/>
        <v>131341</v>
      </c>
      <c r="S59" s="320">
        <v>83119</v>
      </c>
      <c r="T59" s="320"/>
      <c r="U59" s="320"/>
      <c r="V59" s="320"/>
      <c r="W59" s="320"/>
      <c r="X59" s="320"/>
      <c r="Y59" s="325">
        <f>S59+T59+U59+W59</f>
        <v>83119</v>
      </c>
      <c r="Z59" s="320"/>
      <c r="AA59" s="320"/>
      <c r="AB59" s="320"/>
      <c r="AC59" s="320"/>
      <c r="AD59" s="320"/>
      <c r="AE59" s="320"/>
      <c r="AF59" s="325">
        <f>Z59+AA59+AB59+AD59</f>
        <v>0</v>
      </c>
      <c r="AG59" s="320"/>
      <c r="AH59" s="320"/>
      <c r="AI59" s="320"/>
      <c r="AJ59" s="320"/>
      <c r="AK59" s="320"/>
      <c r="AL59" s="320"/>
      <c r="AM59" s="325">
        <f>AG59+AH59+AI59+AK59</f>
        <v>0</v>
      </c>
      <c r="AN59" s="320"/>
      <c r="AO59" s="320"/>
      <c r="AP59" s="320"/>
      <c r="AQ59" s="320"/>
      <c r="AR59" s="320"/>
      <c r="AS59" s="320"/>
      <c r="AT59" s="324">
        <f t="shared" si="61"/>
        <v>0</v>
      </c>
      <c r="AU59" s="326">
        <f>AT59+AM59+AF59+Y59+R59+K59</f>
        <v>214460</v>
      </c>
      <c r="AV59" s="327" t="s">
        <v>789</v>
      </c>
      <c r="AW59" s="320">
        <v>2023</v>
      </c>
      <c r="AX59" s="320">
        <v>2024</v>
      </c>
      <c r="AY59" s="328" t="s">
        <v>265</v>
      </c>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row>
    <row r="60" spans="1:355" s="307" customFormat="1" ht="397.5" customHeight="1" x14ac:dyDescent="0.25">
      <c r="A60" s="241" t="s">
        <v>310</v>
      </c>
      <c r="B60" s="217" t="s">
        <v>1009</v>
      </c>
      <c r="C60" s="218" t="s">
        <v>97</v>
      </c>
      <c r="D60" s="219"/>
      <c r="E60" s="243"/>
      <c r="F60" s="244"/>
      <c r="G60" s="219"/>
      <c r="H60" s="219"/>
      <c r="I60" s="219"/>
      <c r="J60" s="219"/>
      <c r="K60" s="329">
        <f t="shared" si="62"/>
        <v>0</v>
      </c>
      <c r="L60" s="224"/>
      <c r="M60" s="224"/>
      <c r="N60" s="224"/>
      <c r="O60" s="224"/>
      <c r="P60" s="224"/>
      <c r="Q60" s="224"/>
      <c r="R60" s="330">
        <f t="shared" si="49"/>
        <v>0</v>
      </c>
      <c r="S60" s="224"/>
      <c r="T60" s="224"/>
      <c r="U60" s="224"/>
      <c r="V60" s="224"/>
      <c r="W60" s="224"/>
      <c r="X60" s="224"/>
      <c r="Y60" s="330">
        <f>S60+T60+U60+W60</f>
        <v>0</v>
      </c>
      <c r="Z60" s="224"/>
      <c r="AA60" s="224">
        <v>272171</v>
      </c>
      <c r="AB60" s="224">
        <v>1542300.75</v>
      </c>
      <c r="AC60" s="224" t="s">
        <v>46</v>
      </c>
      <c r="AD60" s="224"/>
      <c r="AE60" s="224"/>
      <c r="AF60" s="331">
        <f>Z60+AA60+AB60+AD60</f>
        <v>1814471.75</v>
      </c>
      <c r="AG60" s="224"/>
      <c r="AH60" s="224"/>
      <c r="AI60" s="224"/>
      <c r="AJ60" s="224"/>
      <c r="AK60" s="224"/>
      <c r="AL60" s="224"/>
      <c r="AM60" s="331">
        <f>AG60+AH60+AI60+AK60</f>
        <v>0</v>
      </c>
      <c r="AN60" s="224"/>
      <c r="AO60" s="224"/>
      <c r="AP60" s="224"/>
      <c r="AQ60" s="224"/>
      <c r="AR60" s="224"/>
      <c r="AS60" s="224"/>
      <c r="AT60" s="330">
        <f t="shared" si="61"/>
        <v>0</v>
      </c>
      <c r="AU60" s="332">
        <f>AT60+AM60+AF60+Y60+R60+K60</f>
        <v>1814471.75</v>
      </c>
      <c r="AV60" s="250" t="s">
        <v>1010</v>
      </c>
      <c r="AW60" s="219">
        <v>2024</v>
      </c>
      <c r="AX60" s="219">
        <v>2026</v>
      </c>
      <c r="AY60" s="251" t="s">
        <v>68</v>
      </c>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229"/>
      <c r="EI60" s="229"/>
      <c r="EJ60" s="229"/>
      <c r="EK60" s="229"/>
      <c r="EL60" s="229"/>
      <c r="EM60" s="229"/>
      <c r="EN60" s="229"/>
      <c r="EO60" s="229"/>
      <c r="EP60" s="229"/>
      <c r="EQ60" s="229"/>
      <c r="ER60" s="229"/>
      <c r="ES60" s="229"/>
      <c r="ET60" s="229"/>
      <c r="EU60" s="229"/>
      <c r="EV60" s="229"/>
      <c r="EW60" s="229"/>
      <c r="EX60" s="229"/>
      <c r="EY60" s="229"/>
      <c r="EZ60" s="229"/>
      <c r="FA60" s="229"/>
      <c r="FB60" s="229"/>
      <c r="FC60" s="229"/>
      <c r="FD60" s="229"/>
      <c r="FE60" s="229"/>
      <c r="FF60" s="229"/>
      <c r="FG60" s="229"/>
      <c r="FH60" s="229"/>
      <c r="FI60" s="229"/>
      <c r="FJ60" s="229"/>
      <c r="FK60" s="229"/>
      <c r="FL60" s="229"/>
      <c r="FM60" s="229"/>
      <c r="FN60" s="229"/>
      <c r="FO60" s="229"/>
      <c r="FP60" s="229"/>
      <c r="FQ60" s="229"/>
      <c r="FR60" s="229"/>
      <c r="FS60" s="229"/>
      <c r="FT60" s="229"/>
      <c r="FU60" s="229"/>
      <c r="FV60" s="229"/>
      <c r="FW60" s="229"/>
      <c r="FX60" s="229"/>
      <c r="FY60" s="229"/>
      <c r="FZ60" s="229"/>
      <c r="GA60" s="229"/>
      <c r="GB60" s="229"/>
      <c r="GC60" s="229"/>
      <c r="GD60" s="229"/>
      <c r="GE60" s="229"/>
      <c r="GF60" s="229"/>
      <c r="GG60" s="229"/>
      <c r="GH60" s="229"/>
      <c r="GI60" s="229"/>
      <c r="GJ60" s="229"/>
      <c r="GK60" s="229"/>
      <c r="GL60" s="229"/>
      <c r="GM60" s="229"/>
      <c r="GN60" s="229"/>
      <c r="GO60" s="229"/>
      <c r="GP60" s="229"/>
      <c r="GQ60" s="229"/>
      <c r="GR60" s="229"/>
      <c r="GS60" s="229"/>
      <c r="GT60" s="229"/>
      <c r="GU60" s="229"/>
      <c r="GV60" s="229"/>
      <c r="GW60" s="229"/>
      <c r="GX60" s="229"/>
      <c r="GY60" s="229"/>
      <c r="GZ60" s="229"/>
      <c r="HA60" s="229"/>
      <c r="HB60" s="229"/>
      <c r="HC60" s="229"/>
      <c r="HD60" s="229"/>
      <c r="HE60" s="229"/>
      <c r="HF60" s="229"/>
      <c r="HG60" s="229"/>
      <c r="HH60" s="229"/>
      <c r="HI60" s="229"/>
      <c r="HJ60" s="229"/>
      <c r="HK60" s="229"/>
      <c r="HL60" s="229"/>
      <c r="HM60" s="229"/>
      <c r="HN60" s="229"/>
      <c r="HO60" s="229"/>
      <c r="HP60" s="229"/>
      <c r="HQ60" s="229"/>
      <c r="HR60" s="229"/>
      <c r="HS60" s="229"/>
      <c r="HT60" s="229"/>
      <c r="HU60" s="229"/>
      <c r="HV60" s="229"/>
      <c r="HW60" s="229"/>
      <c r="HX60" s="229"/>
      <c r="HY60" s="229"/>
      <c r="HZ60" s="229"/>
      <c r="IA60" s="229"/>
      <c r="IB60" s="229"/>
      <c r="IC60" s="229"/>
      <c r="ID60" s="229"/>
      <c r="IE60" s="229"/>
      <c r="IF60" s="229"/>
      <c r="IG60" s="229"/>
      <c r="IH60" s="229"/>
      <c r="II60" s="229"/>
      <c r="IJ60" s="229"/>
      <c r="IK60" s="229"/>
      <c r="IL60" s="229"/>
      <c r="IM60" s="229"/>
      <c r="IN60" s="229"/>
      <c r="IO60" s="229"/>
      <c r="IP60" s="229"/>
      <c r="IQ60" s="229"/>
      <c r="IR60" s="229"/>
      <c r="IS60" s="229"/>
      <c r="IT60" s="229"/>
      <c r="IU60" s="229"/>
      <c r="IV60" s="229"/>
      <c r="IW60" s="229"/>
      <c r="IX60" s="229"/>
      <c r="IY60" s="229"/>
      <c r="IZ60" s="229"/>
      <c r="JA60" s="229"/>
      <c r="JB60" s="229"/>
      <c r="JC60" s="229"/>
      <c r="JD60" s="229"/>
      <c r="JE60" s="229"/>
      <c r="JF60" s="229"/>
      <c r="JG60" s="229"/>
      <c r="JH60" s="229"/>
      <c r="JI60" s="229"/>
      <c r="JJ60" s="229"/>
      <c r="JK60" s="229"/>
      <c r="JL60" s="229"/>
      <c r="JM60" s="229"/>
      <c r="JN60" s="229"/>
      <c r="JO60" s="229"/>
      <c r="JP60" s="229"/>
      <c r="JQ60" s="229"/>
      <c r="JR60" s="229"/>
      <c r="JS60" s="229"/>
      <c r="JT60" s="229"/>
      <c r="JU60" s="229"/>
      <c r="JV60" s="229"/>
      <c r="JW60" s="229"/>
      <c r="JX60" s="229"/>
      <c r="JY60" s="229"/>
      <c r="JZ60" s="229"/>
      <c r="KA60" s="229"/>
      <c r="KB60" s="229"/>
      <c r="KC60" s="229"/>
      <c r="KD60" s="229"/>
      <c r="KE60" s="229"/>
      <c r="KF60" s="229"/>
      <c r="KG60" s="229"/>
      <c r="KH60" s="229"/>
      <c r="KI60" s="229"/>
      <c r="KJ60" s="229"/>
      <c r="KK60" s="229"/>
      <c r="KL60" s="229"/>
      <c r="KM60" s="229"/>
      <c r="KN60" s="229"/>
      <c r="KO60" s="229"/>
      <c r="KP60" s="229"/>
      <c r="KQ60" s="229"/>
      <c r="KR60" s="229"/>
      <c r="KS60" s="229"/>
      <c r="KT60" s="229"/>
      <c r="KU60" s="229"/>
      <c r="KV60" s="229"/>
      <c r="KW60" s="229"/>
      <c r="KX60" s="229"/>
      <c r="KY60" s="229"/>
      <c r="KZ60" s="229"/>
      <c r="LA60" s="229"/>
      <c r="LB60" s="229"/>
      <c r="LC60" s="229"/>
      <c r="LD60" s="229"/>
      <c r="LE60" s="229"/>
      <c r="LF60" s="229"/>
      <c r="LG60" s="229"/>
      <c r="LH60" s="229"/>
      <c r="LI60" s="229"/>
      <c r="LJ60" s="229"/>
      <c r="LK60" s="229"/>
      <c r="LL60" s="229"/>
      <c r="LM60" s="229"/>
      <c r="LN60" s="229"/>
      <c r="LO60" s="229"/>
      <c r="LP60" s="229"/>
      <c r="LQ60" s="229"/>
      <c r="LR60" s="229"/>
      <c r="LS60" s="229"/>
      <c r="LT60" s="229"/>
      <c r="LU60" s="229"/>
      <c r="LV60" s="229"/>
      <c r="LW60" s="229"/>
      <c r="LX60" s="229"/>
      <c r="LY60" s="229"/>
      <c r="LZ60" s="229"/>
      <c r="MA60" s="229"/>
      <c r="MB60" s="229"/>
      <c r="MC60" s="229"/>
      <c r="MD60" s="229"/>
      <c r="ME60" s="229"/>
      <c r="MF60" s="229"/>
      <c r="MG60" s="229"/>
      <c r="MH60" s="229"/>
      <c r="MI60" s="229"/>
      <c r="MJ60" s="229"/>
      <c r="MK60" s="229"/>
      <c r="ML60" s="229"/>
      <c r="MM60" s="229"/>
      <c r="MN60" s="229"/>
      <c r="MO60" s="229"/>
      <c r="MP60" s="229"/>
      <c r="MQ60" s="229"/>
    </row>
    <row r="61" spans="1:355" s="308" customFormat="1" ht="45.95" customHeight="1" x14ac:dyDescent="0.25">
      <c r="A61" s="387" t="s">
        <v>1075</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9"/>
      <c r="AZ61" s="317"/>
      <c r="BA61" s="317"/>
      <c r="BB61" s="317"/>
      <c r="BC61" s="317"/>
      <c r="BD61" s="317"/>
      <c r="BE61" s="317"/>
      <c r="BF61" s="317"/>
      <c r="BG61" s="317"/>
      <c r="BH61" s="317"/>
      <c r="BI61" s="317"/>
      <c r="BJ61" s="317"/>
      <c r="BK61" s="317"/>
      <c r="BL61" s="317"/>
      <c r="BM61" s="317"/>
      <c r="BN61" s="317"/>
      <c r="BO61" s="317"/>
      <c r="BP61" s="317"/>
      <c r="BQ61" s="317"/>
      <c r="BR61" s="317"/>
      <c r="BS61" s="317"/>
      <c r="BT61" s="317"/>
      <c r="BU61" s="317"/>
      <c r="BV61" s="317"/>
      <c r="BW61" s="317"/>
      <c r="BX61" s="317"/>
      <c r="BY61" s="317"/>
      <c r="BZ61" s="317"/>
      <c r="CA61" s="317"/>
      <c r="CB61" s="317"/>
      <c r="CC61" s="317"/>
      <c r="CD61" s="317"/>
      <c r="CE61" s="317"/>
      <c r="CF61" s="317"/>
      <c r="CG61" s="317"/>
      <c r="CH61" s="317"/>
      <c r="CI61" s="317"/>
      <c r="CJ61" s="317"/>
      <c r="CK61" s="317"/>
      <c r="CL61" s="317"/>
      <c r="CM61" s="317"/>
      <c r="CN61" s="317"/>
      <c r="CO61" s="317"/>
      <c r="CP61" s="317"/>
      <c r="CQ61" s="317"/>
      <c r="CR61" s="317"/>
      <c r="CS61" s="317"/>
      <c r="CT61" s="317"/>
      <c r="CU61" s="317"/>
      <c r="CV61" s="317"/>
      <c r="CW61" s="317"/>
      <c r="CX61" s="317"/>
      <c r="CY61" s="317"/>
      <c r="CZ61" s="317"/>
      <c r="DA61" s="317"/>
      <c r="DB61" s="317"/>
      <c r="DC61" s="317"/>
      <c r="DD61" s="317"/>
      <c r="DE61" s="317"/>
      <c r="DF61" s="317"/>
      <c r="DG61" s="317"/>
      <c r="DH61" s="317"/>
      <c r="DI61" s="317"/>
      <c r="DJ61" s="317"/>
      <c r="DK61" s="317"/>
      <c r="DL61" s="317"/>
      <c r="DM61" s="317"/>
      <c r="DN61" s="317"/>
      <c r="DO61" s="317"/>
      <c r="DP61" s="317"/>
      <c r="DQ61" s="317"/>
      <c r="DR61" s="317"/>
      <c r="DS61" s="317"/>
      <c r="DT61" s="317"/>
      <c r="DU61" s="317"/>
      <c r="DV61" s="317"/>
      <c r="DW61" s="317"/>
      <c r="DX61" s="317"/>
      <c r="DY61" s="317"/>
      <c r="DZ61" s="317"/>
      <c r="EA61" s="317"/>
      <c r="EB61" s="317"/>
      <c r="EC61" s="317"/>
      <c r="ED61" s="317"/>
      <c r="EE61" s="317"/>
      <c r="EF61" s="317"/>
      <c r="EG61" s="317"/>
      <c r="EH61" s="317"/>
      <c r="EI61" s="317"/>
      <c r="EJ61" s="317"/>
      <c r="EK61" s="317"/>
      <c r="EL61" s="317"/>
      <c r="EM61" s="317"/>
      <c r="EN61" s="317"/>
      <c r="EO61" s="317"/>
      <c r="EP61" s="317"/>
      <c r="EQ61" s="317"/>
      <c r="ER61" s="317"/>
      <c r="ES61" s="317"/>
      <c r="ET61" s="317"/>
      <c r="EU61" s="317"/>
      <c r="EV61" s="317"/>
      <c r="EW61" s="317"/>
      <c r="EX61" s="317"/>
      <c r="EY61" s="317"/>
      <c r="EZ61" s="317"/>
      <c r="FA61" s="317"/>
      <c r="FB61" s="317"/>
      <c r="FC61" s="317"/>
      <c r="FD61" s="317"/>
      <c r="FE61" s="317"/>
      <c r="FF61" s="317"/>
      <c r="FG61" s="317"/>
      <c r="FH61" s="317"/>
      <c r="FI61" s="317"/>
      <c r="FJ61" s="317"/>
      <c r="FK61" s="317"/>
      <c r="FL61" s="317"/>
      <c r="FM61" s="317"/>
      <c r="FN61" s="317"/>
      <c r="FO61" s="317"/>
      <c r="FP61" s="317"/>
      <c r="FQ61" s="317"/>
      <c r="FR61" s="317"/>
      <c r="FS61" s="317"/>
      <c r="FT61" s="317"/>
      <c r="FU61" s="317"/>
      <c r="FV61" s="317"/>
      <c r="FW61" s="317"/>
      <c r="FX61" s="317"/>
      <c r="FY61" s="317"/>
      <c r="FZ61" s="317"/>
      <c r="GA61" s="317"/>
      <c r="GB61" s="317"/>
      <c r="GC61" s="317"/>
      <c r="GD61" s="317"/>
      <c r="GE61" s="317"/>
      <c r="GF61" s="317"/>
      <c r="GG61" s="317"/>
      <c r="GH61" s="317"/>
      <c r="GI61" s="317"/>
      <c r="GJ61" s="317"/>
      <c r="GK61" s="317"/>
      <c r="GL61" s="317"/>
      <c r="GM61" s="317"/>
      <c r="GN61" s="317"/>
      <c r="GO61" s="317"/>
      <c r="GP61" s="317"/>
      <c r="GQ61" s="317"/>
      <c r="GR61" s="317"/>
      <c r="GS61" s="317"/>
      <c r="GT61" s="317"/>
      <c r="GU61" s="317"/>
      <c r="GV61" s="317"/>
      <c r="GW61" s="317"/>
      <c r="GX61" s="317"/>
      <c r="GY61" s="317"/>
      <c r="GZ61" s="317"/>
      <c r="HA61" s="317"/>
      <c r="HB61" s="317"/>
      <c r="HC61" s="317"/>
      <c r="HD61" s="317"/>
      <c r="HE61" s="317"/>
      <c r="HF61" s="317"/>
      <c r="HG61" s="317"/>
      <c r="HH61" s="317"/>
      <c r="HI61" s="317"/>
      <c r="HJ61" s="317"/>
      <c r="HK61" s="317"/>
      <c r="HL61" s="317"/>
      <c r="HM61" s="317"/>
      <c r="HN61" s="317"/>
      <c r="HO61" s="317"/>
      <c r="HP61" s="317"/>
      <c r="HQ61" s="317"/>
      <c r="HR61" s="317"/>
      <c r="HS61" s="317"/>
      <c r="HT61" s="317"/>
      <c r="HU61" s="317"/>
      <c r="HV61" s="317"/>
      <c r="HW61" s="317"/>
      <c r="HX61" s="317"/>
      <c r="HY61" s="317"/>
      <c r="HZ61" s="317"/>
      <c r="IA61" s="317"/>
      <c r="IB61" s="317"/>
      <c r="IC61" s="317"/>
      <c r="ID61" s="317"/>
      <c r="IE61" s="317"/>
      <c r="IF61" s="317"/>
      <c r="IG61" s="317"/>
      <c r="IH61" s="317"/>
      <c r="II61" s="317"/>
      <c r="IJ61" s="317"/>
      <c r="IK61" s="317"/>
      <c r="IL61" s="317"/>
      <c r="IM61" s="317"/>
      <c r="IN61" s="317"/>
      <c r="IO61" s="317"/>
      <c r="IP61" s="317"/>
      <c r="IQ61" s="317"/>
      <c r="IR61" s="317"/>
      <c r="IS61" s="317"/>
      <c r="IT61" s="317"/>
      <c r="IU61" s="317"/>
      <c r="IV61" s="317"/>
      <c r="IW61" s="317"/>
      <c r="IX61" s="317"/>
      <c r="IY61" s="317"/>
      <c r="IZ61" s="317"/>
      <c r="JA61" s="317"/>
      <c r="JB61" s="317"/>
      <c r="JC61" s="317"/>
      <c r="JD61" s="317"/>
      <c r="JE61" s="317"/>
      <c r="JF61" s="317"/>
      <c r="JG61" s="317"/>
      <c r="JH61" s="317"/>
      <c r="JI61" s="317"/>
      <c r="JJ61" s="317"/>
      <c r="JK61" s="317"/>
      <c r="JL61" s="317"/>
      <c r="JM61" s="317"/>
      <c r="JN61" s="317"/>
      <c r="JO61" s="317"/>
      <c r="JP61" s="317"/>
      <c r="JQ61" s="317"/>
      <c r="JR61" s="317"/>
      <c r="JS61" s="317"/>
      <c r="JT61" s="317"/>
      <c r="JU61" s="317"/>
      <c r="JV61" s="317"/>
      <c r="JW61" s="317"/>
      <c r="JX61" s="317"/>
      <c r="JY61" s="317"/>
      <c r="JZ61" s="317"/>
      <c r="KA61" s="317"/>
      <c r="KB61" s="317"/>
      <c r="KC61" s="317"/>
      <c r="KD61" s="317"/>
      <c r="KE61" s="317"/>
      <c r="KF61" s="317"/>
      <c r="KG61" s="317"/>
      <c r="KH61" s="317"/>
      <c r="KI61" s="317"/>
      <c r="KJ61" s="317"/>
      <c r="KK61" s="317"/>
      <c r="KL61" s="317"/>
      <c r="KM61" s="317"/>
      <c r="KN61" s="317"/>
      <c r="KO61" s="317"/>
      <c r="KP61" s="317"/>
      <c r="KQ61" s="317"/>
      <c r="KR61" s="317"/>
      <c r="KS61" s="317"/>
      <c r="KT61" s="317"/>
      <c r="KU61" s="317"/>
      <c r="KV61" s="317"/>
      <c r="KW61" s="317"/>
      <c r="KX61" s="317"/>
      <c r="KY61" s="317"/>
      <c r="KZ61" s="317"/>
      <c r="LA61" s="317"/>
      <c r="LB61" s="317"/>
      <c r="LC61" s="317"/>
      <c r="LD61" s="317"/>
      <c r="LE61" s="317"/>
      <c r="LF61" s="317"/>
      <c r="LG61" s="317"/>
      <c r="LH61" s="317"/>
      <c r="LI61" s="317"/>
      <c r="LJ61" s="317"/>
      <c r="LK61" s="317"/>
      <c r="LL61" s="317"/>
      <c r="LM61" s="317"/>
      <c r="LN61" s="317"/>
      <c r="LO61" s="317"/>
      <c r="LP61" s="317"/>
      <c r="LQ61" s="317"/>
      <c r="LR61" s="317"/>
      <c r="LS61" s="317"/>
      <c r="LT61" s="317"/>
      <c r="LU61" s="317"/>
      <c r="LV61" s="317"/>
      <c r="LW61" s="317"/>
      <c r="LX61" s="317"/>
      <c r="LY61" s="317"/>
      <c r="LZ61" s="317"/>
      <c r="MA61" s="317"/>
      <c r="MB61" s="317"/>
      <c r="MC61" s="317"/>
      <c r="MD61" s="317"/>
      <c r="ME61" s="317"/>
      <c r="MF61" s="317"/>
      <c r="MG61" s="317"/>
      <c r="MH61" s="317"/>
      <c r="MI61" s="317"/>
      <c r="MJ61" s="317"/>
      <c r="MK61" s="317"/>
      <c r="ML61" s="317"/>
      <c r="MM61" s="317"/>
      <c r="MN61" s="317"/>
      <c r="MO61" s="317"/>
      <c r="MP61" s="317"/>
      <c r="MQ61" s="317"/>
    </row>
    <row r="62" spans="1:355" s="1" customFormat="1" ht="170.1" customHeight="1" x14ac:dyDescent="0.25">
      <c r="A62" s="167" t="s">
        <v>311</v>
      </c>
      <c r="B62" s="38" t="s">
        <v>66</v>
      </c>
      <c r="C62" s="38" t="s">
        <v>97</v>
      </c>
      <c r="D62" s="40"/>
      <c r="E62" s="40"/>
      <c r="F62" s="40"/>
      <c r="G62" s="40"/>
      <c r="H62" s="40"/>
      <c r="I62" s="40"/>
      <c r="J62" s="40"/>
      <c r="K62" s="47">
        <f>E62+F62+G62+I62</f>
        <v>0</v>
      </c>
      <c r="L62" s="40"/>
      <c r="M62" s="40"/>
      <c r="N62" s="40"/>
      <c r="O62" s="40"/>
      <c r="P62" s="40"/>
      <c r="Q62" s="40"/>
      <c r="R62" s="39">
        <f t="shared" si="49"/>
        <v>0</v>
      </c>
      <c r="S62" s="40"/>
      <c r="T62" s="40"/>
      <c r="V62" s="40"/>
      <c r="W62" s="40"/>
      <c r="X62" s="40"/>
      <c r="Y62" s="33">
        <f>S62+T62+U62+W62</f>
        <v>0</v>
      </c>
      <c r="Z62" s="40">
        <v>1000000</v>
      </c>
      <c r="AA62" s="40"/>
      <c r="AB62" s="40"/>
      <c r="AC62" s="40"/>
      <c r="AD62" s="40"/>
      <c r="AE62" s="40"/>
      <c r="AF62" s="33">
        <f>Z62+AA62+AB62+AD62</f>
        <v>1000000</v>
      </c>
      <c r="AG62" s="40"/>
      <c r="AH62" s="40"/>
      <c r="AI62" s="40"/>
      <c r="AJ62" s="40"/>
      <c r="AK62" s="40"/>
      <c r="AL62" s="40"/>
      <c r="AM62" s="33">
        <f>AG62+AH62+AI62+AK62</f>
        <v>0</v>
      </c>
      <c r="AN62" s="40"/>
      <c r="AO62" s="40"/>
      <c r="AP62" s="40"/>
      <c r="AQ62" s="40"/>
      <c r="AR62" s="40"/>
      <c r="AS62" s="40"/>
      <c r="AT62" s="39">
        <f t="shared" si="61"/>
        <v>0</v>
      </c>
      <c r="AU62" s="35">
        <f>AT62+AM62+AF62+Y62+R62+K62</f>
        <v>1000000</v>
      </c>
      <c r="AV62" s="42" t="s">
        <v>659</v>
      </c>
      <c r="AW62" s="40">
        <v>2025</v>
      </c>
      <c r="AX62" s="40">
        <v>2025</v>
      </c>
      <c r="AY62" s="52" t="s">
        <v>68</v>
      </c>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c r="IX62" s="229"/>
      <c r="IY62" s="229"/>
      <c r="IZ62" s="229"/>
      <c r="JA62" s="229"/>
      <c r="JB62" s="229"/>
      <c r="JC62" s="229"/>
      <c r="JD62" s="229"/>
      <c r="JE62" s="229"/>
      <c r="JF62" s="229"/>
      <c r="JG62" s="229"/>
      <c r="JH62" s="229"/>
      <c r="JI62" s="229"/>
      <c r="JJ62" s="229"/>
      <c r="JK62" s="229"/>
      <c r="JL62" s="229"/>
      <c r="JM62" s="229"/>
      <c r="JN62" s="229"/>
      <c r="JO62" s="229"/>
      <c r="JP62" s="229"/>
      <c r="JQ62" s="229"/>
      <c r="JR62" s="229"/>
      <c r="JS62" s="229"/>
      <c r="JT62" s="229"/>
      <c r="JU62" s="229"/>
      <c r="JV62" s="229"/>
      <c r="JW62" s="229"/>
      <c r="JX62" s="229"/>
      <c r="JY62" s="229"/>
      <c r="JZ62" s="229"/>
      <c r="KA62" s="229"/>
      <c r="KB62" s="229"/>
      <c r="KC62" s="229"/>
      <c r="KD62" s="229"/>
      <c r="KE62" s="229"/>
      <c r="KF62" s="229"/>
      <c r="KG62" s="229"/>
      <c r="KH62" s="229"/>
      <c r="KI62" s="229"/>
      <c r="KJ62" s="229"/>
      <c r="KK62" s="229"/>
      <c r="KL62" s="229"/>
      <c r="KM62" s="229"/>
      <c r="KN62" s="229"/>
      <c r="KO62" s="229"/>
      <c r="KP62" s="229"/>
      <c r="KQ62" s="229"/>
      <c r="KR62" s="229"/>
      <c r="KS62" s="229"/>
      <c r="KT62" s="229"/>
      <c r="KU62" s="229"/>
      <c r="KV62" s="229"/>
      <c r="KW62" s="229"/>
      <c r="KX62" s="229"/>
      <c r="KY62" s="229"/>
      <c r="KZ62" s="229"/>
      <c r="LA62" s="229"/>
      <c r="LB62" s="229"/>
      <c r="LC62" s="229"/>
      <c r="LD62" s="229"/>
      <c r="LE62" s="229"/>
      <c r="LF62" s="229"/>
      <c r="LG62" s="229"/>
      <c r="LH62" s="229"/>
      <c r="LI62" s="229"/>
      <c r="LJ62" s="229"/>
      <c r="LK62" s="229"/>
      <c r="LL62" s="229"/>
      <c r="LM62" s="229"/>
      <c r="LN62" s="229"/>
      <c r="LO62" s="229"/>
      <c r="LP62" s="229"/>
      <c r="LQ62" s="229"/>
      <c r="LR62" s="229"/>
      <c r="LS62" s="229"/>
      <c r="LT62" s="229"/>
      <c r="LU62" s="229"/>
      <c r="LV62" s="229"/>
      <c r="LW62" s="229"/>
      <c r="LX62" s="229"/>
      <c r="LY62" s="229"/>
      <c r="LZ62" s="229"/>
      <c r="MA62" s="229"/>
      <c r="MB62" s="229"/>
      <c r="MC62" s="229"/>
      <c r="MD62" s="229"/>
      <c r="ME62" s="229"/>
      <c r="MF62" s="229"/>
      <c r="MG62" s="229"/>
      <c r="MH62" s="229"/>
      <c r="MI62" s="229"/>
      <c r="MJ62" s="229"/>
      <c r="MK62" s="229"/>
      <c r="ML62" s="229"/>
      <c r="MM62" s="229"/>
      <c r="MN62" s="229"/>
      <c r="MO62" s="229"/>
      <c r="MP62" s="229"/>
      <c r="MQ62" s="229"/>
    </row>
    <row r="63" spans="1:355" s="1" customFormat="1" ht="232.5" customHeight="1" x14ac:dyDescent="0.25">
      <c r="A63" s="241" t="s">
        <v>312</v>
      </c>
      <c r="B63" s="242" t="s">
        <v>189</v>
      </c>
      <c r="C63" s="218" t="s">
        <v>97</v>
      </c>
      <c r="D63" s="219"/>
      <c r="E63" s="243">
        <v>0</v>
      </c>
      <c r="F63" s="244"/>
      <c r="G63" s="245"/>
      <c r="H63" s="245"/>
      <c r="I63" s="245"/>
      <c r="J63" s="245"/>
      <c r="K63" s="246">
        <f>E63+F63+G63+I63</f>
        <v>0</v>
      </c>
      <c r="L63" s="244">
        <v>39251.502</v>
      </c>
      <c r="M63" s="244">
        <v>222425.16899999999</v>
      </c>
      <c r="N63" s="245"/>
      <c r="O63" s="245"/>
      <c r="P63" s="245"/>
      <c r="Q63" s="245"/>
      <c r="R63" s="247">
        <f>L63+M63+N63+P63</f>
        <v>261676.671</v>
      </c>
      <c r="S63" s="245">
        <v>91586.837999999989</v>
      </c>
      <c r="T63" s="245">
        <v>518992.06099999993</v>
      </c>
      <c r="U63" s="245"/>
      <c r="V63" s="245"/>
      <c r="W63" s="245"/>
      <c r="X63" s="245"/>
      <c r="Y63" s="248">
        <f>S63+T63+U63+W63</f>
        <v>610578.89899999998</v>
      </c>
      <c r="Z63" s="245"/>
      <c r="AA63" s="245"/>
      <c r="AB63" s="245"/>
      <c r="AC63" s="245"/>
      <c r="AD63" s="245"/>
      <c r="AE63" s="245"/>
      <c r="AF63" s="248">
        <f>Z63+AA63+AB63+AD63</f>
        <v>0</v>
      </c>
      <c r="AG63" s="245"/>
      <c r="AH63" s="245"/>
      <c r="AI63" s="245"/>
      <c r="AJ63" s="245"/>
      <c r="AK63" s="245"/>
      <c r="AL63" s="245"/>
      <c r="AM63" s="248">
        <f>AG63+AH63+AI63+AK63</f>
        <v>0</v>
      </c>
      <c r="AN63" s="245"/>
      <c r="AO63" s="245"/>
      <c r="AP63" s="245"/>
      <c r="AQ63" s="245"/>
      <c r="AR63" s="245"/>
      <c r="AS63" s="245"/>
      <c r="AT63" s="247">
        <f t="shared" si="61"/>
        <v>0</v>
      </c>
      <c r="AU63" s="249">
        <f>AT63+AM63+AF63+Y63+R63+K63</f>
        <v>872255.57</v>
      </c>
      <c r="AV63" s="250" t="s">
        <v>932</v>
      </c>
      <c r="AW63" s="219">
        <v>2023</v>
      </c>
      <c r="AX63" s="219">
        <v>2024</v>
      </c>
      <c r="AY63" s="251" t="s">
        <v>68</v>
      </c>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229"/>
      <c r="EC63" s="229"/>
      <c r="ED63" s="229"/>
      <c r="EE63" s="229"/>
      <c r="EF63" s="229"/>
      <c r="EG63" s="229"/>
      <c r="EH63" s="229"/>
      <c r="EI63" s="229"/>
      <c r="EJ63" s="229"/>
      <c r="EK63" s="229"/>
      <c r="EL63" s="229"/>
      <c r="EM63" s="229"/>
      <c r="EN63" s="229"/>
      <c r="EO63" s="229"/>
      <c r="EP63" s="229"/>
      <c r="EQ63" s="229"/>
      <c r="ER63" s="229"/>
      <c r="ES63" s="229"/>
      <c r="ET63" s="229"/>
      <c r="EU63" s="229"/>
      <c r="EV63" s="229"/>
      <c r="EW63" s="229"/>
      <c r="EX63" s="229"/>
      <c r="EY63" s="229"/>
      <c r="EZ63" s="229"/>
      <c r="FA63" s="229"/>
      <c r="FB63" s="229"/>
      <c r="FC63" s="229"/>
      <c r="FD63" s="229"/>
      <c r="FE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c r="IX63" s="229"/>
      <c r="IY63" s="229"/>
      <c r="IZ63" s="229"/>
      <c r="JA63" s="229"/>
      <c r="JB63" s="229"/>
      <c r="JC63" s="229"/>
      <c r="JD63" s="229"/>
      <c r="JE63" s="229"/>
      <c r="JF63" s="229"/>
      <c r="JG63" s="229"/>
      <c r="JH63" s="229"/>
      <c r="JI63" s="229"/>
      <c r="JJ63" s="229"/>
      <c r="JK63" s="229"/>
      <c r="JL63" s="229"/>
      <c r="JM63" s="229"/>
      <c r="JN63" s="229"/>
      <c r="JO63" s="229"/>
      <c r="JP63" s="229"/>
      <c r="JQ63" s="229"/>
      <c r="JR63" s="229"/>
      <c r="JS63" s="229"/>
      <c r="JT63" s="229"/>
      <c r="JU63" s="229"/>
      <c r="JV63" s="229"/>
      <c r="JW63" s="229"/>
      <c r="JX63" s="229"/>
      <c r="JY63" s="229"/>
      <c r="JZ63" s="229"/>
      <c r="KA63" s="229"/>
      <c r="KB63" s="229"/>
      <c r="KC63" s="229"/>
      <c r="KD63" s="229"/>
      <c r="KE63" s="229"/>
      <c r="KF63" s="229"/>
      <c r="KG63" s="229"/>
      <c r="KH63" s="229"/>
      <c r="KI63" s="229"/>
      <c r="KJ63" s="229"/>
      <c r="KK63" s="229"/>
      <c r="KL63" s="229"/>
      <c r="KM63" s="229"/>
      <c r="KN63" s="229"/>
      <c r="KO63" s="229"/>
      <c r="KP63" s="229"/>
      <c r="KQ63" s="229"/>
      <c r="KR63" s="229"/>
      <c r="KS63" s="229"/>
      <c r="KT63" s="229"/>
      <c r="KU63" s="229"/>
      <c r="KV63" s="229"/>
      <c r="KW63" s="229"/>
      <c r="KX63" s="229"/>
      <c r="KY63" s="229"/>
      <c r="KZ63" s="229"/>
      <c r="LA63" s="229"/>
      <c r="LB63" s="229"/>
      <c r="LC63" s="229"/>
      <c r="LD63" s="229"/>
      <c r="LE63" s="229"/>
      <c r="LF63" s="229"/>
      <c r="LG63" s="229"/>
      <c r="LH63" s="229"/>
      <c r="LI63" s="229"/>
      <c r="LJ63" s="229"/>
      <c r="LK63" s="229"/>
      <c r="LL63" s="229"/>
      <c r="LM63" s="229"/>
      <c r="LN63" s="229"/>
      <c r="LO63" s="229"/>
      <c r="LP63" s="229"/>
      <c r="LQ63" s="229"/>
      <c r="LR63" s="229"/>
      <c r="LS63" s="229"/>
      <c r="LT63" s="229"/>
      <c r="LU63" s="229"/>
      <c r="LV63" s="229"/>
      <c r="LW63" s="229"/>
      <c r="LX63" s="229"/>
      <c r="LY63" s="229"/>
      <c r="LZ63" s="229"/>
      <c r="MA63" s="229"/>
      <c r="MB63" s="229"/>
      <c r="MC63" s="229"/>
      <c r="MD63" s="229"/>
      <c r="ME63" s="229"/>
      <c r="MF63" s="229"/>
      <c r="MG63" s="229"/>
      <c r="MH63" s="229"/>
      <c r="MI63" s="229"/>
      <c r="MJ63" s="229"/>
      <c r="MK63" s="229"/>
      <c r="ML63" s="229"/>
      <c r="MM63" s="229"/>
      <c r="MN63" s="229"/>
      <c r="MO63" s="229"/>
      <c r="MP63" s="229"/>
      <c r="MQ63" s="229"/>
    </row>
    <row r="64" spans="1:355" s="1" customFormat="1" ht="46.5" customHeight="1" x14ac:dyDescent="0.25">
      <c r="A64" s="372" t="s">
        <v>933</v>
      </c>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4"/>
      <c r="EU64" s="229"/>
      <c r="EV64" s="229"/>
      <c r="EW64" s="229"/>
      <c r="EX64" s="229"/>
      <c r="EY64" s="229"/>
      <c r="EZ64" s="229"/>
      <c r="FA64" s="229"/>
      <c r="FB64" s="229"/>
      <c r="FC64" s="229"/>
      <c r="FD64" s="229"/>
      <c r="FE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c r="IX64" s="229"/>
      <c r="IY64" s="229"/>
      <c r="IZ64" s="229"/>
      <c r="JA64" s="229"/>
      <c r="JB64" s="229"/>
      <c r="JC64" s="229"/>
      <c r="JD64" s="229"/>
      <c r="JE64" s="229"/>
      <c r="JF64" s="229"/>
      <c r="JG64" s="229"/>
      <c r="JH64" s="229"/>
      <c r="JI64" s="229"/>
      <c r="JJ64" s="229"/>
      <c r="JK64" s="229"/>
      <c r="JL64" s="229"/>
      <c r="JM64" s="229"/>
      <c r="JN64" s="229"/>
      <c r="JO64" s="229"/>
      <c r="JP64" s="229"/>
      <c r="JQ64" s="229"/>
      <c r="JR64" s="229"/>
      <c r="JS64" s="229"/>
      <c r="JT64" s="229"/>
      <c r="JU64" s="229"/>
      <c r="JV64" s="229"/>
      <c r="JW64" s="229"/>
      <c r="JX64" s="229"/>
      <c r="JY64" s="229"/>
      <c r="JZ64" s="229"/>
      <c r="KA64" s="229"/>
      <c r="KB64" s="229"/>
      <c r="KC64" s="229"/>
      <c r="KD64" s="229"/>
      <c r="KE64" s="229"/>
      <c r="KF64" s="229"/>
      <c r="KG64" s="229"/>
      <c r="KH64" s="229"/>
      <c r="KI64" s="229"/>
      <c r="KJ64" s="229"/>
      <c r="KK64" s="229"/>
      <c r="KL64" s="229"/>
      <c r="KM64" s="229"/>
      <c r="KN64" s="229"/>
      <c r="KO64" s="229"/>
      <c r="KP64" s="229"/>
      <c r="KQ64" s="229"/>
      <c r="KR64" s="229"/>
      <c r="KS64" s="229"/>
      <c r="KT64" s="229"/>
      <c r="KU64" s="229"/>
      <c r="KV64" s="229"/>
      <c r="KW64" s="229"/>
      <c r="KX64" s="229"/>
      <c r="KY64" s="229"/>
      <c r="KZ64" s="229"/>
      <c r="LA64" s="229"/>
      <c r="LB64" s="229"/>
      <c r="LC64" s="229"/>
      <c r="LD64" s="229"/>
      <c r="LE64" s="229"/>
      <c r="LF64" s="229"/>
      <c r="LG64" s="229"/>
      <c r="LH64" s="229"/>
      <c r="LI64" s="229"/>
      <c r="LJ64" s="229"/>
      <c r="LK64" s="229"/>
      <c r="LL64" s="229"/>
      <c r="LM64" s="229"/>
      <c r="LN64" s="229"/>
      <c r="LO64" s="229"/>
      <c r="LP64" s="229"/>
      <c r="LQ64" s="229"/>
      <c r="LR64" s="229"/>
      <c r="LS64" s="229"/>
      <c r="LT64" s="229"/>
      <c r="LU64" s="229"/>
      <c r="LV64" s="229"/>
      <c r="LW64" s="229"/>
      <c r="LX64" s="229"/>
      <c r="LY64" s="229"/>
      <c r="LZ64" s="229"/>
      <c r="MA64" s="229"/>
      <c r="MB64" s="229"/>
      <c r="MC64" s="229"/>
      <c r="MD64" s="229"/>
      <c r="ME64" s="229"/>
      <c r="MF64" s="229"/>
      <c r="MG64" s="229"/>
      <c r="MH64" s="229"/>
      <c r="MI64" s="229"/>
      <c r="MJ64" s="229"/>
      <c r="MK64" s="229"/>
      <c r="ML64" s="229"/>
      <c r="MM64" s="229"/>
      <c r="MN64" s="229"/>
      <c r="MO64" s="229"/>
      <c r="MP64" s="229"/>
      <c r="MQ64" s="229"/>
    </row>
    <row r="65" spans="1:355" s="1" customFormat="1" ht="73.5" customHeight="1" x14ac:dyDescent="0.25">
      <c r="A65" s="167" t="s">
        <v>313</v>
      </c>
      <c r="B65" s="177" t="s">
        <v>193</v>
      </c>
      <c r="C65" s="38" t="s">
        <v>97</v>
      </c>
      <c r="D65" s="40"/>
      <c r="E65" s="178">
        <v>159244.18499999997</v>
      </c>
      <c r="F65" s="171">
        <v>902383.71499999985</v>
      </c>
      <c r="G65" s="40"/>
      <c r="H65" s="40"/>
      <c r="I65" s="178"/>
      <c r="J65" s="40"/>
      <c r="K65" s="47">
        <f t="shared" ref="K65:K77" si="63">E65+F65+G65+I65</f>
        <v>1061627.8999999999</v>
      </c>
      <c r="L65" s="40">
        <v>28101.915000000001</v>
      </c>
      <c r="M65" s="40">
        <v>159244.185</v>
      </c>
      <c r="N65" s="40"/>
      <c r="O65" s="40"/>
      <c r="P65" s="40"/>
      <c r="Q65" s="40"/>
      <c r="R65" s="39">
        <f t="shared" si="49"/>
        <v>187346.1</v>
      </c>
      <c r="S65" s="178"/>
      <c r="T65" s="171"/>
      <c r="U65" s="40"/>
      <c r="V65" s="40"/>
      <c r="W65" s="40"/>
      <c r="X65" s="40"/>
      <c r="Y65" s="33">
        <f t="shared" ref="Y65:Y77" si="64">S65+T65+U65+W65</f>
        <v>0</v>
      </c>
      <c r="Z65" s="40"/>
      <c r="AA65" s="40"/>
      <c r="AB65" s="40"/>
      <c r="AC65" s="40"/>
      <c r="AD65" s="40"/>
      <c r="AE65" s="40"/>
      <c r="AF65" s="33">
        <f t="shared" ref="AF65:AF77" si="65">Z65+AA65+AB65+AD65</f>
        <v>0</v>
      </c>
      <c r="AG65" s="40"/>
      <c r="AH65" s="40"/>
      <c r="AI65" s="40"/>
      <c r="AJ65" s="40"/>
      <c r="AK65" s="40"/>
      <c r="AL65" s="40"/>
      <c r="AM65" s="33">
        <f t="shared" ref="AM65:AM77" si="66">AG65+AH65+AI65+AK65</f>
        <v>0</v>
      </c>
      <c r="AN65" s="40"/>
      <c r="AO65" s="40"/>
      <c r="AP65" s="40"/>
      <c r="AQ65" s="40"/>
      <c r="AR65" s="40"/>
      <c r="AS65" s="40"/>
      <c r="AT65" s="39">
        <f t="shared" ref="AT65:AT77" si="67">AN65+AO65+AP65+AR65</f>
        <v>0</v>
      </c>
      <c r="AU65" s="35">
        <f t="shared" ref="AU65:AU77" si="68">AT65+AM65+AF65+Y65+R65+K65</f>
        <v>1248974</v>
      </c>
      <c r="AV65" s="172" t="s">
        <v>901</v>
      </c>
      <c r="AW65" s="40">
        <v>2022</v>
      </c>
      <c r="AX65" s="40">
        <v>2023</v>
      </c>
      <c r="AY65" s="52" t="s">
        <v>68</v>
      </c>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29"/>
      <c r="JB65" s="229"/>
      <c r="JC65" s="229"/>
      <c r="JD65" s="229"/>
      <c r="JE65" s="229"/>
      <c r="JF65" s="229"/>
      <c r="JG65" s="229"/>
      <c r="JH65" s="229"/>
      <c r="JI65" s="229"/>
      <c r="JJ65" s="229"/>
      <c r="JK65" s="229"/>
      <c r="JL65" s="229"/>
      <c r="JM65" s="229"/>
      <c r="JN65" s="229"/>
      <c r="JO65" s="229"/>
      <c r="JP65" s="229"/>
      <c r="JQ65" s="229"/>
      <c r="JR65" s="229"/>
      <c r="JS65" s="229"/>
      <c r="JT65" s="229"/>
      <c r="JU65" s="229"/>
      <c r="JV65" s="229"/>
      <c r="JW65" s="229"/>
      <c r="JX65" s="229"/>
      <c r="JY65" s="229"/>
      <c r="JZ65" s="229"/>
      <c r="KA65" s="229"/>
      <c r="KB65" s="229"/>
      <c r="KC65" s="229"/>
      <c r="KD65" s="229"/>
      <c r="KE65" s="229"/>
      <c r="KF65" s="229"/>
      <c r="KG65" s="229"/>
      <c r="KH65" s="229"/>
      <c r="KI65" s="229"/>
      <c r="KJ65" s="229"/>
      <c r="KK65" s="229"/>
      <c r="KL65" s="229"/>
      <c r="KM65" s="229"/>
      <c r="KN65" s="229"/>
      <c r="KO65" s="229"/>
      <c r="KP65" s="229"/>
      <c r="KQ65" s="229"/>
      <c r="KR65" s="229"/>
      <c r="KS65" s="229"/>
      <c r="KT65" s="229"/>
      <c r="KU65" s="229"/>
      <c r="KV65" s="229"/>
      <c r="KW65" s="229"/>
      <c r="KX65" s="229"/>
      <c r="KY65" s="229"/>
      <c r="KZ65" s="229"/>
      <c r="LA65" s="229"/>
      <c r="LB65" s="229"/>
      <c r="LC65" s="229"/>
      <c r="LD65" s="229"/>
      <c r="LE65" s="229"/>
      <c r="LF65" s="229"/>
      <c r="LG65" s="229"/>
      <c r="LH65" s="229"/>
      <c r="LI65" s="229"/>
      <c r="LJ65" s="229"/>
      <c r="LK65" s="229"/>
      <c r="LL65" s="229"/>
      <c r="LM65" s="229"/>
      <c r="LN65" s="229"/>
      <c r="LO65" s="229"/>
      <c r="LP65" s="229"/>
      <c r="LQ65" s="229"/>
      <c r="LR65" s="229"/>
      <c r="LS65" s="229"/>
      <c r="LT65" s="229"/>
      <c r="LU65" s="229"/>
      <c r="LV65" s="229"/>
      <c r="LW65" s="229"/>
      <c r="LX65" s="229"/>
      <c r="LY65" s="229"/>
      <c r="LZ65" s="229"/>
      <c r="MA65" s="229"/>
      <c r="MB65" s="229"/>
      <c r="MC65" s="229"/>
      <c r="MD65" s="229"/>
      <c r="ME65" s="229"/>
      <c r="MF65" s="229"/>
      <c r="MG65" s="229"/>
      <c r="MH65" s="229"/>
      <c r="MI65" s="229"/>
      <c r="MJ65" s="229"/>
      <c r="MK65" s="229"/>
      <c r="ML65" s="229"/>
      <c r="MM65" s="229"/>
      <c r="MN65" s="229"/>
      <c r="MO65" s="229"/>
      <c r="MP65" s="229"/>
      <c r="MQ65" s="229"/>
    </row>
    <row r="66" spans="1:355" s="7" customFormat="1" ht="86.25" customHeight="1" x14ac:dyDescent="0.25">
      <c r="A66" s="167" t="s">
        <v>314</v>
      </c>
      <c r="B66" s="177" t="s">
        <v>194</v>
      </c>
      <c r="C66" s="38" t="s">
        <v>97</v>
      </c>
      <c r="D66" s="40"/>
      <c r="E66" s="178">
        <v>137409.44999999998</v>
      </c>
      <c r="F66" s="171">
        <v>778653.54999999993</v>
      </c>
      <c r="G66" s="40"/>
      <c r="H66" s="40"/>
      <c r="I66" s="178"/>
      <c r="J66" s="40"/>
      <c r="K66" s="47">
        <f t="shared" si="63"/>
        <v>916062.99999999988</v>
      </c>
      <c r="L66" s="40"/>
      <c r="M66" s="40"/>
      <c r="N66" s="40"/>
      <c r="O66" s="40"/>
      <c r="P66" s="40"/>
      <c r="Q66" s="40"/>
      <c r="R66" s="39">
        <f t="shared" si="49"/>
        <v>0</v>
      </c>
      <c r="S66" s="40"/>
      <c r="T66" s="40"/>
      <c r="U66" s="40"/>
      <c r="V66" s="40"/>
      <c r="W66" s="40"/>
      <c r="X66" s="40"/>
      <c r="Y66" s="33">
        <f t="shared" si="64"/>
        <v>0</v>
      </c>
      <c r="Z66" s="40"/>
      <c r="AA66" s="40"/>
      <c r="AB66" s="40"/>
      <c r="AC66" s="40"/>
      <c r="AD66" s="40"/>
      <c r="AE66" s="40"/>
      <c r="AF66" s="33">
        <f t="shared" si="65"/>
        <v>0</v>
      </c>
      <c r="AG66" s="40"/>
      <c r="AH66" s="40"/>
      <c r="AI66" s="40"/>
      <c r="AJ66" s="40"/>
      <c r="AK66" s="40"/>
      <c r="AL66" s="40"/>
      <c r="AM66" s="33">
        <f t="shared" si="66"/>
        <v>0</v>
      </c>
      <c r="AN66" s="40"/>
      <c r="AO66" s="40"/>
      <c r="AP66" s="40"/>
      <c r="AQ66" s="40"/>
      <c r="AR66" s="40"/>
      <c r="AS66" s="40"/>
      <c r="AT66" s="39">
        <f t="shared" si="67"/>
        <v>0</v>
      </c>
      <c r="AU66" s="35">
        <f t="shared" si="68"/>
        <v>916062.99999999988</v>
      </c>
      <c r="AV66" s="172" t="s">
        <v>791</v>
      </c>
      <c r="AW66" s="40">
        <v>2022</v>
      </c>
      <c r="AX66" s="40">
        <v>2022</v>
      </c>
      <c r="AY66" s="52" t="s">
        <v>68</v>
      </c>
      <c r="EU66" s="358"/>
      <c r="EV66" s="358"/>
      <c r="EW66" s="358"/>
      <c r="EX66" s="358"/>
      <c r="EY66" s="358"/>
      <c r="EZ66" s="358"/>
      <c r="FA66" s="358"/>
      <c r="FB66" s="358"/>
      <c r="FC66" s="358"/>
      <c r="FD66" s="358"/>
      <c r="FE66" s="358"/>
      <c r="FF66" s="358"/>
      <c r="FG66" s="358"/>
      <c r="FH66" s="358"/>
      <c r="FI66" s="358"/>
      <c r="FJ66" s="358"/>
      <c r="FK66" s="358"/>
      <c r="FL66" s="358"/>
      <c r="FM66" s="358"/>
      <c r="FN66" s="358"/>
      <c r="FO66" s="358"/>
      <c r="FP66" s="358"/>
      <c r="FQ66" s="358"/>
      <c r="FR66" s="358"/>
      <c r="FS66" s="358"/>
      <c r="FT66" s="358"/>
      <c r="FU66" s="358"/>
      <c r="FV66" s="358"/>
      <c r="FW66" s="358"/>
      <c r="FX66" s="358"/>
      <c r="FY66" s="358"/>
      <c r="FZ66" s="358"/>
      <c r="GA66" s="358"/>
      <c r="GB66" s="358"/>
      <c r="GC66" s="358"/>
      <c r="GD66" s="358"/>
      <c r="GE66" s="358"/>
      <c r="GF66" s="358"/>
      <c r="GG66" s="358"/>
      <c r="GH66" s="358"/>
      <c r="GI66" s="358"/>
      <c r="GJ66" s="358"/>
      <c r="GK66" s="358"/>
      <c r="GL66" s="358"/>
      <c r="GM66" s="358"/>
      <c r="GN66" s="358"/>
      <c r="GO66" s="358"/>
      <c r="GP66" s="358"/>
      <c r="GQ66" s="358"/>
      <c r="GR66" s="358"/>
      <c r="GS66" s="358"/>
      <c r="GT66" s="358"/>
      <c r="GU66" s="358"/>
      <c r="GV66" s="358"/>
      <c r="GW66" s="358"/>
      <c r="GX66" s="358"/>
      <c r="GY66" s="358"/>
      <c r="GZ66" s="358"/>
      <c r="HA66" s="358"/>
      <c r="HB66" s="358"/>
      <c r="HC66" s="358"/>
      <c r="HD66" s="358"/>
      <c r="HE66" s="358"/>
      <c r="HF66" s="358"/>
      <c r="HG66" s="358"/>
      <c r="HH66" s="358"/>
      <c r="HI66" s="358"/>
      <c r="HJ66" s="358"/>
      <c r="HK66" s="358"/>
      <c r="HL66" s="358"/>
      <c r="HM66" s="358"/>
      <c r="HN66" s="358"/>
      <c r="HO66" s="358"/>
      <c r="HP66" s="358"/>
      <c r="HQ66" s="358"/>
      <c r="HR66" s="358"/>
      <c r="HS66" s="358"/>
      <c r="HT66" s="358"/>
      <c r="HU66" s="358"/>
      <c r="HV66" s="358"/>
      <c r="HW66" s="358"/>
      <c r="HX66" s="358"/>
      <c r="HY66" s="358"/>
      <c r="HZ66" s="358"/>
      <c r="IA66" s="358"/>
      <c r="IB66" s="358"/>
      <c r="IC66" s="358"/>
      <c r="ID66" s="358"/>
      <c r="IE66" s="358"/>
      <c r="IF66" s="358"/>
      <c r="IG66" s="358"/>
      <c r="IH66" s="358"/>
      <c r="II66" s="358"/>
      <c r="IJ66" s="358"/>
      <c r="IK66" s="358"/>
      <c r="IL66" s="358"/>
      <c r="IM66" s="358"/>
      <c r="IN66" s="358"/>
      <c r="IO66" s="358"/>
      <c r="IP66" s="358"/>
      <c r="IQ66" s="358"/>
      <c r="IR66" s="358"/>
      <c r="IS66" s="358"/>
      <c r="IT66" s="358"/>
      <c r="IU66" s="358"/>
      <c r="IV66" s="358"/>
      <c r="IW66" s="358"/>
      <c r="IX66" s="358"/>
      <c r="IY66" s="358"/>
      <c r="IZ66" s="358"/>
      <c r="JA66" s="358"/>
      <c r="JB66" s="358"/>
      <c r="JC66" s="358"/>
      <c r="JD66" s="358"/>
      <c r="JE66" s="358"/>
      <c r="JF66" s="358"/>
      <c r="JG66" s="358"/>
      <c r="JH66" s="358"/>
      <c r="JI66" s="358"/>
      <c r="JJ66" s="358"/>
      <c r="JK66" s="358"/>
      <c r="JL66" s="358"/>
      <c r="JM66" s="358"/>
      <c r="JN66" s="358"/>
      <c r="JO66" s="358"/>
      <c r="JP66" s="358"/>
      <c r="JQ66" s="358"/>
      <c r="JR66" s="358"/>
      <c r="JS66" s="358"/>
      <c r="JT66" s="358"/>
      <c r="JU66" s="358"/>
      <c r="JV66" s="358"/>
      <c r="JW66" s="358"/>
      <c r="JX66" s="358"/>
      <c r="JY66" s="358"/>
      <c r="JZ66" s="358"/>
      <c r="KA66" s="358"/>
      <c r="KB66" s="358"/>
      <c r="KC66" s="358"/>
      <c r="KD66" s="358"/>
      <c r="KE66" s="358"/>
      <c r="KF66" s="358"/>
      <c r="KG66" s="358"/>
      <c r="KH66" s="358"/>
      <c r="KI66" s="358"/>
      <c r="KJ66" s="358"/>
      <c r="KK66" s="358"/>
      <c r="KL66" s="358"/>
      <c r="KM66" s="358"/>
      <c r="KN66" s="358"/>
      <c r="KO66" s="358"/>
      <c r="KP66" s="358"/>
      <c r="KQ66" s="358"/>
      <c r="KR66" s="358"/>
      <c r="KS66" s="358"/>
      <c r="KT66" s="358"/>
      <c r="KU66" s="358"/>
      <c r="KV66" s="358"/>
      <c r="KW66" s="358"/>
      <c r="KX66" s="358"/>
      <c r="KY66" s="358"/>
      <c r="KZ66" s="358"/>
      <c r="LA66" s="358"/>
      <c r="LB66" s="358"/>
      <c r="LC66" s="358"/>
      <c r="LD66" s="358"/>
      <c r="LE66" s="358"/>
      <c r="LF66" s="358"/>
      <c r="LG66" s="358"/>
      <c r="LH66" s="358"/>
      <c r="LI66" s="358"/>
      <c r="LJ66" s="358"/>
      <c r="LK66" s="358"/>
      <c r="LL66" s="358"/>
      <c r="LM66" s="358"/>
      <c r="LN66" s="358"/>
      <c r="LO66" s="358"/>
      <c r="LP66" s="358"/>
      <c r="LQ66" s="358"/>
      <c r="LR66" s="358"/>
      <c r="LS66" s="358"/>
      <c r="LT66" s="358"/>
      <c r="LU66" s="358"/>
      <c r="LV66" s="358"/>
      <c r="LW66" s="358"/>
      <c r="LX66" s="358"/>
      <c r="LY66" s="358"/>
      <c r="LZ66" s="358"/>
      <c r="MA66" s="358"/>
      <c r="MB66" s="358"/>
      <c r="MC66" s="358"/>
      <c r="MD66" s="358"/>
      <c r="ME66" s="358"/>
      <c r="MF66" s="358"/>
      <c r="MG66" s="358"/>
      <c r="MH66" s="358"/>
      <c r="MI66" s="358"/>
      <c r="MJ66" s="358"/>
      <c r="MK66" s="358"/>
      <c r="ML66" s="358"/>
      <c r="MM66" s="358"/>
      <c r="MN66" s="358"/>
      <c r="MO66" s="358"/>
      <c r="MP66" s="358"/>
      <c r="MQ66" s="358"/>
    </row>
    <row r="67" spans="1:355" s="7" customFormat="1" ht="86.25" customHeight="1" x14ac:dyDescent="0.25">
      <c r="A67" s="167" t="s">
        <v>315</v>
      </c>
      <c r="B67" s="177" t="s">
        <v>195</v>
      </c>
      <c r="C67" s="38" t="s">
        <v>97</v>
      </c>
      <c r="D67" s="40"/>
      <c r="E67" s="178">
        <v>148388.85</v>
      </c>
      <c r="F67" s="171">
        <v>840870.15</v>
      </c>
      <c r="G67" s="40"/>
      <c r="H67" s="40"/>
      <c r="I67" s="178"/>
      <c r="J67" s="40"/>
      <c r="K67" s="47">
        <f t="shared" si="63"/>
        <v>989259</v>
      </c>
      <c r="L67" s="40"/>
      <c r="M67" s="40"/>
      <c r="N67" s="40"/>
      <c r="O67" s="40"/>
      <c r="P67" s="40"/>
      <c r="Q67" s="40"/>
      <c r="R67" s="39">
        <f t="shared" si="49"/>
        <v>0</v>
      </c>
      <c r="S67" s="40"/>
      <c r="T67" s="40"/>
      <c r="U67" s="40"/>
      <c r="V67" s="40"/>
      <c r="W67" s="40"/>
      <c r="X67" s="40"/>
      <c r="Y67" s="33">
        <f t="shared" si="64"/>
        <v>0</v>
      </c>
      <c r="Z67" s="40"/>
      <c r="AA67" s="40"/>
      <c r="AB67" s="40"/>
      <c r="AC67" s="40"/>
      <c r="AD67" s="40"/>
      <c r="AE67" s="40"/>
      <c r="AF67" s="33">
        <f t="shared" si="65"/>
        <v>0</v>
      </c>
      <c r="AG67" s="40"/>
      <c r="AH67" s="40"/>
      <c r="AI67" s="40"/>
      <c r="AJ67" s="40"/>
      <c r="AK67" s="40"/>
      <c r="AL67" s="40"/>
      <c r="AM67" s="33">
        <f t="shared" si="66"/>
        <v>0</v>
      </c>
      <c r="AN67" s="40"/>
      <c r="AO67" s="40"/>
      <c r="AP67" s="40"/>
      <c r="AQ67" s="40"/>
      <c r="AR67" s="40"/>
      <c r="AS67" s="40"/>
      <c r="AT67" s="39">
        <f t="shared" si="67"/>
        <v>0</v>
      </c>
      <c r="AU67" s="35">
        <f t="shared" si="68"/>
        <v>989259</v>
      </c>
      <c r="AV67" s="172" t="s">
        <v>792</v>
      </c>
      <c r="AW67" s="40">
        <v>2022</v>
      </c>
      <c r="AX67" s="40">
        <v>2022</v>
      </c>
      <c r="AY67" s="52" t="s">
        <v>68</v>
      </c>
      <c r="EU67" s="358"/>
      <c r="EV67" s="358"/>
      <c r="EW67" s="358"/>
      <c r="EX67" s="358"/>
      <c r="EY67" s="358"/>
      <c r="EZ67" s="358"/>
      <c r="FA67" s="358"/>
      <c r="FB67" s="358"/>
      <c r="FC67" s="358"/>
      <c r="FD67" s="358"/>
      <c r="FE67" s="358"/>
      <c r="FF67" s="358"/>
      <c r="FG67" s="358"/>
      <c r="FH67" s="358"/>
      <c r="FI67" s="358"/>
      <c r="FJ67" s="358"/>
      <c r="FK67" s="358"/>
      <c r="FL67" s="358"/>
      <c r="FM67" s="358"/>
      <c r="FN67" s="358"/>
      <c r="FO67" s="358"/>
      <c r="FP67" s="358"/>
      <c r="FQ67" s="358"/>
      <c r="FR67" s="358"/>
      <c r="FS67" s="358"/>
      <c r="FT67" s="358"/>
      <c r="FU67" s="358"/>
      <c r="FV67" s="358"/>
      <c r="FW67" s="358"/>
      <c r="FX67" s="358"/>
      <c r="FY67" s="358"/>
      <c r="FZ67" s="358"/>
      <c r="GA67" s="358"/>
      <c r="GB67" s="358"/>
      <c r="GC67" s="358"/>
      <c r="GD67" s="358"/>
      <c r="GE67" s="358"/>
      <c r="GF67" s="358"/>
      <c r="GG67" s="358"/>
      <c r="GH67" s="358"/>
      <c r="GI67" s="358"/>
      <c r="GJ67" s="358"/>
      <c r="GK67" s="358"/>
      <c r="GL67" s="358"/>
      <c r="GM67" s="358"/>
      <c r="GN67" s="358"/>
      <c r="GO67" s="358"/>
      <c r="GP67" s="358"/>
      <c r="GQ67" s="358"/>
      <c r="GR67" s="358"/>
      <c r="GS67" s="358"/>
      <c r="GT67" s="358"/>
      <c r="GU67" s="358"/>
      <c r="GV67" s="358"/>
      <c r="GW67" s="358"/>
      <c r="GX67" s="358"/>
      <c r="GY67" s="358"/>
      <c r="GZ67" s="358"/>
      <c r="HA67" s="358"/>
      <c r="HB67" s="358"/>
      <c r="HC67" s="358"/>
      <c r="HD67" s="358"/>
      <c r="HE67" s="358"/>
      <c r="HF67" s="358"/>
      <c r="HG67" s="358"/>
      <c r="HH67" s="358"/>
      <c r="HI67" s="358"/>
      <c r="HJ67" s="358"/>
      <c r="HK67" s="358"/>
      <c r="HL67" s="358"/>
      <c r="HM67" s="358"/>
      <c r="HN67" s="358"/>
      <c r="HO67" s="358"/>
      <c r="HP67" s="358"/>
      <c r="HQ67" s="358"/>
      <c r="HR67" s="358"/>
      <c r="HS67" s="358"/>
      <c r="HT67" s="358"/>
      <c r="HU67" s="358"/>
      <c r="HV67" s="358"/>
      <c r="HW67" s="358"/>
      <c r="HX67" s="358"/>
      <c r="HY67" s="358"/>
      <c r="HZ67" s="358"/>
      <c r="IA67" s="358"/>
      <c r="IB67" s="358"/>
      <c r="IC67" s="358"/>
      <c r="ID67" s="358"/>
      <c r="IE67" s="358"/>
      <c r="IF67" s="358"/>
      <c r="IG67" s="358"/>
      <c r="IH67" s="358"/>
      <c r="II67" s="358"/>
      <c r="IJ67" s="358"/>
      <c r="IK67" s="358"/>
      <c r="IL67" s="358"/>
      <c r="IM67" s="358"/>
      <c r="IN67" s="358"/>
      <c r="IO67" s="358"/>
      <c r="IP67" s="358"/>
      <c r="IQ67" s="358"/>
      <c r="IR67" s="358"/>
      <c r="IS67" s="358"/>
      <c r="IT67" s="358"/>
      <c r="IU67" s="358"/>
      <c r="IV67" s="358"/>
      <c r="IW67" s="358"/>
      <c r="IX67" s="358"/>
      <c r="IY67" s="358"/>
      <c r="IZ67" s="358"/>
      <c r="JA67" s="358"/>
      <c r="JB67" s="358"/>
      <c r="JC67" s="358"/>
      <c r="JD67" s="358"/>
      <c r="JE67" s="358"/>
      <c r="JF67" s="358"/>
      <c r="JG67" s="358"/>
      <c r="JH67" s="358"/>
      <c r="JI67" s="358"/>
      <c r="JJ67" s="358"/>
      <c r="JK67" s="358"/>
      <c r="JL67" s="358"/>
      <c r="JM67" s="358"/>
      <c r="JN67" s="358"/>
      <c r="JO67" s="358"/>
      <c r="JP67" s="358"/>
      <c r="JQ67" s="358"/>
      <c r="JR67" s="358"/>
      <c r="JS67" s="358"/>
      <c r="JT67" s="358"/>
      <c r="JU67" s="358"/>
      <c r="JV67" s="358"/>
      <c r="JW67" s="358"/>
      <c r="JX67" s="358"/>
      <c r="JY67" s="358"/>
      <c r="JZ67" s="358"/>
      <c r="KA67" s="358"/>
      <c r="KB67" s="358"/>
      <c r="KC67" s="358"/>
      <c r="KD67" s="358"/>
      <c r="KE67" s="358"/>
      <c r="KF67" s="358"/>
      <c r="KG67" s="358"/>
      <c r="KH67" s="358"/>
      <c r="KI67" s="358"/>
      <c r="KJ67" s="358"/>
      <c r="KK67" s="358"/>
      <c r="KL67" s="358"/>
      <c r="KM67" s="358"/>
      <c r="KN67" s="358"/>
      <c r="KO67" s="358"/>
      <c r="KP67" s="358"/>
      <c r="KQ67" s="358"/>
      <c r="KR67" s="358"/>
      <c r="KS67" s="358"/>
      <c r="KT67" s="358"/>
      <c r="KU67" s="358"/>
      <c r="KV67" s="358"/>
      <c r="KW67" s="358"/>
      <c r="KX67" s="358"/>
      <c r="KY67" s="358"/>
      <c r="KZ67" s="358"/>
      <c r="LA67" s="358"/>
      <c r="LB67" s="358"/>
      <c r="LC67" s="358"/>
      <c r="LD67" s="358"/>
      <c r="LE67" s="358"/>
      <c r="LF67" s="358"/>
      <c r="LG67" s="358"/>
      <c r="LH67" s="358"/>
      <c r="LI67" s="358"/>
      <c r="LJ67" s="358"/>
      <c r="LK67" s="358"/>
      <c r="LL67" s="358"/>
      <c r="LM67" s="358"/>
      <c r="LN67" s="358"/>
      <c r="LO67" s="358"/>
      <c r="LP67" s="358"/>
      <c r="LQ67" s="358"/>
      <c r="LR67" s="358"/>
      <c r="LS67" s="358"/>
      <c r="LT67" s="358"/>
      <c r="LU67" s="358"/>
      <c r="LV67" s="358"/>
      <c r="LW67" s="358"/>
      <c r="LX67" s="358"/>
      <c r="LY67" s="358"/>
      <c r="LZ67" s="358"/>
      <c r="MA67" s="358"/>
      <c r="MB67" s="358"/>
      <c r="MC67" s="358"/>
      <c r="MD67" s="358"/>
      <c r="ME67" s="358"/>
      <c r="MF67" s="358"/>
      <c r="MG67" s="358"/>
      <c r="MH67" s="358"/>
      <c r="MI67" s="358"/>
      <c r="MJ67" s="358"/>
      <c r="MK67" s="358"/>
      <c r="ML67" s="358"/>
      <c r="MM67" s="358"/>
      <c r="MN67" s="358"/>
      <c r="MO67" s="358"/>
      <c r="MP67" s="358"/>
      <c r="MQ67" s="358"/>
    </row>
    <row r="68" spans="1:355" s="7" customFormat="1" ht="86.25" customHeight="1" x14ac:dyDescent="0.25">
      <c r="A68" s="19" t="s">
        <v>517</v>
      </c>
      <c r="B68" s="179" t="s">
        <v>196</v>
      </c>
      <c r="C68" s="38" t="s">
        <v>97</v>
      </c>
      <c r="D68" s="40"/>
      <c r="E68" s="178">
        <v>61229.7</v>
      </c>
      <c r="F68" s="171">
        <v>346968.3</v>
      </c>
      <c r="G68" s="40"/>
      <c r="H68" s="40"/>
      <c r="I68" s="178"/>
      <c r="J68" s="40"/>
      <c r="K68" s="47">
        <f t="shared" si="63"/>
        <v>408198</v>
      </c>
      <c r="L68" s="40"/>
      <c r="M68" s="40"/>
      <c r="N68" s="40"/>
      <c r="O68" s="40"/>
      <c r="P68" s="40"/>
      <c r="Q68" s="40"/>
      <c r="R68" s="39">
        <f t="shared" si="49"/>
        <v>0</v>
      </c>
      <c r="S68" s="40"/>
      <c r="T68" s="40"/>
      <c r="U68" s="40"/>
      <c r="V68" s="40"/>
      <c r="W68" s="40"/>
      <c r="X68" s="40"/>
      <c r="Y68" s="33">
        <f t="shared" si="64"/>
        <v>0</v>
      </c>
      <c r="Z68" s="40"/>
      <c r="AA68" s="40"/>
      <c r="AB68" s="40"/>
      <c r="AC68" s="40"/>
      <c r="AD68" s="40"/>
      <c r="AE68" s="40"/>
      <c r="AF68" s="33">
        <f t="shared" si="65"/>
        <v>0</v>
      </c>
      <c r="AG68" s="40"/>
      <c r="AH68" s="40"/>
      <c r="AI68" s="40"/>
      <c r="AJ68" s="40"/>
      <c r="AK68" s="40"/>
      <c r="AL68" s="40"/>
      <c r="AM68" s="33">
        <f t="shared" si="66"/>
        <v>0</v>
      </c>
      <c r="AN68" s="40"/>
      <c r="AO68" s="40"/>
      <c r="AP68" s="40"/>
      <c r="AQ68" s="40"/>
      <c r="AR68" s="40"/>
      <c r="AS68" s="40"/>
      <c r="AT68" s="39">
        <f t="shared" si="67"/>
        <v>0</v>
      </c>
      <c r="AU68" s="35">
        <f t="shared" si="68"/>
        <v>408198</v>
      </c>
      <c r="AV68" s="172" t="s">
        <v>790</v>
      </c>
      <c r="AW68" s="40">
        <v>2022</v>
      </c>
      <c r="AX68" s="40">
        <v>2022</v>
      </c>
      <c r="AY68" s="52" t="s">
        <v>68</v>
      </c>
      <c r="EU68" s="358"/>
      <c r="EV68" s="358"/>
      <c r="EW68" s="358"/>
      <c r="EX68" s="358"/>
      <c r="EY68" s="358"/>
      <c r="EZ68" s="358"/>
      <c r="FA68" s="358"/>
      <c r="FB68" s="358"/>
      <c r="FC68" s="358"/>
      <c r="FD68" s="358"/>
      <c r="FE68" s="358"/>
      <c r="FF68" s="358"/>
      <c r="FG68" s="358"/>
      <c r="FH68" s="358"/>
      <c r="FI68" s="358"/>
      <c r="FJ68" s="358"/>
      <c r="FK68" s="358"/>
      <c r="FL68" s="358"/>
      <c r="FM68" s="358"/>
      <c r="FN68" s="358"/>
      <c r="FO68" s="358"/>
      <c r="FP68" s="358"/>
      <c r="FQ68" s="358"/>
      <c r="FR68" s="358"/>
      <c r="FS68" s="358"/>
      <c r="FT68" s="358"/>
      <c r="FU68" s="358"/>
      <c r="FV68" s="358"/>
      <c r="FW68" s="358"/>
      <c r="FX68" s="358"/>
      <c r="FY68" s="358"/>
      <c r="FZ68" s="358"/>
      <c r="GA68" s="358"/>
      <c r="GB68" s="358"/>
      <c r="GC68" s="358"/>
      <c r="GD68" s="358"/>
      <c r="GE68" s="358"/>
      <c r="GF68" s="358"/>
      <c r="GG68" s="358"/>
      <c r="GH68" s="358"/>
      <c r="GI68" s="358"/>
      <c r="GJ68" s="358"/>
      <c r="GK68" s="358"/>
      <c r="GL68" s="358"/>
      <c r="GM68" s="358"/>
      <c r="GN68" s="358"/>
      <c r="GO68" s="358"/>
      <c r="GP68" s="358"/>
      <c r="GQ68" s="358"/>
      <c r="GR68" s="358"/>
      <c r="GS68" s="358"/>
      <c r="GT68" s="358"/>
      <c r="GU68" s="358"/>
      <c r="GV68" s="358"/>
      <c r="GW68" s="358"/>
      <c r="GX68" s="358"/>
      <c r="GY68" s="358"/>
      <c r="GZ68" s="358"/>
      <c r="HA68" s="358"/>
      <c r="HB68" s="358"/>
      <c r="HC68" s="358"/>
      <c r="HD68" s="358"/>
      <c r="HE68" s="358"/>
      <c r="HF68" s="358"/>
      <c r="HG68" s="358"/>
      <c r="HH68" s="358"/>
      <c r="HI68" s="358"/>
      <c r="HJ68" s="358"/>
      <c r="HK68" s="358"/>
      <c r="HL68" s="358"/>
      <c r="HM68" s="358"/>
      <c r="HN68" s="358"/>
      <c r="HO68" s="358"/>
      <c r="HP68" s="358"/>
      <c r="HQ68" s="358"/>
      <c r="HR68" s="358"/>
      <c r="HS68" s="358"/>
      <c r="HT68" s="358"/>
      <c r="HU68" s="358"/>
      <c r="HV68" s="358"/>
      <c r="HW68" s="358"/>
      <c r="HX68" s="358"/>
      <c r="HY68" s="358"/>
      <c r="HZ68" s="358"/>
      <c r="IA68" s="358"/>
      <c r="IB68" s="358"/>
      <c r="IC68" s="358"/>
      <c r="ID68" s="358"/>
      <c r="IE68" s="358"/>
      <c r="IF68" s="358"/>
      <c r="IG68" s="358"/>
      <c r="IH68" s="358"/>
      <c r="II68" s="358"/>
      <c r="IJ68" s="358"/>
      <c r="IK68" s="358"/>
      <c r="IL68" s="358"/>
      <c r="IM68" s="358"/>
      <c r="IN68" s="358"/>
      <c r="IO68" s="358"/>
      <c r="IP68" s="358"/>
      <c r="IQ68" s="358"/>
      <c r="IR68" s="358"/>
      <c r="IS68" s="358"/>
      <c r="IT68" s="358"/>
      <c r="IU68" s="358"/>
      <c r="IV68" s="358"/>
      <c r="IW68" s="358"/>
      <c r="IX68" s="358"/>
      <c r="IY68" s="358"/>
      <c r="IZ68" s="358"/>
      <c r="JA68" s="358"/>
      <c r="JB68" s="358"/>
      <c r="JC68" s="358"/>
      <c r="JD68" s="358"/>
      <c r="JE68" s="358"/>
      <c r="JF68" s="358"/>
      <c r="JG68" s="358"/>
      <c r="JH68" s="358"/>
      <c r="JI68" s="358"/>
      <c r="JJ68" s="358"/>
      <c r="JK68" s="358"/>
      <c r="JL68" s="358"/>
      <c r="JM68" s="358"/>
      <c r="JN68" s="358"/>
      <c r="JO68" s="358"/>
      <c r="JP68" s="358"/>
      <c r="JQ68" s="358"/>
      <c r="JR68" s="358"/>
      <c r="JS68" s="358"/>
      <c r="JT68" s="358"/>
      <c r="JU68" s="358"/>
      <c r="JV68" s="358"/>
      <c r="JW68" s="358"/>
      <c r="JX68" s="358"/>
      <c r="JY68" s="358"/>
      <c r="JZ68" s="358"/>
      <c r="KA68" s="358"/>
      <c r="KB68" s="358"/>
      <c r="KC68" s="358"/>
      <c r="KD68" s="358"/>
      <c r="KE68" s="358"/>
      <c r="KF68" s="358"/>
      <c r="KG68" s="358"/>
      <c r="KH68" s="358"/>
      <c r="KI68" s="358"/>
      <c r="KJ68" s="358"/>
      <c r="KK68" s="358"/>
      <c r="KL68" s="358"/>
      <c r="KM68" s="358"/>
      <c r="KN68" s="358"/>
      <c r="KO68" s="358"/>
      <c r="KP68" s="358"/>
      <c r="KQ68" s="358"/>
      <c r="KR68" s="358"/>
      <c r="KS68" s="358"/>
      <c r="KT68" s="358"/>
      <c r="KU68" s="358"/>
      <c r="KV68" s="358"/>
      <c r="KW68" s="358"/>
      <c r="KX68" s="358"/>
      <c r="KY68" s="358"/>
      <c r="KZ68" s="358"/>
      <c r="LA68" s="358"/>
      <c r="LB68" s="358"/>
      <c r="LC68" s="358"/>
      <c r="LD68" s="358"/>
      <c r="LE68" s="358"/>
      <c r="LF68" s="358"/>
      <c r="LG68" s="358"/>
      <c r="LH68" s="358"/>
      <c r="LI68" s="358"/>
      <c r="LJ68" s="358"/>
      <c r="LK68" s="358"/>
      <c r="LL68" s="358"/>
      <c r="LM68" s="358"/>
      <c r="LN68" s="358"/>
      <c r="LO68" s="358"/>
      <c r="LP68" s="358"/>
      <c r="LQ68" s="358"/>
      <c r="LR68" s="358"/>
      <c r="LS68" s="358"/>
      <c r="LT68" s="358"/>
      <c r="LU68" s="358"/>
      <c r="LV68" s="358"/>
      <c r="LW68" s="358"/>
      <c r="LX68" s="358"/>
      <c r="LY68" s="358"/>
      <c r="LZ68" s="358"/>
      <c r="MA68" s="358"/>
      <c r="MB68" s="358"/>
      <c r="MC68" s="358"/>
      <c r="MD68" s="358"/>
      <c r="ME68" s="358"/>
      <c r="MF68" s="358"/>
      <c r="MG68" s="358"/>
      <c r="MH68" s="358"/>
      <c r="MI68" s="358"/>
      <c r="MJ68" s="358"/>
      <c r="MK68" s="358"/>
      <c r="ML68" s="358"/>
      <c r="MM68" s="358"/>
      <c r="MN68" s="358"/>
      <c r="MO68" s="358"/>
      <c r="MP68" s="358"/>
      <c r="MQ68" s="358"/>
    </row>
    <row r="69" spans="1:355" s="7" customFormat="1" ht="86.25" customHeight="1" x14ac:dyDescent="0.25">
      <c r="A69" s="167" t="s">
        <v>316</v>
      </c>
      <c r="B69" s="42" t="s">
        <v>841</v>
      </c>
      <c r="C69" s="38" t="s">
        <v>97</v>
      </c>
      <c r="D69" s="40"/>
      <c r="E69" s="133">
        <v>19965</v>
      </c>
      <c r="F69" s="38">
        <v>113135</v>
      </c>
      <c r="G69" s="40"/>
      <c r="H69" s="40"/>
      <c r="I69" s="40"/>
      <c r="J69" s="40"/>
      <c r="K69" s="47">
        <f t="shared" si="63"/>
        <v>133100</v>
      </c>
      <c r="L69" s="40"/>
      <c r="M69" s="40"/>
      <c r="N69" s="40"/>
      <c r="O69" s="40"/>
      <c r="P69" s="40"/>
      <c r="Q69" s="40"/>
      <c r="R69" s="39">
        <f t="shared" si="49"/>
        <v>0</v>
      </c>
      <c r="S69" s="40"/>
      <c r="T69" s="40"/>
      <c r="U69" s="40"/>
      <c r="V69" s="40"/>
      <c r="W69" s="40"/>
      <c r="X69" s="40"/>
      <c r="Y69" s="33">
        <f t="shared" si="64"/>
        <v>0</v>
      </c>
      <c r="Z69" s="40"/>
      <c r="AA69" s="40"/>
      <c r="AB69" s="40"/>
      <c r="AC69" s="40"/>
      <c r="AD69" s="40"/>
      <c r="AE69" s="40"/>
      <c r="AF69" s="33">
        <f t="shared" si="65"/>
        <v>0</v>
      </c>
      <c r="AG69" s="40"/>
      <c r="AH69" s="40"/>
      <c r="AI69" s="40"/>
      <c r="AJ69" s="40"/>
      <c r="AK69" s="40"/>
      <c r="AL69" s="40"/>
      <c r="AM69" s="33">
        <f t="shared" si="66"/>
        <v>0</v>
      </c>
      <c r="AN69" s="40"/>
      <c r="AO69" s="40"/>
      <c r="AP69" s="40"/>
      <c r="AQ69" s="40"/>
      <c r="AR69" s="40"/>
      <c r="AS69" s="40"/>
      <c r="AT69" s="39">
        <f t="shared" si="67"/>
        <v>0</v>
      </c>
      <c r="AU69" s="35">
        <f t="shared" si="68"/>
        <v>133100</v>
      </c>
      <c r="AV69" s="42" t="s">
        <v>793</v>
      </c>
      <c r="AW69" s="40">
        <v>2022</v>
      </c>
      <c r="AX69" s="40">
        <v>2022</v>
      </c>
      <c r="AY69" s="52" t="s">
        <v>68</v>
      </c>
      <c r="EU69" s="358"/>
      <c r="EV69" s="358"/>
      <c r="EW69" s="358"/>
      <c r="EX69" s="358"/>
      <c r="EY69" s="358"/>
      <c r="EZ69" s="358"/>
      <c r="FA69" s="358"/>
      <c r="FB69" s="358"/>
      <c r="FC69" s="358"/>
      <c r="FD69" s="358"/>
      <c r="FE69" s="358"/>
      <c r="FF69" s="358"/>
      <c r="FG69" s="358"/>
      <c r="FH69" s="358"/>
      <c r="FI69" s="358"/>
      <c r="FJ69" s="358"/>
      <c r="FK69" s="358"/>
      <c r="FL69" s="358"/>
      <c r="FM69" s="358"/>
      <c r="FN69" s="358"/>
      <c r="FO69" s="358"/>
      <c r="FP69" s="358"/>
      <c r="FQ69" s="358"/>
      <c r="FR69" s="358"/>
      <c r="FS69" s="358"/>
      <c r="FT69" s="358"/>
      <c r="FU69" s="358"/>
      <c r="FV69" s="358"/>
      <c r="FW69" s="358"/>
      <c r="FX69" s="358"/>
      <c r="FY69" s="358"/>
      <c r="FZ69" s="358"/>
      <c r="GA69" s="358"/>
      <c r="GB69" s="358"/>
      <c r="GC69" s="358"/>
      <c r="GD69" s="358"/>
      <c r="GE69" s="358"/>
      <c r="GF69" s="358"/>
      <c r="GG69" s="358"/>
      <c r="GH69" s="358"/>
      <c r="GI69" s="358"/>
      <c r="GJ69" s="358"/>
      <c r="GK69" s="358"/>
      <c r="GL69" s="358"/>
      <c r="GM69" s="358"/>
      <c r="GN69" s="358"/>
      <c r="GO69" s="358"/>
      <c r="GP69" s="358"/>
      <c r="GQ69" s="358"/>
      <c r="GR69" s="358"/>
      <c r="GS69" s="358"/>
      <c r="GT69" s="358"/>
      <c r="GU69" s="358"/>
      <c r="GV69" s="358"/>
      <c r="GW69" s="358"/>
      <c r="GX69" s="358"/>
      <c r="GY69" s="358"/>
      <c r="GZ69" s="358"/>
      <c r="HA69" s="358"/>
      <c r="HB69" s="358"/>
      <c r="HC69" s="358"/>
      <c r="HD69" s="358"/>
      <c r="HE69" s="358"/>
      <c r="HF69" s="358"/>
      <c r="HG69" s="358"/>
      <c r="HH69" s="358"/>
      <c r="HI69" s="358"/>
      <c r="HJ69" s="358"/>
      <c r="HK69" s="358"/>
      <c r="HL69" s="358"/>
      <c r="HM69" s="358"/>
      <c r="HN69" s="358"/>
      <c r="HO69" s="358"/>
      <c r="HP69" s="358"/>
      <c r="HQ69" s="358"/>
      <c r="HR69" s="358"/>
      <c r="HS69" s="358"/>
      <c r="HT69" s="358"/>
      <c r="HU69" s="358"/>
      <c r="HV69" s="358"/>
      <c r="HW69" s="358"/>
      <c r="HX69" s="358"/>
      <c r="HY69" s="358"/>
      <c r="HZ69" s="358"/>
      <c r="IA69" s="358"/>
      <c r="IB69" s="358"/>
      <c r="IC69" s="358"/>
      <c r="ID69" s="358"/>
      <c r="IE69" s="358"/>
      <c r="IF69" s="358"/>
      <c r="IG69" s="358"/>
      <c r="IH69" s="358"/>
      <c r="II69" s="358"/>
      <c r="IJ69" s="358"/>
      <c r="IK69" s="358"/>
      <c r="IL69" s="358"/>
      <c r="IM69" s="358"/>
      <c r="IN69" s="358"/>
      <c r="IO69" s="358"/>
      <c r="IP69" s="358"/>
      <c r="IQ69" s="358"/>
      <c r="IR69" s="358"/>
      <c r="IS69" s="358"/>
      <c r="IT69" s="358"/>
      <c r="IU69" s="358"/>
      <c r="IV69" s="358"/>
      <c r="IW69" s="358"/>
      <c r="IX69" s="358"/>
      <c r="IY69" s="358"/>
      <c r="IZ69" s="358"/>
      <c r="JA69" s="358"/>
      <c r="JB69" s="358"/>
      <c r="JC69" s="358"/>
      <c r="JD69" s="358"/>
      <c r="JE69" s="358"/>
      <c r="JF69" s="358"/>
      <c r="JG69" s="358"/>
      <c r="JH69" s="358"/>
      <c r="JI69" s="358"/>
      <c r="JJ69" s="358"/>
      <c r="JK69" s="358"/>
      <c r="JL69" s="358"/>
      <c r="JM69" s="358"/>
      <c r="JN69" s="358"/>
      <c r="JO69" s="358"/>
      <c r="JP69" s="358"/>
      <c r="JQ69" s="358"/>
      <c r="JR69" s="358"/>
      <c r="JS69" s="358"/>
      <c r="JT69" s="358"/>
      <c r="JU69" s="358"/>
      <c r="JV69" s="358"/>
      <c r="JW69" s="358"/>
      <c r="JX69" s="358"/>
      <c r="JY69" s="358"/>
      <c r="JZ69" s="358"/>
      <c r="KA69" s="358"/>
      <c r="KB69" s="358"/>
      <c r="KC69" s="358"/>
      <c r="KD69" s="358"/>
      <c r="KE69" s="358"/>
      <c r="KF69" s="358"/>
      <c r="KG69" s="358"/>
      <c r="KH69" s="358"/>
      <c r="KI69" s="358"/>
      <c r="KJ69" s="358"/>
      <c r="KK69" s="358"/>
      <c r="KL69" s="358"/>
      <c r="KM69" s="358"/>
      <c r="KN69" s="358"/>
      <c r="KO69" s="358"/>
      <c r="KP69" s="358"/>
      <c r="KQ69" s="358"/>
      <c r="KR69" s="358"/>
      <c r="KS69" s="358"/>
      <c r="KT69" s="358"/>
      <c r="KU69" s="358"/>
      <c r="KV69" s="358"/>
      <c r="KW69" s="358"/>
      <c r="KX69" s="358"/>
      <c r="KY69" s="358"/>
      <c r="KZ69" s="358"/>
      <c r="LA69" s="358"/>
      <c r="LB69" s="358"/>
      <c r="LC69" s="358"/>
      <c r="LD69" s="358"/>
      <c r="LE69" s="358"/>
      <c r="LF69" s="358"/>
      <c r="LG69" s="358"/>
      <c r="LH69" s="358"/>
      <c r="LI69" s="358"/>
      <c r="LJ69" s="358"/>
      <c r="LK69" s="358"/>
      <c r="LL69" s="358"/>
      <c r="LM69" s="358"/>
      <c r="LN69" s="358"/>
      <c r="LO69" s="358"/>
      <c r="LP69" s="358"/>
      <c r="LQ69" s="358"/>
      <c r="LR69" s="358"/>
      <c r="LS69" s="358"/>
      <c r="LT69" s="358"/>
      <c r="LU69" s="358"/>
      <c r="LV69" s="358"/>
      <c r="LW69" s="358"/>
      <c r="LX69" s="358"/>
      <c r="LY69" s="358"/>
      <c r="LZ69" s="358"/>
      <c r="MA69" s="358"/>
      <c r="MB69" s="358"/>
      <c r="MC69" s="358"/>
      <c r="MD69" s="358"/>
      <c r="ME69" s="358"/>
      <c r="MF69" s="358"/>
      <c r="MG69" s="358"/>
      <c r="MH69" s="358"/>
      <c r="MI69" s="358"/>
      <c r="MJ69" s="358"/>
      <c r="MK69" s="358"/>
      <c r="ML69" s="358"/>
      <c r="MM69" s="358"/>
      <c r="MN69" s="358"/>
      <c r="MO69" s="358"/>
      <c r="MP69" s="358"/>
      <c r="MQ69" s="358"/>
    </row>
    <row r="70" spans="1:355" s="7" customFormat="1" ht="86.25" customHeight="1" x14ac:dyDescent="0.25">
      <c r="A70" s="55" t="s">
        <v>808</v>
      </c>
      <c r="B70" s="96" t="s">
        <v>840</v>
      </c>
      <c r="C70" s="48" t="s">
        <v>97</v>
      </c>
      <c r="D70" s="48"/>
      <c r="E70" s="180"/>
      <c r="F70" s="48"/>
      <c r="G70" s="48"/>
      <c r="H70" s="48"/>
      <c r="I70" s="48"/>
      <c r="J70" s="48"/>
      <c r="K70" s="93">
        <f t="shared" si="63"/>
        <v>0</v>
      </c>
      <c r="L70" s="48"/>
      <c r="M70" s="48"/>
      <c r="N70" s="48"/>
      <c r="O70" s="48"/>
      <c r="P70" s="48"/>
      <c r="Q70" s="48"/>
      <c r="R70" s="181">
        <f t="shared" si="49"/>
        <v>0</v>
      </c>
      <c r="S70" s="48">
        <v>13000</v>
      </c>
      <c r="T70" s="48"/>
      <c r="U70" s="48"/>
      <c r="V70" s="48"/>
      <c r="W70" s="48"/>
      <c r="X70" s="48"/>
      <c r="Y70" s="93">
        <f t="shared" si="64"/>
        <v>13000</v>
      </c>
      <c r="Z70" s="48">
        <v>1500000</v>
      </c>
      <c r="AA70" s="48"/>
      <c r="AB70" s="48"/>
      <c r="AC70" s="48"/>
      <c r="AD70" s="48"/>
      <c r="AE70" s="48"/>
      <c r="AF70" s="93">
        <f t="shared" si="65"/>
        <v>1500000</v>
      </c>
      <c r="AG70" s="48"/>
      <c r="AH70" s="48"/>
      <c r="AI70" s="48"/>
      <c r="AJ70" s="48"/>
      <c r="AK70" s="48"/>
      <c r="AL70" s="48"/>
      <c r="AM70" s="93">
        <f t="shared" si="66"/>
        <v>0</v>
      </c>
      <c r="AN70" s="48"/>
      <c r="AO70" s="48"/>
      <c r="AP70" s="48"/>
      <c r="AQ70" s="48"/>
      <c r="AR70" s="48"/>
      <c r="AS70" s="48"/>
      <c r="AT70" s="181">
        <f t="shared" si="67"/>
        <v>0</v>
      </c>
      <c r="AU70" s="95">
        <f t="shared" si="68"/>
        <v>1513000</v>
      </c>
      <c r="AV70" s="89" t="s">
        <v>902</v>
      </c>
      <c r="AW70" s="48">
        <v>2024</v>
      </c>
      <c r="AX70" s="48">
        <v>2025</v>
      </c>
      <c r="AY70" s="52" t="s">
        <v>68</v>
      </c>
      <c r="EU70" s="358"/>
      <c r="EV70" s="358"/>
      <c r="EW70" s="358"/>
      <c r="EX70" s="358"/>
      <c r="EY70" s="358"/>
      <c r="EZ70" s="358"/>
      <c r="FA70" s="358"/>
      <c r="FB70" s="358"/>
      <c r="FC70" s="358"/>
      <c r="FD70" s="358"/>
      <c r="FE70" s="358"/>
      <c r="FF70" s="358"/>
      <c r="FG70" s="358"/>
      <c r="FH70" s="358"/>
      <c r="FI70" s="358"/>
      <c r="FJ70" s="358"/>
      <c r="FK70" s="358"/>
      <c r="FL70" s="358"/>
      <c r="FM70" s="358"/>
      <c r="FN70" s="358"/>
      <c r="FO70" s="358"/>
      <c r="FP70" s="358"/>
      <c r="FQ70" s="358"/>
      <c r="FR70" s="358"/>
      <c r="FS70" s="358"/>
      <c r="FT70" s="358"/>
      <c r="FU70" s="358"/>
      <c r="FV70" s="358"/>
      <c r="FW70" s="358"/>
      <c r="FX70" s="358"/>
      <c r="FY70" s="358"/>
      <c r="FZ70" s="358"/>
      <c r="GA70" s="358"/>
      <c r="GB70" s="358"/>
      <c r="GC70" s="358"/>
      <c r="GD70" s="358"/>
      <c r="GE70" s="358"/>
      <c r="GF70" s="358"/>
      <c r="GG70" s="358"/>
      <c r="GH70" s="358"/>
      <c r="GI70" s="358"/>
      <c r="GJ70" s="358"/>
      <c r="GK70" s="358"/>
      <c r="GL70" s="358"/>
      <c r="GM70" s="358"/>
      <c r="GN70" s="358"/>
      <c r="GO70" s="358"/>
      <c r="GP70" s="358"/>
      <c r="GQ70" s="358"/>
      <c r="GR70" s="358"/>
      <c r="GS70" s="358"/>
      <c r="GT70" s="358"/>
      <c r="GU70" s="358"/>
      <c r="GV70" s="358"/>
      <c r="GW70" s="358"/>
      <c r="GX70" s="358"/>
      <c r="GY70" s="358"/>
      <c r="GZ70" s="358"/>
      <c r="HA70" s="358"/>
      <c r="HB70" s="358"/>
      <c r="HC70" s="358"/>
      <c r="HD70" s="358"/>
      <c r="HE70" s="358"/>
      <c r="HF70" s="358"/>
      <c r="HG70" s="358"/>
      <c r="HH70" s="358"/>
      <c r="HI70" s="358"/>
      <c r="HJ70" s="358"/>
      <c r="HK70" s="358"/>
      <c r="HL70" s="358"/>
      <c r="HM70" s="358"/>
      <c r="HN70" s="358"/>
      <c r="HO70" s="358"/>
      <c r="HP70" s="358"/>
      <c r="HQ70" s="358"/>
      <c r="HR70" s="358"/>
      <c r="HS70" s="358"/>
      <c r="HT70" s="358"/>
      <c r="HU70" s="358"/>
      <c r="HV70" s="358"/>
      <c r="HW70" s="358"/>
      <c r="HX70" s="358"/>
      <c r="HY70" s="358"/>
      <c r="HZ70" s="358"/>
      <c r="IA70" s="358"/>
      <c r="IB70" s="358"/>
      <c r="IC70" s="358"/>
      <c r="ID70" s="358"/>
      <c r="IE70" s="358"/>
      <c r="IF70" s="358"/>
      <c r="IG70" s="358"/>
      <c r="IH70" s="358"/>
      <c r="II70" s="358"/>
      <c r="IJ70" s="358"/>
      <c r="IK70" s="358"/>
      <c r="IL70" s="358"/>
      <c r="IM70" s="358"/>
      <c r="IN70" s="358"/>
      <c r="IO70" s="358"/>
      <c r="IP70" s="358"/>
      <c r="IQ70" s="358"/>
      <c r="IR70" s="358"/>
      <c r="IS70" s="358"/>
      <c r="IT70" s="358"/>
      <c r="IU70" s="358"/>
      <c r="IV70" s="358"/>
      <c r="IW70" s="358"/>
      <c r="IX70" s="358"/>
      <c r="IY70" s="358"/>
      <c r="IZ70" s="358"/>
      <c r="JA70" s="358"/>
      <c r="JB70" s="358"/>
      <c r="JC70" s="358"/>
      <c r="JD70" s="358"/>
      <c r="JE70" s="358"/>
      <c r="JF70" s="358"/>
      <c r="JG70" s="358"/>
      <c r="JH70" s="358"/>
      <c r="JI70" s="358"/>
      <c r="JJ70" s="358"/>
      <c r="JK70" s="358"/>
      <c r="JL70" s="358"/>
      <c r="JM70" s="358"/>
      <c r="JN70" s="358"/>
      <c r="JO70" s="358"/>
      <c r="JP70" s="358"/>
      <c r="JQ70" s="358"/>
      <c r="JR70" s="358"/>
      <c r="JS70" s="358"/>
      <c r="JT70" s="358"/>
      <c r="JU70" s="358"/>
      <c r="JV70" s="358"/>
      <c r="JW70" s="358"/>
      <c r="JX70" s="358"/>
      <c r="JY70" s="358"/>
      <c r="JZ70" s="358"/>
      <c r="KA70" s="358"/>
      <c r="KB70" s="358"/>
      <c r="KC70" s="358"/>
      <c r="KD70" s="358"/>
      <c r="KE70" s="358"/>
      <c r="KF70" s="358"/>
      <c r="KG70" s="358"/>
      <c r="KH70" s="358"/>
      <c r="KI70" s="358"/>
      <c r="KJ70" s="358"/>
      <c r="KK70" s="358"/>
      <c r="KL70" s="358"/>
      <c r="KM70" s="358"/>
      <c r="KN70" s="358"/>
      <c r="KO70" s="358"/>
      <c r="KP70" s="358"/>
      <c r="KQ70" s="358"/>
      <c r="KR70" s="358"/>
      <c r="KS70" s="358"/>
      <c r="KT70" s="358"/>
      <c r="KU70" s="358"/>
      <c r="KV70" s="358"/>
      <c r="KW70" s="358"/>
      <c r="KX70" s="358"/>
      <c r="KY70" s="358"/>
      <c r="KZ70" s="358"/>
      <c r="LA70" s="358"/>
      <c r="LB70" s="358"/>
      <c r="LC70" s="358"/>
      <c r="LD70" s="358"/>
      <c r="LE70" s="358"/>
      <c r="LF70" s="358"/>
      <c r="LG70" s="358"/>
      <c r="LH70" s="358"/>
      <c r="LI70" s="358"/>
      <c r="LJ70" s="358"/>
      <c r="LK70" s="358"/>
      <c r="LL70" s="358"/>
      <c r="LM70" s="358"/>
      <c r="LN70" s="358"/>
      <c r="LO70" s="358"/>
      <c r="LP70" s="358"/>
      <c r="LQ70" s="358"/>
      <c r="LR70" s="358"/>
      <c r="LS70" s="358"/>
      <c r="LT70" s="358"/>
      <c r="LU70" s="358"/>
      <c r="LV70" s="358"/>
      <c r="LW70" s="358"/>
      <c r="LX70" s="358"/>
      <c r="LY70" s="358"/>
      <c r="LZ70" s="358"/>
      <c r="MA70" s="358"/>
      <c r="MB70" s="358"/>
      <c r="MC70" s="358"/>
      <c r="MD70" s="358"/>
      <c r="ME70" s="358"/>
      <c r="MF70" s="358"/>
      <c r="MG70" s="358"/>
      <c r="MH70" s="358"/>
      <c r="MI70" s="358"/>
      <c r="MJ70" s="358"/>
      <c r="MK70" s="358"/>
      <c r="ML70" s="358"/>
      <c r="MM70" s="358"/>
      <c r="MN70" s="358"/>
      <c r="MO70" s="358"/>
      <c r="MP70" s="358"/>
      <c r="MQ70" s="358"/>
    </row>
    <row r="71" spans="1:355" s="7" customFormat="1" ht="86.25" customHeight="1" x14ac:dyDescent="0.25">
      <c r="A71" s="55" t="s">
        <v>814</v>
      </c>
      <c r="B71" s="96" t="s">
        <v>809</v>
      </c>
      <c r="C71" s="48" t="s">
        <v>97</v>
      </c>
      <c r="D71" s="48"/>
      <c r="E71" s="180"/>
      <c r="F71" s="48"/>
      <c r="G71" s="48"/>
      <c r="H71" s="48"/>
      <c r="I71" s="48"/>
      <c r="J71" s="48"/>
      <c r="K71" s="93">
        <f t="shared" si="63"/>
        <v>0</v>
      </c>
      <c r="L71" s="48">
        <v>10000</v>
      </c>
      <c r="M71" s="48"/>
      <c r="N71" s="48"/>
      <c r="O71" s="48"/>
      <c r="P71" s="48"/>
      <c r="Q71" s="48"/>
      <c r="R71" s="181">
        <f t="shared" si="49"/>
        <v>10000</v>
      </c>
      <c r="S71" s="48">
        <v>390000</v>
      </c>
      <c r="T71" s="48"/>
      <c r="U71" s="48"/>
      <c r="V71" s="48"/>
      <c r="W71" s="48"/>
      <c r="X71" s="48"/>
      <c r="Y71" s="93">
        <f t="shared" si="64"/>
        <v>390000</v>
      </c>
      <c r="Z71" s="48"/>
      <c r="AA71" s="48"/>
      <c r="AB71" s="48"/>
      <c r="AC71" s="48"/>
      <c r="AD71" s="48"/>
      <c r="AE71" s="48"/>
      <c r="AF71" s="93">
        <f t="shared" si="65"/>
        <v>0</v>
      </c>
      <c r="AG71" s="48"/>
      <c r="AH71" s="48"/>
      <c r="AI71" s="48"/>
      <c r="AJ71" s="48"/>
      <c r="AK71" s="48"/>
      <c r="AL71" s="48"/>
      <c r="AM71" s="93">
        <f t="shared" si="66"/>
        <v>0</v>
      </c>
      <c r="AN71" s="48"/>
      <c r="AO71" s="48"/>
      <c r="AP71" s="48"/>
      <c r="AQ71" s="48"/>
      <c r="AR71" s="48"/>
      <c r="AS71" s="48"/>
      <c r="AT71" s="181">
        <f t="shared" si="67"/>
        <v>0</v>
      </c>
      <c r="AU71" s="95">
        <f t="shared" si="68"/>
        <v>400000</v>
      </c>
      <c r="AV71" s="89" t="s">
        <v>862</v>
      </c>
      <c r="AW71" s="48">
        <v>2023</v>
      </c>
      <c r="AX71" s="48">
        <v>2024</v>
      </c>
      <c r="AY71" s="52" t="s">
        <v>68</v>
      </c>
      <c r="EU71" s="358"/>
      <c r="EV71" s="358"/>
      <c r="EW71" s="358"/>
      <c r="EX71" s="358"/>
      <c r="EY71" s="358"/>
      <c r="EZ71" s="358"/>
      <c r="FA71" s="358"/>
      <c r="FB71" s="358"/>
      <c r="FC71" s="358"/>
      <c r="FD71" s="358"/>
      <c r="FE71" s="358"/>
      <c r="FF71" s="358"/>
      <c r="FG71" s="358"/>
      <c r="FH71" s="358"/>
      <c r="FI71" s="358"/>
      <c r="FJ71" s="358"/>
      <c r="FK71" s="358"/>
      <c r="FL71" s="358"/>
      <c r="FM71" s="358"/>
      <c r="FN71" s="358"/>
      <c r="FO71" s="358"/>
      <c r="FP71" s="358"/>
      <c r="FQ71" s="358"/>
      <c r="FR71" s="358"/>
      <c r="FS71" s="358"/>
      <c r="FT71" s="358"/>
      <c r="FU71" s="358"/>
      <c r="FV71" s="358"/>
      <c r="FW71" s="358"/>
      <c r="FX71" s="358"/>
      <c r="FY71" s="358"/>
      <c r="FZ71" s="358"/>
      <c r="GA71" s="358"/>
      <c r="GB71" s="358"/>
      <c r="GC71" s="358"/>
      <c r="GD71" s="358"/>
      <c r="GE71" s="358"/>
      <c r="GF71" s="358"/>
      <c r="GG71" s="358"/>
      <c r="GH71" s="358"/>
      <c r="GI71" s="358"/>
      <c r="GJ71" s="358"/>
      <c r="GK71" s="358"/>
      <c r="GL71" s="358"/>
      <c r="GM71" s="358"/>
      <c r="GN71" s="358"/>
      <c r="GO71" s="358"/>
      <c r="GP71" s="358"/>
      <c r="GQ71" s="358"/>
      <c r="GR71" s="358"/>
      <c r="GS71" s="358"/>
      <c r="GT71" s="358"/>
      <c r="GU71" s="358"/>
      <c r="GV71" s="358"/>
      <c r="GW71" s="358"/>
      <c r="GX71" s="358"/>
      <c r="GY71" s="358"/>
      <c r="GZ71" s="358"/>
      <c r="HA71" s="358"/>
      <c r="HB71" s="358"/>
      <c r="HC71" s="358"/>
      <c r="HD71" s="358"/>
      <c r="HE71" s="358"/>
      <c r="HF71" s="358"/>
      <c r="HG71" s="358"/>
      <c r="HH71" s="358"/>
      <c r="HI71" s="358"/>
      <c r="HJ71" s="358"/>
      <c r="HK71" s="358"/>
      <c r="HL71" s="358"/>
      <c r="HM71" s="358"/>
      <c r="HN71" s="358"/>
      <c r="HO71" s="358"/>
      <c r="HP71" s="358"/>
      <c r="HQ71" s="358"/>
      <c r="HR71" s="358"/>
      <c r="HS71" s="358"/>
      <c r="HT71" s="358"/>
      <c r="HU71" s="358"/>
      <c r="HV71" s="358"/>
      <c r="HW71" s="358"/>
      <c r="HX71" s="358"/>
      <c r="HY71" s="358"/>
      <c r="HZ71" s="358"/>
      <c r="IA71" s="358"/>
      <c r="IB71" s="358"/>
      <c r="IC71" s="358"/>
      <c r="ID71" s="358"/>
      <c r="IE71" s="358"/>
      <c r="IF71" s="358"/>
      <c r="IG71" s="358"/>
      <c r="IH71" s="358"/>
      <c r="II71" s="358"/>
      <c r="IJ71" s="358"/>
      <c r="IK71" s="358"/>
      <c r="IL71" s="358"/>
      <c r="IM71" s="358"/>
      <c r="IN71" s="358"/>
      <c r="IO71" s="358"/>
      <c r="IP71" s="358"/>
      <c r="IQ71" s="358"/>
      <c r="IR71" s="358"/>
      <c r="IS71" s="358"/>
      <c r="IT71" s="358"/>
      <c r="IU71" s="358"/>
      <c r="IV71" s="358"/>
      <c r="IW71" s="358"/>
      <c r="IX71" s="358"/>
      <c r="IY71" s="358"/>
      <c r="IZ71" s="358"/>
      <c r="JA71" s="358"/>
      <c r="JB71" s="358"/>
      <c r="JC71" s="358"/>
      <c r="JD71" s="358"/>
      <c r="JE71" s="358"/>
      <c r="JF71" s="358"/>
      <c r="JG71" s="358"/>
      <c r="JH71" s="358"/>
      <c r="JI71" s="358"/>
      <c r="JJ71" s="358"/>
      <c r="JK71" s="358"/>
      <c r="JL71" s="358"/>
      <c r="JM71" s="358"/>
      <c r="JN71" s="358"/>
      <c r="JO71" s="358"/>
      <c r="JP71" s="358"/>
      <c r="JQ71" s="358"/>
      <c r="JR71" s="358"/>
      <c r="JS71" s="358"/>
      <c r="JT71" s="358"/>
      <c r="JU71" s="358"/>
      <c r="JV71" s="358"/>
      <c r="JW71" s="358"/>
      <c r="JX71" s="358"/>
      <c r="JY71" s="358"/>
      <c r="JZ71" s="358"/>
      <c r="KA71" s="358"/>
      <c r="KB71" s="358"/>
      <c r="KC71" s="358"/>
      <c r="KD71" s="358"/>
      <c r="KE71" s="358"/>
      <c r="KF71" s="358"/>
      <c r="KG71" s="358"/>
      <c r="KH71" s="358"/>
      <c r="KI71" s="358"/>
      <c r="KJ71" s="358"/>
      <c r="KK71" s="358"/>
      <c r="KL71" s="358"/>
      <c r="KM71" s="358"/>
      <c r="KN71" s="358"/>
      <c r="KO71" s="358"/>
      <c r="KP71" s="358"/>
      <c r="KQ71" s="358"/>
      <c r="KR71" s="358"/>
      <c r="KS71" s="358"/>
      <c r="KT71" s="358"/>
      <c r="KU71" s="358"/>
      <c r="KV71" s="358"/>
      <c r="KW71" s="358"/>
      <c r="KX71" s="358"/>
      <c r="KY71" s="358"/>
      <c r="KZ71" s="358"/>
      <c r="LA71" s="358"/>
      <c r="LB71" s="358"/>
      <c r="LC71" s="358"/>
      <c r="LD71" s="358"/>
      <c r="LE71" s="358"/>
      <c r="LF71" s="358"/>
      <c r="LG71" s="358"/>
      <c r="LH71" s="358"/>
      <c r="LI71" s="358"/>
      <c r="LJ71" s="358"/>
      <c r="LK71" s="358"/>
      <c r="LL71" s="358"/>
      <c r="LM71" s="358"/>
      <c r="LN71" s="358"/>
      <c r="LO71" s="358"/>
      <c r="LP71" s="358"/>
      <c r="LQ71" s="358"/>
      <c r="LR71" s="358"/>
      <c r="LS71" s="358"/>
      <c r="LT71" s="358"/>
      <c r="LU71" s="358"/>
      <c r="LV71" s="358"/>
      <c r="LW71" s="358"/>
      <c r="LX71" s="358"/>
      <c r="LY71" s="358"/>
      <c r="LZ71" s="358"/>
      <c r="MA71" s="358"/>
      <c r="MB71" s="358"/>
      <c r="MC71" s="358"/>
      <c r="MD71" s="358"/>
      <c r="ME71" s="358"/>
      <c r="MF71" s="358"/>
      <c r="MG71" s="358"/>
      <c r="MH71" s="358"/>
      <c r="MI71" s="358"/>
      <c r="MJ71" s="358"/>
      <c r="MK71" s="358"/>
      <c r="ML71" s="358"/>
      <c r="MM71" s="358"/>
      <c r="MN71" s="358"/>
      <c r="MO71" s="358"/>
      <c r="MP71" s="358"/>
      <c r="MQ71" s="358"/>
    </row>
    <row r="72" spans="1:355" s="7" customFormat="1" ht="86.25" customHeight="1" x14ac:dyDescent="0.25">
      <c r="A72" s="55" t="s">
        <v>815</v>
      </c>
      <c r="B72" s="96" t="s">
        <v>842</v>
      </c>
      <c r="C72" s="48" t="s">
        <v>97</v>
      </c>
      <c r="D72" s="48"/>
      <c r="E72" s="180"/>
      <c r="F72" s="48"/>
      <c r="G72" s="48"/>
      <c r="H72" s="48"/>
      <c r="I72" s="48"/>
      <c r="J72" s="48"/>
      <c r="K72" s="93">
        <f t="shared" si="63"/>
        <v>0</v>
      </c>
      <c r="L72" s="48">
        <v>715000</v>
      </c>
      <c r="M72" s="48"/>
      <c r="N72" s="48"/>
      <c r="O72" s="48"/>
      <c r="P72" s="48"/>
      <c r="Q72" s="48"/>
      <c r="R72" s="181">
        <f t="shared" si="49"/>
        <v>715000</v>
      </c>
      <c r="S72" s="48"/>
      <c r="T72" s="48"/>
      <c r="U72" s="48"/>
      <c r="V72" s="48"/>
      <c r="W72" s="48"/>
      <c r="X72" s="48"/>
      <c r="Y72" s="93">
        <f t="shared" si="64"/>
        <v>0</v>
      </c>
      <c r="Z72" s="48"/>
      <c r="AA72" s="48"/>
      <c r="AB72" s="48"/>
      <c r="AC72" s="48"/>
      <c r="AD72" s="48"/>
      <c r="AE72" s="48"/>
      <c r="AF72" s="93">
        <f t="shared" si="65"/>
        <v>0</v>
      </c>
      <c r="AG72" s="48"/>
      <c r="AH72" s="48"/>
      <c r="AI72" s="48"/>
      <c r="AJ72" s="48"/>
      <c r="AK72" s="48"/>
      <c r="AL72" s="48"/>
      <c r="AM72" s="93">
        <f t="shared" si="66"/>
        <v>0</v>
      </c>
      <c r="AN72" s="48"/>
      <c r="AO72" s="48"/>
      <c r="AP72" s="48"/>
      <c r="AQ72" s="48"/>
      <c r="AR72" s="48"/>
      <c r="AS72" s="48"/>
      <c r="AT72" s="181">
        <f t="shared" si="67"/>
        <v>0</v>
      </c>
      <c r="AU72" s="95">
        <f t="shared" si="68"/>
        <v>715000</v>
      </c>
      <c r="AV72" s="89" t="s">
        <v>903</v>
      </c>
      <c r="AW72" s="48">
        <v>2023</v>
      </c>
      <c r="AX72" s="48">
        <v>2023</v>
      </c>
      <c r="AY72" s="52" t="s">
        <v>68</v>
      </c>
      <c r="EU72" s="358"/>
      <c r="EV72" s="358"/>
      <c r="EW72" s="358"/>
      <c r="EX72" s="358"/>
      <c r="EY72" s="358"/>
      <c r="EZ72" s="358"/>
      <c r="FA72" s="358"/>
      <c r="FB72" s="358"/>
      <c r="FC72" s="358"/>
      <c r="FD72" s="358"/>
      <c r="FE72" s="358"/>
      <c r="FF72" s="358"/>
      <c r="FG72" s="358"/>
      <c r="FH72" s="358"/>
      <c r="FI72" s="358"/>
      <c r="FJ72" s="358"/>
      <c r="FK72" s="358"/>
      <c r="FL72" s="358"/>
      <c r="FM72" s="358"/>
      <c r="FN72" s="358"/>
      <c r="FO72" s="358"/>
      <c r="FP72" s="358"/>
      <c r="FQ72" s="358"/>
      <c r="FR72" s="358"/>
      <c r="FS72" s="358"/>
      <c r="FT72" s="358"/>
      <c r="FU72" s="358"/>
      <c r="FV72" s="358"/>
      <c r="FW72" s="358"/>
      <c r="FX72" s="358"/>
      <c r="FY72" s="358"/>
      <c r="FZ72" s="358"/>
      <c r="GA72" s="358"/>
      <c r="GB72" s="358"/>
      <c r="GC72" s="358"/>
      <c r="GD72" s="358"/>
      <c r="GE72" s="358"/>
      <c r="GF72" s="358"/>
      <c r="GG72" s="358"/>
      <c r="GH72" s="358"/>
      <c r="GI72" s="358"/>
      <c r="GJ72" s="358"/>
      <c r="GK72" s="358"/>
      <c r="GL72" s="358"/>
      <c r="GM72" s="358"/>
      <c r="GN72" s="358"/>
      <c r="GO72" s="358"/>
      <c r="GP72" s="358"/>
      <c r="GQ72" s="358"/>
      <c r="GR72" s="358"/>
      <c r="GS72" s="358"/>
      <c r="GT72" s="358"/>
      <c r="GU72" s="358"/>
      <c r="GV72" s="358"/>
      <c r="GW72" s="358"/>
      <c r="GX72" s="358"/>
      <c r="GY72" s="358"/>
      <c r="GZ72" s="358"/>
      <c r="HA72" s="358"/>
      <c r="HB72" s="358"/>
      <c r="HC72" s="358"/>
      <c r="HD72" s="358"/>
      <c r="HE72" s="358"/>
      <c r="HF72" s="358"/>
      <c r="HG72" s="358"/>
      <c r="HH72" s="358"/>
      <c r="HI72" s="358"/>
      <c r="HJ72" s="358"/>
      <c r="HK72" s="358"/>
      <c r="HL72" s="358"/>
      <c r="HM72" s="358"/>
      <c r="HN72" s="358"/>
      <c r="HO72" s="358"/>
      <c r="HP72" s="358"/>
      <c r="HQ72" s="358"/>
      <c r="HR72" s="358"/>
      <c r="HS72" s="358"/>
      <c r="HT72" s="358"/>
      <c r="HU72" s="358"/>
      <c r="HV72" s="358"/>
      <c r="HW72" s="358"/>
      <c r="HX72" s="358"/>
      <c r="HY72" s="358"/>
      <c r="HZ72" s="358"/>
      <c r="IA72" s="358"/>
      <c r="IB72" s="358"/>
      <c r="IC72" s="358"/>
      <c r="ID72" s="358"/>
      <c r="IE72" s="358"/>
      <c r="IF72" s="358"/>
      <c r="IG72" s="358"/>
      <c r="IH72" s="358"/>
      <c r="II72" s="358"/>
      <c r="IJ72" s="358"/>
      <c r="IK72" s="358"/>
      <c r="IL72" s="358"/>
      <c r="IM72" s="358"/>
      <c r="IN72" s="358"/>
      <c r="IO72" s="358"/>
      <c r="IP72" s="358"/>
      <c r="IQ72" s="358"/>
      <c r="IR72" s="358"/>
      <c r="IS72" s="358"/>
      <c r="IT72" s="358"/>
      <c r="IU72" s="358"/>
      <c r="IV72" s="358"/>
      <c r="IW72" s="358"/>
      <c r="IX72" s="358"/>
      <c r="IY72" s="358"/>
      <c r="IZ72" s="358"/>
      <c r="JA72" s="358"/>
      <c r="JB72" s="358"/>
      <c r="JC72" s="358"/>
      <c r="JD72" s="358"/>
      <c r="JE72" s="358"/>
      <c r="JF72" s="358"/>
      <c r="JG72" s="358"/>
      <c r="JH72" s="358"/>
      <c r="JI72" s="358"/>
      <c r="JJ72" s="358"/>
      <c r="JK72" s="358"/>
      <c r="JL72" s="358"/>
      <c r="JM72" s="358"/>
      <c r="JN72" s="358"/>
      <c r="JO72" s="358"/>
      <c r="JP72" s="358"/>
      <c r="JQ72" s="358"/>
      <c r="JR72" s="358"/>
      <c r="JS72" s="358"/>
      <c r="JT72" s="358"/>
      <c r="JU72" s="358"/>
      <c r="JV72" s="358"/>
      <c r="JW72" s="358"/>
      <c r="JX72" s="358"/>
      <c r="JY72" s="358"/>
      <c r="JZ72" s="358"/>
      <c r="KA72" s="358"/>
      <c r="KB72" s="358"/>
      <c r="KC72" s="358"/>
      <c r="KD72" s="358"/>
      <c r="KE72" s="358"/>
      <c r="KF72" s="358"/>
      <c r="KG72" s="358"/>
      <c r="KH72" s="358"/>
      <c r="KI72" s="358"/>
      <c r="KJ72" s="358"/>
      <c r="KK72" s="358"/>
      <c r="KL72" s="358"/>
      <c r="KM72" s="358"/>
      <c r="KN72" s="358"/>
      <c r="KO72" s="358"/>
      <c r="KP72" s="358"/>
      <c r="KQ72" s="358"/>
      <c r="KR72" s="358"/>
      <c r="KS72" s="358"/>
      <c r="KT72" s="358"/>
      <c r="KU72" s="358"/>
      <c r="KV72" s="358"/>
      <c r="KW72" s="358"/>
      <c r="KX72" s="358"/>
      <c r="KY72" s="358"/>
      <c r="KZ72" s="358"/>
      <c r="LA72" s="358"/>
      <c r="LB72" s="358"/>
      <c r="LC72" s="358"/>
      <c r="LD72" s="358"/>
      <c r="LE72" s="358"/>
      <c r="LF72" s="358"/>
      <c r="LG72" s="358"/>
      <c r="LH72" s="358"/>
      <c r="LI72" s="358"/>
      <c r="LJ72" s="358"/>
      <c r="LK72" s="358"/>
      <c r="LL72" s="358"/>
      <c r="LM72" s="358"/>
      <c r="LN72" s="358"/>
      <c r="LO72" s="358"/>
      <c r="LP72" s="358"/>
      <c r="LQ72" s="358"/>
      <c r="LR72" s="358"/>
      <c r="LS72" s="358"/>
      <c r="LT72" s="358"/>
      <c r="LU72" s="358"/>
      <c r="LV72" s="358"/>
      <c r="LW72" s="358"/>
      <c r="LX72" s="358"/>
      <c r="LY72" s="358"/>
      <c r="LZ72" s="358"/>
      <c r="MA72" s="358"/>
      <c r="MB72" s="358"/>
      <c r="MC72" s="358"/>
      <c r="MD72" s="358"/>
      <c r="ME72" s="358"/>
      <c r="MF72" s="358"/>
      <c r="MG72" s="358"/>
      <c r="MH72" s="358"/>
      <c r="MI72" s="358"/>
      <c r="MJ72" s="358"/>
      <c r="MK72" s="358"/>
      <c r="ML72" s="358"/>
      <c r="MM72" s="358"/>
      <c r="MN72" s="358"/>
      <c r="MO72" s="358"/>
      <c r="MP72" s="358"/>
      <c r="MQ72" s="358"/>
    </row>
    <row r="73" spans="1:355" s="1" customFormat="1" ht="87.75" customHeight="1" x14ac:dyDescent="0.25">
      <c r="A73" s="55" t="s">
        <v>816</v>
      </c>
      <c r="B73" s="96" t="s">
        <v>810</v>
      </c>
      <c r="C73" s="48" t="s">
        <v>97</v>
      </c>
      <c r="D73" s="48"/>
      <c r="E73" s="180"/>
      <c r="F73" s="48"/>
      <c r="G73" s="48"/>
      <c r="H73" s="48"/>
      <c r="I73" s="48"/>
      <c r="J73" s="48"/>
      <c r="K73" s="93">
        <f t="shared" si="63"/>
        <v>0</v>
      </c>
      <c r="L73" s="48"/>
      <c r="M73" s="48"/>
      <c r="N73" s="48"/>
      <c r="O73" s="48"/>
      <c r="P73" s="48"/>
      <c r="Q73" s="48"/>
      <c r="R73" s="181">
        <f t="shared" si="49"/>
        <v>0</v>
      </c>
      <c r="S73" s="48"/>
      <c r="T73" s="48"/>
      <c r="U73" s="48"/>
      <c r="V73" s="48"/>
      <c r="W73" s="48"/>
      <c r="X73" s="48"/>
      <c r="Y73" s="93">
        <f t="shared" si="64"/>
        <v>0</v>
      </c>
      <c r="Z73" s="48"/>
      <c r="AA73" s="48"/>
      <c r="AB73" s="48"/>
      <c r="AC73" s="48"/>
      <c r="AD73" s="48"/>
      <c r="AE73" s="48"/>
      <c r="AF73" s="93">
        <f t="shared" si="65"/>
        <v>0</v>
      </c>
      <c r="AG73" s="48">
        <v>380000</v>
      </c>
      <c r="AH73" s="48"/>
      <c r="AI73" s="48"/>
      <c r="AJ73" s="48"/>
      <c r="AK73" s="48"/>
      <c r="AL73" s="48"/>
      <c r="AM73" s="93">
        <f t="shared" si="66"/>
        <v>380000</v>
      </c>
      <c r="AN73" s="48"/>
      <c r="AO73" s="48"/>
      <c r="AP73" s="48"/>
      <c r="AQ73" s="48"/>
      <c r="AR73" s="48"/>
      <c r="AS73" s="48"/>
      <c r="AT73" s="181">
        <f t="shared" si="67"/>
        <v>0</v>
      </c>
      <c r="AU73" s="95">
        <f t="shared" si="68"/>
        <v>380000</v>
      </c>
      <c r="AV73" s="89" t="s">
        <v>863</v>
      </c>
      <c r="AW73" s="48">
        <v>2026</v>
      </c>
      <c r="AX73" s="48">
        <v>2026</v>
      </c>
      <c r="AY73" s="52" t="s">
        <v>68</v>
      </c>
      <c r="EU73" s="229"/>
      <c r="EV73" s="229"/>
      <c r="EW73" s="229"/>
      <c r="EX73" s="229"/>
      <c r="EY73" s="229"/>
      <c r="EZ73" s="229"/>
      <c r="FA73" s="229"/>
      <c r="FB73" s="229"/>
      <c r="FC73" s="229"/>
      <c r="FD73" s="229"/>
      <c r="FE73" s="229"/>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c r="IR73" s="229"/>
      <c r="IS73" s="229"/>
      <c r="IT73" s="229"/>
      <c r="IU73" s="229"/>
      <c r="IV73" s="229"/>
      <c r="IW73" s="229"/>
      <c r="IX73" s="229"/>
      <c r="IY73" s="229"/>
      <c r="IZ73" s="229"/>
      <c r="JA73" s="229"/>
      <c r="JB73" s="229"/>
      <c r="JC73" s="229"/>
      <c r="JD73" s="229"/>
      <c r="JE73" s="229"/>
      <c r="JF73" s="229"/>
      <c r="JG73" s="229"/>
      <c r="JH73" s="229"/>
      <c r="JI73" s="229"/>
      <c r="JJ73" s="229"/>
      <c r="JK73" s="229"/>
      <c r="JL73" s="229"/>
      <c r="JM73" s="229"/>
      <c r="JN73" s="229"/>
      <c r="JO73" s="229"/>
      <c r="JP73" s="229"/>
      <c r="JQ73" s="229"/>
      <c r="JR73" s="229"/>
      <c r="JS73" s="229"/>
      <c r="JT73" s="229"/>
      <c r="JU73" s="229"/>
      <c r="JV73" s="229"/>
      <c r="JW73" s="229"/>
      <c r="JX73" s="229"/>
      <c r="JY73" s="229"/>
      <c r="JZ73" s="229"/>
      <c r="KA73" s="229"/>
      <c r="KB73" s="229"/>
      <c r="KC73" s="229"/>
      <c r="KD73" s="229"/>
      <c r="KE73" s="229"/>
      <c r="KF73" s="229"/>
      <c r="KG73" s="229"/>
      <c r="KH73" s="229"/>
      <c r="KI73" s="229"/>
      <c r="KJ73" s="229"/>
      <c r="KK73" s="229"/>
      <c r="KL73" s="229"/>
      <c r="KM73" s="229"/>
      <c r="KN73" s="229"/>
      <c r="KO73" s="229"/>
      <c r="KP73" s="229"/>
      <c r="KQ73" s="229"/>
      <c r="KR73" s="229"/>
      <c r="KS73" s="229"/>
      <c r="KT73" s="229"/>
      <c r="KU73" s="229"/>
      <c r="KV73" s="229"/>
      <c r="KW73" s="229"/>
      <c r="KX73" s="229"/>
      <c r="KY73" s="229"/>
      <c r="KZ73" s="229"/>
      <c r="LA73" s="229"/>
      <c r="LB73" s="229"/>
      <c r="LC73" s="229"/>
      <c r="LD73" s="229"/>
      <c r="LE73" s="229"/>
      <c r="LF73" s="229"/>
      <c r="LG73" s="229"/>
      <c r="LH73" s="229"/>
      <c r="LI73" s="229"/>
      <c r="LJ73" s="229"/>
      <c r="LK73" s="229"/>
      <c r="LL73" s="229"/>
      <c r="LM73" s="229"/>
      <c r="LN73" s="229"/>
      <c r="LO73" s="229"/>
      <c r="LP73" s="229"/>
      <c r="LQ73" s="229"/>
      <c r="LR73" s="229"/>
      <c r="LS73" s="229"/>
      <c r="LT73" s="229"/>
      <c r="LU73" s="229"/>
      <c r="LV73" s="229"/>
      <c r="LW73" s="229"/>
      <c r="LX73" s="229"/>
      <c r="LY73" s="229"/>
      <c r="LZ73" s="229"/>
      <c r="MA73" s="229"/>
      <c r="MB73" s="229"/>
      <c r="MC73" s="229"/>
      <c r="MD73" s="229"/>
      <c r="ME73" s="229"/>
      <c r="MF73" s="229"/>
      <c r="MG73" s="229"/>
      <c r="MH73" s="229"/>
      <c r="MI73" s="229"/>
      <c r="MJ73" s="229"/>
      <c r="MK73" s="229"/>
      <c r="ML73" s="229"/>
      <c r="MM73" s="229"/>
      <c r="MN73" s="229"/>
      <c r="MO73" s="229"/>
      <c r="MP73" s="229"/>
      <c r="MQ73" s="229"/>
    </row>
    <row r="74" spans="1:355" s="1" customFormat="1" ht="63" customHeight="1" x14ac:dyDescent="0.25">
      <c r="A74" s="55" t="s">
        <v>816</v>
      </c>
      <c r="B74" s="96" t="s">
        <v>811</v>
      </c>
      <c r="C74" s="48" t="s">
        <v>97</v>
      </c>
      <c r="D74" s="48"/>
      <c r="E74" s="180"/>
      <c r="F74" s="48"/>
      <c r="G74" s="48"/>
      <c r="H74" s="48"/>
      <c r="I74" s="48"/>
      <c r="J74" s="48"/>
      <c r="K74" s="93">
        <f t="shared" si="63"/>
        <v>0</v>
      </c>
      <c r="L74" s="48"/>
      <c r="M74" s="48"/>
      <c r="N74" s="48"/>
      <c r="O74" s="48"/>
      <c r="P74" s="48"/>
      <c r="Q74" s="48"/>
      <c r="R74" s="181">
        <f t="shared" si="49"/>
        <v>0</v>
      </c>
      <c r="S74" s="48"/>
      <c r="T74" s="48"/>
      <c r="U74" s="48"/>
      <c r="V74" s="48"/>
      <c r="W74" s="48"/>
      <c r="X74" s="48"/>
      <c r="Y74" s="93">
        <f t="shared" si="64"/>
        <v>0</v>
      </c>
      <c r="Z74" s="48"/>
      <c r="AA74" s="48"/>
      <c r="AB74" s="48"/>
      <c r="AC74" s="48"/>
      <c r="AD74" s="48"/>
      <c r="AE74" s="48"/>
      <c r="AF74" s="93">
        <f t="shared" si="65"/>
        <v>0</v>
      </c>
      <c r="AG74" s="48"/>
      <c r="AH74" s="48"/>
      <c r="AI74" s="48"/>
      <c r="AJ74" s="48"/>
      <c r="AK74" s="48"/>
      <c r="AL74" s="48"/>
      <c r="AM74" s="93">
        <f t="shared" si="66"/>
        <v>0</v>
      </c>
      <c r="AN74" s="48">
        <v>380000</v>
      </c>
      <c r="AO74" s="48"/>
      <c r="AP74" s="48"/>
      <c r="AQ74" s="48"/>
      <c r="AR74" s="48"/>
      <c r="AS74" s="48"/>
      <c r="AT74" s="181">
        <f t="shared" si="67"/>
        <v>380000</v>
      </c>
      <c r="AU74" s="95">
        <f t="shared" si="68"/>
        <v>380000</v>
      </c>
      <c r="AV74" s="89" t="s">
        <v>864</v>
      </c>
      <c r="AW74" s="48">
        <v>2027</v>
      </c>
      <c r="AX74" s="48">
        <v>2027</v>
      </c>
      <c r="AY74" s="52" t="s">
        <v>68</v>
      </c>
      <c r="EU74" s="229"/>
      <c r="EV74" s="229"/>
      <c r="EW74" s="229"/>
      <c r="EX74" s="229"/>
      <c r="EY74" s="229"/>
      <c r="EZ74" s="229"/>
      <c r="FA74" s="229"/>
      <c r="FB74" s="229"/>
      <c r="FC74" s="229"/>
      <c r="FD74" s="229"/>
      <c r="FE74" s="229"/>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c r="IX74" s="229"/>
      <c r="IY74" s="229"/>
      <c r="IZ74" s="229"/>
      <c r="JA74" s="229"/>
      <c r="JB74" s="229"/>
      <c r="JC74" s="229"/>
      <c r="JD74" s="229"/>
      <c r="JE74" s="229"/>
      <c r="JF74" s="229"/>
      <c r="JG74" s="229"/>
      <c r="JH74" s="229"/>
      <c r="JI74" s="229"/>
      <c r="JJ74" s="229"/>
      <c r="JK74" s="229"/>
      <c r="JL74" s="229"/>
      <c r="JM74" s="229"/>
      <c r="JN74" s="229"/>
      <c r="JO74" s="229"/>
      <c r="JP74" s="229"/>
      <c r="JQ74" s="229"/>
      <c r="JR74" s="229"/>
      <c r="JS74" s="229"/>
      <c r="JT74" s="229"/>
      <c r="JU74" s="229"/>
      <c r="JV74" s="229"/>
      <c r="JW74" s="229"/>
      <c r="JX74" s="229"/>
      <c r="JY74" s="229"/>
      <c r="JZ74" s="229"/>
      <c r="KA74" s="229"/>
      <c r="KB74" s="229"/>
      <c r="KC74" s="229"/>
      <c r="KD74" s="229"/>
      <c r="KE74" s="229"/>
      <c r="KF74" s="229"/>
      <c r="KG74" s="229"/>
      <c r="KH74" s="229"/>
      <c r="KI74" s="229"/>
      <c r="KJ74" s="229"/>
      <c r="KK74" s="229"/>
      <c r="KL74" s="229"/>
      <c r="KM74" s="229"/>
      <c r="KN74" s="229"/>
      <c r="KO74" s="229"/>
      <c r="KP74" s="229"/>
      <c r="KQ74" s="229"/>
      <c r="KR74" s="229"/>
      <c r="KS74" s="229"/>
      <c r="KT74" s="229"/>
      <c r="KU74" s="229"/>
      <c r="KV74" s="229"/>
      <c r="KW74" s="229"/>
      <c r="KX74" s="229"/>
      <c r="KY74" s="229"/>
      <c r="KZ74" s="229"/>
      <c r="LA74" s="229"/>
      <c r="LB74" s="229"/>
      <c r="LC74" s="229"/>
      <c r="LD74" s="229"/>
      <c r="LE74" s="229"/>
      <c r="LF74" s="229"/>
      <c r="LG74" s="229"/>
      <c r="LH74" s="229"/>
      <c r="LI74" s="229"/>
      <c r="LJ74" s="229"/>
      <c r="LK74" s="229"/>
      <c r="LL74" s="229"/>
      <c r="LM74" s="229"/>
      <c r="LN74" s="229"/>
      <c r="LO74" s="229"/>
      <c r="LP74" s="229"/>
      <c r="LQ74" s="229"/>
      <c r="LR74" s="229"/>
      <c r="LS74" s="229"/>
      <c r="LT74" s="229"/>
      <c r="LU74" s="229"/>
      <c r="LV74" s="229"/>
      <c r="LW74" s="229"/>
      <c r="LX74" s="229"/>
      <c r="LY74" s="229"/>
      <c r="LZ74" s="229"/>
      <c r="MA74" s="229"/>
      <c r="MB74" s="229"/>
      <c r="MC74" s="229"/>
      <c r="MD74" s="229"/>
      <c r="ME74" s="229"/>
      <c r="MF74" s="229"/>
      <c r="MG74" s="229"/>
      <c r="MH74" s="229"/>
      <c r="MI74" s="229"/>
      <c r="MJ74" s="229"/>
      <c r="MK74" s="229"/>
      <c r="ML74" s="229"/>
      <c r="MM74" s="229"/>
      <c r="MN74" s="229"/>
      <c r="MO74" s="229"/>
      <c r="MP74" s="229"/>
      <c r="MQ74" s="229"/>
    </row>
    <row r="75" spans="1:355" s="1" customFormat="1" ht="97.5" customHeight="1" x14ac:dyDescent="0.25">
      <c r="A75" s="55" t="s">
        <v>817</v>
      </c>
      <c r="B75" s="96" t="s">
        <v>812</v>
      </c>
      <c r="C75" s="48" t="s">
        <v>97</v>
      </c>
      <c r="D75" s="48"/>
      <c r="E75" s="180"/>
      <c r="F75" s="48"/>
      <c r="G75" s="48"/>
      <c r="H75" s="48"/>
      <c r="I75" s="48"/>
      <c r="J75" s="48"/>
      <c r="K75" s="93">
        <f t="shared" si="63"/>
        <v>0</v>
      </c>
      <c r="L75" s="48"/>
      <c r="M75" s="48"/>
      <c r="N75" s="48"/>
      <c r="O75" s="48"/>
      <c r="P75" s="48"/>
      <c r="Q75" s="48"/>
      <c r="R75" s="181">
        <f t="shared" si="49"/>
        <v>0</v>
      </c>
      <c r="S75" s="48"/>
      <c r="T75" s="48"/>
      <c r="U75" s="48"/>
      <c r="V75" s="48"/>
      <c r="W75" s="48"/>
      <c r="X75" s="48"/>
      <c r="Y75" s="93">
        <f t="shared" si="64"/>
        <v>0</v>
      </c>
      <c r="Z75" s="48"/>
      <c r="AA75" s="48"/>
      <c r="AB75" s="48"/>
      <c r="AC75" s="48"/>
      <c r="AD75" s="48"/>
      <c r="AE75" s="48"/>
      <c r="AF75" s="93">
        <f t="shared" si="65"/>
        <v>0</v>
      </c>
      <c r="AG75" s="48">
        <v>10000</v>
      </c>
      <c r="AH75" s="48"/>
      <c r="AI75" s="48"/>
      <c r="AJ75" s="48"/>
      <c r="AK75" s="48"/>
      <c r="AL75" s="48"/>
      <c r="AM75" s="93">
        <f t="shared" si="66"/>
        <v>10000</v>
      </c>
      <c r="AN75" s="48">
        <v>370000</v>
      </c>
      <c r="AO75" s="48"/>
      <c r="AP75" s="48"/>
      <c r="AQ75" s="48"/>
      <c r="AR75" s="48"/>
      <c r="AS75" s="48"/>
      <c r="AT75" s="181">
        <f t="shared" si="67"/>
        <v>370000</v>
      </c>
      <c r="AU75" s="95">
        <f t="shared" si="68"/>
        <v>380000</v>
      </c>
      <c r="AV75" s="89" t="s">
        <v>865</v>
      </c>
      <c r="AW75" s="48">
        <v>2026</v>
      </c>
      <c r="AX75" s="48">
        <v>2027</v>
      </c>
      <c r="AY75" s="52" t="s">
        <v>68</v>
      </c>
      <c r="EU75" s="229"/>
      <c r="EV75" s="229"/>
      <c r="EW75" s="229"/>
      <c r="EX75" s="229"/>
      <c r="EY75" s="229"/>
      <c r="EZ75" s="229"/>
      <c r="FA75" s="229"/>
      <c r="FB75" s="229"/>
      <c r="FC75" s="229"/>
      <c r="FD75" s="229"/>
      <c r="FE75" s="229"/>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c r="IX75" s="229"/>
      <c r="IY75" s="229"/>
      <c r="IZ75" s="229"/>
      <c r="JA75" s="229"/>
      <c r="JB75" s="229"/>
      <c r="JC75" s="229"/>
      <c r="JD75" s="229"/>
      <c r="JE75" s="229"/>
      <c r="JF75" s="229"/>
      <c r="JG75" s="229"/>
      <c r="JH75" s="229"/>
      <c r="JI75" s="229"/>
      <c r="JJ75" s="229"/>
      <c r="JK75" s="229"/>
      <c r="JL75" s="229"/>
      <c r="JM75" s="229"/>
      <c r="JN75" s="229"/>
      <c r="JO75" s="229"/>
      <c r="JP75" s="229"/>
      <c r="JQ75" s="229"/>
      <c r="JR75" s="229"/>
      <c r="JS75" s="229"/>
      <c r="JT75" s="229"/>
      <c r="JU75" s="229"/>
      <c r="JV75" s="229"/>
      <c r="JW75" s="229"/>
      <c r="JX75" s="229"/>
      <c r="JY75" s="229"/>
      <c r="JZ75" s="229"/>
      <c r="KA75" s="229"/>
      <c r="KB75" s="229"/>
      <c r="KC75" s="229"/>
      <c r="KD75" s="229"/>
      <c r="KE75" s="229"/>
      <c r="KF75" s="229"/>
      <c r="KG75" s="229"/>
      <c r="KH75" s="229"/>
      <c r="KI75" s="229"/>
      <c r="KJ75" s="229"/>
      <c r="KK75" s="229"/>
      <c r="KL75" s="229"/>
      <c r="KM75" s="229"/>
      <c r="KN75" s="229"/>
      <c r="KO75" s="229"/>
      <c r="KP75" s="229"/>
      <c r="KQ75" s="229"/>
      <c r="KR75" s="229"/>
      <c r="KS75" s="229"/>
      <c r="KT75" s="229"/>
      <c r="KU75" s="229"/>
      <c r="KV75" s="229"/>
      <c r="KW75" s="229"/>
      <c r="KX75" s="229"/>
      <c r="KY75" s="229"/>
      <c r="KZ75" s="229"/>
      <c r="LA75" s="229"/>
      <c r="LB75" s="229"/>
      <c r="LC75" s="229"/>
      <c r="LD75" s="229"/>
      <c r="LE75" s="229"/>
      <c r="LF75" s="229"/>
      <c r="LG75" s="229"/>
      <c r="LH75" s="229"/>
      <c r="LI75" s="229"/>
      <c r="LJ75" s="229"/>
      <c r="LK75" s="229"/>
      <c r="LL75" s="229"/>
      <c r="LM75" s="229"/>
      <c r="LN75" s="229"/>
      <c r="LO75" s="229"/>
      <c r="LP75" s="229"/>
      <c r="LQ75" s="229"/>
      <c r="LR75" s="229"/>
      <c r="LS75" s="229"/>
      <c r="LT75" s="229"/>
      <c r="LU75" s="229"/>
      <c r="LV75" s="229"/>
      <c r="LW75" s="229"/>
      <c r="LX75" s="229"/>
      <c r="LY75" s="229"/>
      <c r="LZ75" s="229"/>
      <c r="MA75" s="229"/>
      <c r="MB75" s="229"/>
      <c r="MC75" s="229"/>
      <c r="MD75" s="229"/>
      <c r="ME75" s="229"/>
      <c r="MF75" s="229"/>
      <c r="MG75" s="229"/>
      <c r="MH75" s="229"/>
      <c r="MI75" s="229"/>
      <c r="MJ75" s="229"/>
      <c r="MK75" s="229"/>
      <c r="ML75" s="229"/>
      <c r="MM75" s="229"/>
      <c r="MN75" s="229"/>
      <c r="MO75" s="229"/>
      <c r="MP75" s="229"/>
      <c r="MQ75" s="229"/>
    </row>
    <row r="76" spans="1:355" s="1" customFormat="1" ht="53.1" customHeight="1" x14ac:dyDescent="0.25">
      <c r="A76" s="55" t="s">
        <v>818</v>
      </c>
      <c r="B76" s="96" t="s">
        <v>813</v>
      </c>
      <c r="C76" s="48" t="s">
        <v>97</v>
      </c>
      <c r="D76" s="48"/>
      <c r="E76" s="180"/>
      <c r="F76" s="48"/>
      <c r="G76" s="48"/>
      <c r="H76" s="48"/>
      <c r="I76" s="48"/>
      <c r="J76" s="48"/>
      <c r="K76" s="93">
        <f t="shared" si="63"/>
        <v>0</v>
      </c>
      <c r="L76" s="48"/>
      <c r="M76" s="48"/>
      <c r="N76" s="48"/>
      <c r="O76" s="48"/>
      <c r="P76" s="48"/>
      <c r="Q76" s="48"/>
      <c r="R76" s="181">
        <f t="shared" si="49"/>
        <v>0</v>
      </c>
      <c r="S76" s="48">
        <v>515000</v>
      </c>
      <c r="T76" s="48"/>
      <c r="U76" s="48"/>
      <c r="V76" s="48"/>
      <c r="W76" s="48"/>
      <c r="X76" s="48"/>
      <c r="Y76" s="93">
        <f t="shared" si="64"/>
        <v>515000</v>
      </c>
      <c r="Z76" s="48"/>
      <c r="AA76" s="48"/>
      <c r="AB76" s="48"/>
      <c r="AC76" s="48"/>
      <c r="AD76" s="48"/>
      <c r="AE76" s="48"/>
      <c r="AF76" s="93">
        <f t="shared" si="65"/>
        <v>0</v>
      </c>
      <c r="AG76" s="48"/>
      <c r="AH76" s="48"/>
      <c r="AI76" s="48"/>
      <c r="AJ76" s="48"/>
      <c r="AK76" s="48"/>
      <c r="AL76" s="48"/>
      <c r="AM76" s="93">
        <f t="shared" si="66"/>
        <v>0</v>
      </c>
      <c r="AN76" s="48"/>
      <c r="AO76" s="48"/>
      <c r="AP76" s="48"/>
      <c r="AQ76" s="48"/>
      <c r="AR76" s="48"/>
      <c r="AS76" s="48"/>
      <c r="AT76" s="181">
        <f t="shared" si="67"/>
        <v>0</v>
      </c>
      <c r="AU76" s="95">
        <f t="shared" si="68"/>
        <v>515000</v>
      </c>
      <c r="AV76" s="89" t="s">
        <v>866</v>
      </c>
      <c r="AW76" s="48">
        <v>2024</v>
      </c>
      <c r="AX76" s="48">
        <v>2024</v>
      </c>
      <c r="AY76" s="52" t="s">
        <v>68</v>
      </c>
      <c r="EU76" s="229"/>
      <c r="EV76" s="229"/>
      <c r="EW76" s="229"/>
      <c r="EX76" s="229"/>
      <c r="EY76" s="229"/>
      <c r="EZ76" s="229"/>
      <c r="FA76" s="229"/>
      <c r="FB76" s="229"/>
      <c r="FC76" s="229"/>
      <c r="FD76" s="229"/>
      <c r="FE76" s="229"/>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c r="IX76" s="229"/>
      <c r="IY76" s="229"/>
      <c r="IZ76" s="229"/>
      <c r="JA76" s="229"/>
      <c r="JB76" s="229"/>
      <c r="JC76" s="229"/>
      <c r="JD76" s="229"/>
      <c r="JE76" s="229"/>
      <c r="JF76" s="229"/>
      <c r="JG76" s="229"/>
      <c r="JH76" s="229"/>
      <c r="JI76" s="229"/>
      <c r="JJ76" s="229"/>
      <c r="JK76" s="229"/>
      <c r="JL76" s="229"/>
      <c r="JM76" s="229"/>
      <c r="JN76" s="229"/>
      <c r="JO76" s="229"/>
      <c r="JP76" s="229"/>
      <c r="JQ76" s="229"/>
      <c r="JR76" s="229"/>
      <c r="JS76" s="229"/>
      <c r="JT76" s="229"/>
      <c r="JU76" s="229"/>
      <c r="JV76" s="229"/>
      <c r="JW76" s="229"/>
      <c r="JX76" s="229"/>
      <c r="JY76" s="229"/>
      <c r="JZ76" s="229"/>
      <c r="KA76" s="229"/>
      <c r="KB76" s="229"/>
      <c r="KC76" s="229"/>
      <c r="KD76" s="229"/>
      <c r="KE76" s="229"/>
      <c r="KF76" s="229"/>
      <c r="KG76" s="229"/>
      <c r="KH76" s="229"/>
      <c r="KI76" s="229"/>
      <c r="KJ76" s="229"/>
      <c r="KK76" s="229"/>
      <c r="KL76" s="229"/>
      <c r="KM76" s="229"/>
      <c r="KN76" s="229"/>
      <c r="KO76" s="229"/>
      <c r="KP76" s="229"/>
      <c r="KQ76" s="229"/>
      <c r="KR76" s="229"/>
      <c r="KS76" s="229"/>
      <c r="KT76" s="229"/>
      <c r="KU76" s="229"/>
      <c r="KV76" s="229"/>
      <c r="KW76" s="229"/>
      <c r="KX76" s="229"/>
      <c r="KY76" s="229"/>
      <c r="KZ76" s="229"/>
      <c r="LA76" s="229"/>
      <c r="LB76" s="229"/>
      <c r="LC76" s="229"/>
      <c r="LD76" s="229"/>
      <c r="LE76" s="229"/>
      <c r="LF76" s="229"/>
      <c r="LG76" s="229"/>
      <c r="LH76" s="229"/>
      <c r="LI76" s="229"/>
      <c r="LJ76" s="229"/>
      <c r="LK76" s="229"/>
      <c r="LL76" s="229"/>
      <c r="LM76" s="229"/>
      <c r="LN76" s="229"/>
      <c r="LO76" s="229"/>
      <c r="LP76" s="229"/>
      <c r="LQ76" s="229"/>
      <c r="LR76" s="229"/>
      <c r="LS76" s="229"/>
      <c r="LT76" s="229"/>
      <c r="LU76" s="229"/>
      <c r="LV76" s="229"/>
      <c r="LW76" s="229"/>
      <c r="LX76" s="229"/>
      <c r="LY76" s="229"/>
      <c r="LZ76" s="229"/>
      <c r="MA76" s="229"/>
      <c r="MB76" s="229"/>
      <c r="MC76" s="229"/>
      <c r="MD76" s="229"/>
      <c r="ME76" s="229"/>
      <c r="MF76" s="229"/>
      <c r="MG76" s="229"/>
      <c r="MH76" s="229"/>
      <c r="MI76" s="229"/>
      <c r="MJ76" s="229"/>
      <c r="MK76" s="229"/>
      <c r="ML76" s="229"/>
      <c r="MM76" s="229"/>
      <c r="MN76" s="229"/>
      <c r="MO76" s="229"/>
      <c r="MP76" s="229"/>
      <c r="MQ76" s="229"/>
    </row>
    <row r="77" spans="1:355" s="1" customFormat="1" ht="87" customHeight="1" x14ac:dyDescent="0.25">
      <c r="A77" s="231" t="s">
        <v>909</v>
      </c>
      <c r="B77" s="232" t="s">
        <v>910</v>
      </c>
      <c r="C77" s="233" t="s">
        <v>97</v>
      </c>
      <c r="D77" s="234"/>
      <c r="E77" s="235"/>
      <c r="F77" s="235"/>
      <c r="G77" s="234"/>
      <c r="H77" s="234"/>
      <c r="I77" s="234"/>
      <c r="J77" s="234"/>
      <c r="K77" s="236">
        <f t="shared" si="63"/>
        <v>0</v>
      </c>
      <c r="L77" s="235">
        <v>12100</v>
      </c>
      <c r="M77" s="235"/>
      <c r="N77" s="234"/>
      <c r="O77" s="234"/>
      <c r="P77" s="234"/>
      <c r="Q77" s="234"/>
      <c r="R77" s="236">
        <f>L77+M77+N77+P77</f>
        <v>12100</v>
      </c>
      <c r="S77" s="234">
        <f>111600*1.21</f>
        <v>135036</v>
      </c>
      <c r="T77" s="234"/>
      <c r="U77" s="234"/>
      <c r="V77" s="234"/>
      <c r="W77" s="234"/>
      <c r="X77" s="234"/>
      <c r="Y77" s="236">
        <f t="shared" si="64"/>
        <v>135036</v>
      </c>
      <c r="Z77" s="234"/>
      <c r="AA77" s="234"/>
      <c r="AB77" s="234"/>
      <c r="AC77" s="234"/>
      <c r="AD77" s="234"/>
      <c r="AE77" s="234"/>
      <c r="AF77" s="236">
        <f t="shared" si="65"/>
        <v>0</v>
      </c>
      <c r="AG77" s="234"/>
      <c r="AH77" s="234"/>
      <c r="AI77" s="234"/>
      <c r="AJ77" s="234"/>
      <c r="AK77" s="234"/>
      <c r="AL77" s="234"/>
      <c r="AM77" s="236">
        <f t="shared" si="66"/>
        <v>0</v>
      </c>
      <c r="AN77" s="234"/>
      <c r="AO77" s="234"/>
      <c r="AP77" s="234"/>
      <c r="AQ77" s="234"/>
      <c r="AR77" s="234"/>
      <c r="AS77" s="234"/>
      <c r="AT77" s="236">
        <f t="shared" si="67"/>
        <v>0</v>
      </c>
      <c r="AU77" s="237">
        <f t="shared" si="68"/>
        <v>147136</v>
      </c>
      <c r="AV77" s="238" t="s">
        <v>911</v>
      </c>
      <c r="AW77" s="234">
        <v>2023</v>
      </c>
      <c r="AX77" s="234">
        <v>2024</v>
      </c>
      <c r="AY77" s="239" t="s">
        <v>912</v>
      </c>
      <c r="EU77" s="229"/>
      <c r="EV77" s="229"/>
      <c r="EW77" s="229"/>
      <c r="EX77" s="229"/>
      <c r="EY77" s="229"/>
      <c r="EZ77" s="229"/>
      <c r="FA77" s="229"/>
      <c r="FB77" s="229"/>
      <c r="FC77" s="229"/>
      <c r="FD77" s="229"/>
      <c r="FE77" s="229"/>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29"/>
      <c r="JB77" s="229"/>
      <c r="JC77" s="229"/>
      <c r="JD77" s="229"/>
      <c r="JE77" s="229"/>
      <c r="JF77" s="229"/>
      <c r="JG77" s="229"/>
      <c r="JH77" s="229"/>
      <c r="JI77" s="229"/>
      <c r="JJ77" s="229"/>
      <c r="JK77" s="229"/>
      <c r="JL77" s="229"/>
      <c r="JM77" s="229"/>
      <c r="JN77" s="229"/>
      <c r="JO77" s="229"/>
      <c r="JP77" s="229"/>
      <c r="JQ77" s="229"/>
      <c r="JR77" s="229"/>
      <c r="JS77" s="229"/>
      <c r="JT77" s="229"/>
      <c r="JU77" s="229"/>
      <c r="JV77" s="229"/>
      <c r="JW77" s="229"/>
      <c r="JX77" s="229"/>
      <c r="JY77" s="229"/>
      <c r="JZ77" s="229"/>
      <c r="KA77" s="229"/>
      <c r="KB77" s="229"/>
      <c r="KC77" s="229"/>
      <c r="KD77" s="229"/>
      <c r="KE77" s="229"/>
      <c r="KF77" s="229"/>
      <c r="KG77" s="229"/>
      <c r="KH77" s="229"/>
      <c r="KI77" s="229"/>
      <c r="KJ77" s="229"/>
      <c r="KK77" s="229"/>
      <c r="KL77" s="229"/>
      <c r="KM77" s="229"/>
      <c r="KN77" s="229"/>
      <c r="KO77" s="229"/>
      <c r="KP77" s="229"/>
      <c r="KQ77" s="229"/>
      <c r="KR77" s="229"/>
      <c r="KS77" s="229"/>
      <c r="KT77" s="229"/>
      <c r="KU77" s="229"/>
      <c r="KV77" s="229"/>
      <c r="KW77" s="229"/>
      <c r="KX77" s="229"/>
      <c r="KY77" s="229"/>
      <c r="KZ77" s="229"/>
      <c r="LA77" s="229"/>
      <c r="LB77" s="229"/>
      <c r="LC77" s="229"/>
      <c r="LD77" s="229"/>
      <c r="LE77" s="229"/>
      <c r="LF77" s="229"/>
      <c r="LG77" s="229"/>
      <c r="LH77" s="229"/>
      <c r="LI77" s="229"/>
      <c r="LJ77" s="229"/>
      <c r="LK77" s="229"/>
      <c r="LL77" s="229"/>
      <c r="LM77" s="229"/>
      <c r="LN77" s="229"/>
      <c r="LO77" s="229"/>
      <c r="LP77" s="229"/>
      <c r="LQ77" s="229"/>
      <c r="LR77" s="229"/>
      <c r="LS77" s="229"/>
      <c r="LT77" s="229"/>
      <c r="LU77" s="229"/>
      <c r="LV77" s="229"/>
      <c r="LW77" s="229"/>
      <c r="LX77" s="229"/>
      <c r="LY77" s="229"/>
      <c r="LZ77" s="229"/>
      <c r="MA77" s="229"/>
      <c r="MB77" s="229"/>
      <c r="MC77" s="229"/>
      <c r="MD77" s="229"/>
      <c r="ME77" s="229"/>
      <c r="MF77" s="229"/>
      <c r="MG77" s="229"/>
      <c r="MH77" s="229"/>
      <c r="MI77" s="229"/>
      <c r="MJ77" s="229"/>
      <c r="MK77" s="229"/>
      <c r="ML77" s="229"/>
      <c r="MM77" s="229"/>
      <c r="MN77" s="229"/>
      <c r="MO77" s="229"/>
      <c r="MP77" s="229"/>
      <c r="MQ77" s="229"/>
    </row>
    <row r="78" spans="1:355" s="1" customFormat="1" ht="28.5" customHeight="1" x14ac:dyDescent="0.25">
      <c r="A78" s="372" t="s">
        <v>919</v>
      </c>
      <c r="B78" s="373"/>
      <c r="C78" s="373"/>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4"/>
      <c r="EU78" s="229"/>
      <c r="EV78" s="229"/>
      <c r="EW78" s="229"/>
      <c r="EX78" s="229"/>
      <c r="EY78" s="229"/>
      <c r="EZ78" s="229"/>
      <c r="FA78" s="229"/>
      <c r="FB78" s="229"/>
      <c r="FC78" s="229"/>
      <c r="FD78" s="229"/>
      <c r="FE78" s="229"/>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c r="IX78" s="229"/>
      <c r="IY78" s="229"/>
      <c r="IZ78" s="229"/>
      <c r="JA78" s="229"/>
      <c r="JB78" s="229"/>
      <c r="JC78" s="229"/>
      <c r="JD78" s="229"/>
      <c r="JE78" s="229"/>
      <c r="JF78" s="229"/>
      <c r="JG78" s="229"/>
      <c r="JH78" s="229"/>
      <c r="JI78" s="229"/>
      <c r="JJ78" s="229"/>
      <c r="JK78" s="229"/>
      <c r="JL78" s="229"/>
      <c r="JM78" s="229"/>
      <c r="JN78" s="229"/>
      <c r="JO78" s="229"/>
      <c r="JP78" s="229"/>
      <c r="JQ78" s="229"/>
      <c r="JR78" s="229"/>
      <c r="JS78" s="229"/>
      <c r="JT78" s="229"/>
      <c r="JU78" s="229"/>
      <c r="JV78" s="229"/>
      <c r="JW78" s="229"/>
      <c r="JX78" s="229"/>
      <c r="JY78" s="229"/>
      <c r="JZ78" s="229"/>
      <c r="KA78" s="229"/>
      <c r="KB78" s="229"/>
      <c r="KC78" s="229"/>
      <c r="KD78" s="229"/>
      <c r="KE78" s="229"/>
      <c r="KF78" s="229"/>
      <c r="KG78" s="229"/>
      <c r="KH78" s="229"/>
      <c r="KI78" s="229"/>
      <c r="KJ78" s="229"/>
      <c r="KK78" s="229"/>
      <c r="KL78" s="229"/>
      <c r="KM78" s="229"/>
      <c r="KN78" s="229"/>
      <c r="KO78" s="229"/>
      <c r="KP78" s="229"/>
      <c r="KQ78" s="229"/>
      <c r="KR78" s="229"/>
      <c r="KS78" s="229"/>
      <c r="KT78" s="229"/>
      <c r="KU78" s="229"/>
      <c r="KV78" s="229"/>
      <c r="KW78" s="229"/>
      <c r="KX78" s="229"/>
      <c r="KY78" s="229"/>
      <c r="KZ78" s="229"/>
      <c r="LA78" s="229"/>
      <c r="LB78" s="229"/>
      <c r="LC78" s="229"/>
      <c r="LD78" s="229"/>
      <c r="LE78" s="229"/>
      <c r="LF78" s="229"/>
      <c r="LG78" s="229"/>
      <c r="LH78" s="229"/>
      <c r="LI78" s="229"/>
      <c r="LJ78" s="229"/>
      <c r="LK78" s="229"/>
      <c r="LL78" s="229"/>
      <c r="LM78" s="229"/>
      <c r="LN78" s="229"/>
      <c r="LO78" s="229"/>
      <c r="LP78" s="229"/>
      <c r="LQ78" s="229"/>
      <c r="LR78" s="229"/>
      <c r="LS78" s="229"/>
      <c r="LT78" s="229"/>
      <c r="LU78" s="229"/>
      <c r="LV78" s="229"/>
      <c r="LW78" s="229"/>
      <c r="LX78" s="229"/>
      <c r="LY78" s="229"/>
      <c r="LZ78" s="229"/>
      <c r="MA78" s="229"/>
      <c r="MB78" s="229"/>
      <c r="MC78" s="229"/>
      <c r="MD78" s="229"/>
      <c r="ME78" s="229"/>
      <c r="MF78" s="229"/>
      <c r="MG78" s="229"/>
      <c r="MH78" s="229"/>
      <c r="MI78" s="229"/>
      <c r="MJ78" s="229"/>
      <c r="MK78" s="229"/>
      <c r="ML78" s="229"/>
      <c r="MM78" s="229"/>
      <c r="MN78" s="229"/>
      <c r="MO78" s="229"/>
      <c r="MP78" s="229"/>
      <c r="MQ78" s="229"/>
    </row>
    <row r="79" spans="1:355" s="1" customFormat="1" ht="192.6" customHeight="1" x14ac:dyDescent="0.25">
      <c r="A79" s="231" t="s">
        <v>913</v>
      </c>
      <c r="B79" s="232" t="s">
        <v>914</v>
      </c>
      <c r="C79" s="233" t="s">
        <v>97</v>
      </c>
      <c r="D79" s="234"/>
      <c r="E79" s="235"/>
      <c r="F79" s="235"/>
      <c r="G79" s="234"/>
      <c r="H79" s="234"/>
      <c r="I79" s="234"/>
      <c r="J79" s="234"/>
      <c r="K79" s="236">
        <f>E79+F79+G79+I79</f>
        <v>0</v>
      </c>
      <c r="L79" s="235">
        <v>12100</v>
      </c>
      <c r="M79" s="235"/>
      <c r="N79" s="234"/>
      <c r="O79" s="234"/>
      <c r="P79" s="234"/>
      <c r="Q79" s="234"/>
      <c r="R79" s="236">
        <f>L79+M79+N79+P79</f>
        <v>12100</v>
      </c>
      <c r="S79" s="234">
        <f>1.21*151200</f>
        <v>182952</v>
      </c>
      <c r="T79" s="234"/>
      <c r="U79" s="234"/>
      <c r="V79" s="234"/>
      <c r="W79" s="234"/>
      <c r="X79" s="234"/>
      <c r="Y79" s="236">
        <f>S79+T79+U79+W79</f>
        <v>182952</v>
      </c>
      <c r="Z79" s="234"/>
      <c r="AA79" s="234"/>
      <c r="AB79" s="234"/>
      <c r="AC79" s="234"/>
      <c r="AD79" s="234"/>
      <c r="AE79" s="234"/>
      <c r="AF79" s="236">
        <f>Z79+AA79+AB79+AD79</f>
        <v>0</v>
      </c>
      <c r="AG79" s="234"/>
      <c r="AH79" s="234"/>
      <c r="AI79" s="234"/>
      <c r="AJ79" s="234"/>
      <c r="AK79" s="234"/>
      <c r="AL79" s="234"/>
      <c r="AM79" s="236">
        <f>AG79+AH79+AI79+AK79</f>
        <v>0</v>
      </c>
      <c r="AN79" s="234"/>
      <c r="AO79" s="234"/>
      <c r="AP79" s="234"/>
      <c r="AQ79" s="234"/>
      <c r="AR79" s="234"/>
      <c r="AS79" s="234"/>
      <c r="AT79" s="236">
        <f>AN79+AO79+AP79+AR79</f>
        <v>0</v>
      </c>
      <c r="AU79" s="237">
        <f>AT79+AM79+AF79+Y79+R79+K79</f>
        <v>195052</v>
      </c>
      <c r="AV79" s="238" t="s">
        <v>915</v>
      </c>
      <c r="AW79" s="234">
        <v>2023</v>
      </c>
      <c r="AX79" s="234">
        <v>2024</v>
      </c>
      <c r="AY79" s="239" t="s">
        <v>912</v>
      </c>
      <c r="EU79" s="229"/>
      <c r="EV79" s="229"/>
      <c r="EW79" s="229"/>
      <c r="EX79" s="229"/>
      <c r="EY79" s="229"/>
      <c r="EZ79" s="229"/>
      <c r="FA79" s="229"/>
      <c r="FB79" s="229"/>
      <c r="FC79" s="229"/>
      <c r="FD79" s="229"/>
      <c r="FE79" s="22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c r="IX79" s="229"/>
      <c r="IY79" s="229"/>
      <c r="IZ79" s="229"/>
      <c r="JA79" s="229"/>
      <c r="JB79" s="229"/>
      <c r="JC79" s="229"/>
      <c r="JD79" s="229"/>
      <c r="JE79" s="229"/>
      <c r="JF79" s="229"/>
      <c r="JG79" s="229"/>
      <c r="JH79" s="229"/>
      <c r="JI79" s="229"/>
      <c r="JJ79" s="229"/>
      <c r="JK79" s="229"/>
      <c r="JL79" s="229"/>
      <c r="JM79" s="229"/>
      <c r="JN79" s="229"/>
      <c r="JO79" s="229"/>
      <c r="JP79" s="229"/>
      <c r="JQ79" s="229"/>
      <c r="JR79" s="229"/>
      <c r="JS79" s="229"/>
      <c r="JT79" s="229"/>
      <c r="JU79" s="229"/>
      <c r="JV79" s="229"/>
      <c r="JW79" s="229"/>
      <c r="JX79" s="229"/>
      <c r="JY79" s="229"/>
      <c r="JZ79" s="229"/>
      <c r="KA79" s="229"/>
      <c r="KB79" s="229"/>
      <c r="KC79" s="229"/>
      <c r="KD79" s="229"/>
      <c r="KE79" s="229"/>
      <c r="KF79" s="229"/>
      <c r="KG79" s="229"/>
      <c r="KH79" s="229"/>
      <c r="KI79" s="229"/>
      <c r="KJ79" s="229"/>
      <c r="KK79" s="229"/>
      <c r="KL79" s="229"/>
      <c r="KM79" s="229"/>
      <c r="KN79" s="229"/>
      <c r="KO79" s="229"/>
      <c r="KP79" s="229"/>
      <c r="KQ79" s="229"/>
      <c r="KR79" s="229"/>
      <c r="KS79" s="229"/>
      <c r="KT79" s="229"/>
      <c r="KU79" s="229"/>
      <c r="KV79" s="229"/>
      <c r="KW79" s="229"/>
      <c r="KX79" s="229"/>
      <c r="KY79" s="229"/>
      <c r="KZ79" s="229"/>
      <c r="LA79" s="229"/>
      <c r="LB79" s="229"/>
      <c r="LC79" s="229"/>
      <c r="LD79" s="229"/>
      <c r="LE79" s="229"/>
      <c r="LF79" s="229"/>
      <c r="LG79" s="229"/>
      <c r="LH79" s="229"/>
      <c r="LI79" s="229"/>
      <c r="LJ79" s="229"/>
      <c r="LK79" s="229"/>
      <c r="LL79" s="229"/>
      <c r="LM79" s="229"/>
      <c r="LN79" s="229"/>
      <c r="LO79" s="229"/>
      <c r="LP79" s="229"/>
      <c r="LQ79" s="229"/>
      <c r="LR79" s="229"/>
      <c r="LS79" s="229"/>
      <c r="LT79" s="229"/>
      <c r="LU79" s="229"/>
      <c r="LV79" s="229"/>
      <c r="LW79" s="229"/>
      <c r="LX79" s="229"/>
      <c r="LY79" s="229"/>
      <c r="LZ79" s="229"/>
      <c r="MA79" s="229"/>
      <c r="MB79" s="229"/>
      <c r="MC79" s="229"/>
      <c r="MD79" s="229"/>
      <c r="ME79" s="229"/>
      <c r="MF79" s="229"/>
      <c r="MG79" s="229"/>
      <c r="MH79" s="229"/>
      <c r="MI79" s="229"/>
      <c r="MJ79" s="229"/>
      <c r="MK79" s="229"/>
      <c r="ML79" s="229"/>
      <c r="MM79" s="229"/>
      <c r="MN79" s="229"/>
      <c r="MO79" s="229"/>
      <c r="MP79" s="229"/>
      <c r="MQ79" s="229"/>
    </row>
    <row r="80" spans="1:355" ht="18.75" x14ac:dyDescent="0.25">
      <c r="A80" s="364" t="s">
        <v>919</v>
      </c>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c r="AG80" s="365"/>
      <c r="AH80" s="365"/>
      <c r="AI80" s="365"/>
      <c r="AJ80" s="365"/>
      <c r="AK80" s="365"/>
      <c r="AL80" s="365"/>
      <c r="AM80" s="365"/>
      <c r="AN80" s="365"/>
      <c r="AO80" s="365"/>
      <c r="AP80" s="365"/>
      <c r="AQ80" s="365"/>
      <c r="AR80" s="365"/>
      <c r="AS80" s="365"/>
      <c r="AT80" s="365"/>
      <c r="AU80" s="365"/>
      <c r="AV80" s="365"/>
      <c r="AW80" s="365"/>
      <c r="AX80" s="365"/>
      <c r="AY80" s="366"/>
      <c r="EU80" s="316"/>
      <c r="EV80" s="316"/>
      <c r="EW80" s="316"/>
      <c r="EX80" s="316"/>
      <c r="EY80" s="316"/>
      <c r="EZ80" s="316"/>
      <c r="FA80" s="316"/>
      <c r="FB80" s="316"/>
      <c r="FC80" s="316"/>
      <c r="FD80" s="316"/>
      <c r="FE80" s="316"/>
      <c r="FF80" s="316"/>
      <c r="FG80" s="316"/>
      <c r="FH80" s="316"/>
      <c r="FI80" s="316"/>
      <c r="FJ80" s="316"/>
      <c r="FK80" s="316"/>
      <c r="FL80" s="316"/>
      <c r="FM80" s="316"/>
      <c r="FN80" s="316"/>
      <c r="FO80" s="316"/>
      <c r="FP80" s="316"/>
      <c r="FQ80" s="316"/>
      <c r="FR80" s="316"/>
      <c r="FS80" s="316"/>
      <c r="FT80" s="316"/>
      <c r="FU80" s="316"/>
      <c r="FV80" s="316"/>
      <c r="FW80" s="316"/>
      <c r="FX80" s="316"/>
      <c r="FY80" s="316"/>
      <c r="FZ80" s="316"/>
      <c r="GA80" s="316"/>
      <c r="GB80" s="316"/>
      <c r="GC80" s="316"/>
      <c r="GD80" s="316"/>
      <c r="GE80" s="316"/>
      <c r="GF80" s="316"/>
      <c r="GG80" s="316"/>
      <c r="GH80" s="316"/>
      <c r="GI80" s="316"/>
      <c r="GJ80" s="316"/>
      <c r="GK80" s="316"/>
      <c r="GL80" s="316"/>
      <c r="GM80" s="316"/>
      <c r="GN80" s="316"/>
      <c r="GO80" s="316"/>
      <c r="GP80" s="316"/>
      <c r="GQ80" s="316"/>
      <c r="GR80" s="316"/>
      <c r="GS80" s="316"/>
      <c r="GT80" s="316"/>
      <c r="GU80" s="316"/>
      <c r="GV80" s="316"/>
      <c r="GW80" s="316"/>
      <c r="GX80" s="316"/>
      <c r="GY80" s="316"/>
      <c r="GZ80" s="316"/>
      <c r="HA80" s="316"/>
      <c r="HB80" s="316"/>
      <c r="HC80" s="316"/>
      <c r="HD80" s="316"/>
      <c r="HE80" s="316"/>
      <c r="HF80" s="316"/>
      <c r="HG80" s="316"/>
      <c r="HH80" s="316"/>
      <c r="HI80" s="316"/>
      <c r="HJ80" s="316"/>
      <c r="HK80" s="316"/>
      <c r="HL80" s="316"/>
      <c r="HM80" s="316"/>
      <c r="HN80" s="316"/>
      <c r="HO80" s="316"/>
      <c r="HP80" s="316"/>
      <c r="HQ80" s="316"/>
      <c r="HR80" s="316"/>
      <c r="HS80" s="316"/>
      <c r="HT80" s="316"/>
      <c r="HU80" s="316"/>
      <c r="HV80" s="316"/>
      <c r="HW80" s="316"/>
      <c r="HX80" s="316"/>
      <c r="HY80" s="316"/>
      <c r="HZ80" s="316"/>
      <c r="IA80" s="316"/>
      <c r="IB80" s="316"/>
      <c r="IC80" s="316"/>
      <c r="ID80" s="316"/>
      <c r="IE80" s="316"/>
      <c r="IF80" s="316"/>
      <c r="IG80" s="316"/>
      <c r="IH80" s="316"/>
      <c r="II80" s="316"/>
      <c r="IJ80" s="316"/>
      <c r="IK80" s="316"/>
      <c r="IL80" s="316"/>
      <c r="IM80" s="316"/>
      <c r="IN80" s="316"/>
      <c r="IO80" s="316"/>
      <c r="IP80" s="316"/>
      <c r="IQ80" s="316"/>
      <c r="IR80" s="316"/>
      <c r="IS80" s="316"/>
      <c r="IT80" s="316"/>
      <c r="IU80" s="316"/>
      <c r="IV80" s="316"/>
      <c r="IW80" s="316"/>
      <c r="IX80" s="316"/>
      <c r="IY80" s="316"/>
      <c r="IZ80" s="316"/>
      <c r="JA80" s="316"/>
      <c r="JB80" s="316"/>
      <c r="JC80" s="316"/>
      <c r="JD80" s="316"/>
      <c r="JE80" s="316"/>
      <c r="JF80" s="316"/>
      <c r="JG80" s="316"/>
      <c r="JH80" s="316"/>
      <c r="JI80" s="316"/>
      <c r="JJ80" s="316"/>
      <c r="JK80" s="316"/>
      <c r="JL80" s="316"/>
      <c r="JM80" s="316"/>
      <c r="JN80" s="316"/>
      <c r="JO80" s="316"/>
      <c r="JP80" s="316"/>
      <c r="JQ80" s="316"/>
      <c r="JR80" s="316"/>
      <c r="JS80" s="316"/>
      <c r="JT80" s="316"/>
      <c r="JU80" s="316"/>
      <c r="JV80" s="316"/>
      <c r="JW80" s="316"/>
      <c r="JX80" s="316"/>
      <c r="JY80" s="316"/>
      <c r="JZ80" s="316"/>
      <c r="KA80" s="316"/>
      <c r="KB80" s="316"/>
      <c r="KC80" s="316"/>
      <c r="KD80" s="316"/>
      <c r="KE80" s="316"/>
      <c r="KF80" s="316"/>
      <c r="KG80" s="316"/>
      <c r="KH80" s="316"/>
      <c r="KI80" s="316"/>
      <c r="KJ80" s="316"/>
      <c r="KK80" s="316"/>
      <c r="KL80" s="316"/>
      <c r="KM80" s="316"/>
      <c r="KN80" s="316"/>
      <c r="KO80" s="316"/>
      <c r="KP80" s="316"/>
      <c r="KQ80" s="316"/>
      <c r="KR80" s="316"/>
      <c r="KS80" s="316"/>
      <c r="KT80" s="316"/>
      <c r="KU80" s="316"/>
      <c r="KV80" s="316"/>
      <c r="KW80" s="316"/>
      <c r="KX80" s="316"/>
      <c r="KY80" s="316"/>
      <c r="KZ80" s="316"/>
      <c r="LA80" s="316"/>
      <c r="LB80" s="316"/>
      <c r="LC80" s="316"/>
      <c r="LD80" s="316"/>
      <c r="LE80" s="316"/>
      <c r="LF80" s="316"/>
      <c r="LG80" s="316"/>
      <c r="LH80" s="316"/>
      <c r="LI80" s="316"/>
      <c r="LJ80" s="316"/>
      <c r="LK80" s="316"/>
      <c r="LL80" s="316"/>
      <c r="LM80" s="316"/>
      <c r="LN80" s="316"/>
      <c r="LO80" s="316"/>
      <c r="LP80" s="316"/>
      <c r="LQ80" s="316"/>
      <c r="LR80" s="316"/>
      <c r="LS80" s="316"/>
      <c r="LT80" s="316"/>
      <c r="LU80" s="316"/>
      <c r="LV80" s="316"/>
      <c r="LW80" s="316"/>
      <c r="LX80" s="316"/>
      <c r="LY80" s="316"/>
      <c r="LZ80" s="316"/>
      <c r="MA80" s="316"/>
      <c r="MB80" s="316"/>
      <c r="MC80" s="316"/>
      <c r="MD80" s="316"/>
      <c r="ME80" s="316"/>
      <c r="MF80" s="316"/>
      <c r="MG80" s="316"/>
      <c r="MH80" s="316"/>
      <c r="MI80" s="316"/>
      <c r="MJ80" s="316"/>
      <c r="MK80" s="316"/>
      <c r="ML80" s="316"/>
      <c r="MM80" s="316"/>
      <c r="MN80" s="316"/>
      <c r="MO80" s="316"/>
      <c r="MP80" s="316"/>
      <c r="MQ80" s="316"/>
    </row>
    <row r="81" spans="1:355" s="1" customFormat="1" ht="115.5" customHeight="1" x14ac:dyDescent="0.25">
      <c r="A81" s="231" t="s">
        <v>916</v>
      </c>
      <c r="B81" s="232" t="s">
        <v>917</v>
      </c>
      <c r="C81" s="233" t="s">
        <v>97</v>
      </c>
      <c r="D81" s="234"/>
      <c r="E81" s="235"/>
      <c r="F81" s="235"/>
      <c r="G81" s="234"/>
      <c r="H81" s="234"/>
      <c r="I81" s="234"/>
      <c r="J81" s="234"/>
      <c r="K81" s="236">
        <f>E81+F81+G81+I81</f>
        <v>0</v>
      </c>
      <c r="L81" s="235">
        <v>6000</v>
      </c>
      <c r="M81" s="235"/>
      <c r="N81" s="234"/>
      <c r="O81" s="234"/>
      <c r="P81" s="234"/>
      <c r="Q81" s="234"/>
      <c r="R81" s="236">
        <f>L81+M81+N81+P81</f>
        <v>6000</v>
      </c>
      <c r="S81" s="234">
        <f>1.21*50400</f>
        <v>60984</v>
      </c>
      <c r="T81" s="234"/>
      <c r="U81" s="234"/>
      <c r="V81" s="234"/>
      <c r="W81" s="234"/>
      <c r="X81" s="234"/>
      <c r="Y81" s="236">
        <f>S81+T81+U81+W81</f>
        <v>60984</v>
      </c>
      <c r="Z81" s="234"/>
      <c r="AA81" s="234"/>
      <c r="AB81" s="234"/>
      <c r="AC81" s="234"/>
      <c r="AD81" s="234"/>
      <c r="AE81" s="234"/>
      <c r="AF81" s="236">
        <f>Z81+AA81+AB81+AD81</f>
        <v>0</v>
      </c>
      <c r="AG81" s="234"/>
      <c r="AH81" s="234"/>
      <c r="AI81" s="234"/>
      <c r="AJ81" s="234"/>
      <c r="AK81" s="234"/>
      <c r="AL81" s="234"/>
      <c r="AM81" s="236">
        <f>AG81+AH81+AI81+AK81</f>
        <v>0</v>
      </c>
      <c r="AN81" s="234"/>
      <c r="AO81" s="234"/>
      <c r="AP81" s="234"/>
      <c r="AQ81" s="234"/>
      <c r="AR81" s="234"/>
      <c r="AS81" s="234"/>
      <c r="AT81" s="236">
        <f>AN81+AO81+AP81+AR81</f>
        <v>0</v>
      </c>
      <c r="AU81" s="237">
        <f>AT81+AM81+AF81+Y81+R81+K81</f>
        <v>66984</v>
      </c>
      <c r="AV81" s="238" t="s">
        <v>918</v>
      </c>
      <c r="AW81" s="234">
        <v>2023</v>
      </c>
      <c r="AX81" s="234">
        <v>2024</v>
      </c>
      <c r="AY81" s="239" t="s">
        <v>912</v>
      </c>
      <c r="EU81" s="229"/>
      <c r="EV81" s="229"/>
      <c r="EW81" s="229"/>
      <c r="EX81" s="229"/>
      <c r="EY81" s="229"/>
      <c r="EZ81" s="229"/>
      <c r="FA81" s="229"/>
      <c r="FB81" s="229"/>
      <c r="FC81" s="229"/>
      <c r="FD81" s="229"/>
      <c r="FE81" s="229"/>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c r="IR81" s="229"/>
      <c r="IS81" s="229"/>
      <c r="IT81" s="229"/>
      <c r="IU81" s="229"/>
      <c r="IV81" s="229"/>
      <c r="IW81" s="229"/>
      <c r="IX81" s="229"/>
      <c r="IY81" s="229"/>
      <c r="IZ81" s="229"/>
      <c r="JA81" s="229"/>
      <c r="JB81" s="229"/>
      <c r="JC81" s="229"/>
      <c r="JD81" s="229"/>
      <c r="JE81" s="229"/>
      <c r="JF81" s="229"/>
      <c r="JG81" s="229"/>
      <c r="JH81" s="229"/>
      <c r="JI81" s="229"/>
      <c r="JJ81" s="229"/>
      <c r="JK81" s="229"/>
      <c r="JL81" s="229"/>
      <c r="JM81" s="229"/>
      <c r="JN81" s="229"/>
      <c r="JO81" s="229"/>
      <c r="JP81" s="229"/>
      <c r="JQ81" s="229"/>
      <c r="JR81" s="229"/>
      <c r="JS81" s="229"/>
      <c r="JT81" s="229"/>
      <c r="JU81" s="229"/>
      <c r="JV81" s="229"/>
      <c r="JW81" s="229"/>
      <c r="JX81" s="229"/>
      <c r="JY81" s="229"/>
      <c r="JZ81" s="229"/>
      <c r="KA81" s="229"/>
      <c r="KB81" s="229"/>
      <c r="KC81" s="229"/>
      <c r="KD81" s="229"/>
      <c r="KE81" s="229"/>
      <c r="KF81" s="229"/>
      <c r="KG81" s="229"/>
      <c r="KH81" s="229"/>
      <c r="KI81" s="229"/>
      <c r="KJ81" s="229"/>
      <c r="KK81" s="229"/>
      <c r="KL81" s="229"/>
      <c r="KM81" s="229"/>
      <c r="KN81" s="229"/>
      <c r="KO81" s="229"/>
      <c r="KP81" s="229"/>
      <c r="KQ81" s="229"/>
      <c r="KR81" s="229"/>
      <c r="KS81" s="229"/>
      <c r="KT81" s="229"/>
      <c r="KU81" s="229"/>
      <c r="KV81" s="229"/>
      <c r="KW81" s="229"/>
      <c r="KX81" s="229"/>
      <c r="KY81" s="229"/>
      <c r="KZ81" s="229"/>
      <c r="LA81" s="229"/>
      <c r="LB81" s="229"/>
      <c r="LC81" s="229"/>
      <c r="LD81" s="229"/>
      <c r="LE81" s="229"/>
      <c r="LF81" s="229"/>
      <c r="LG81" s="229"/>
      <c r="LH81" s="229"/>
      <c r="LI81" s="229"/>
      <c r="LJ81" s="229"/>
      <c r="LK81" s="229"/>
      <c r="LL81" s="229"/>
      <c r="LM81" s="229"/>
      <c r="LN81" s="229"/>
      <c r="LO81" s="229"/>
      <c r="LP81" s="229"/>
      <c r="LQ81" s="229"/>
      <c r="LR81" s="229"/>
      <c r="LS81" s="229"/>
      <c r="LT81" s="229"/>
      <c r="LU81" s="229"/>
      <c r="LV81" s="229"/>
      <c r="LW81" s="229"/>
      <c r="LX81" s="229"/>
      <c r="LY81" s="229"/>
      <c r="LZ81" s="229"/>
      <c r="MA81" s="229"/>
      <c r="MB81" s="229"/>
      <c r="MC81" s="229"/>
      <c r="MD81" s="229"/>
      <c r="ME81" s="229"/>
      <c r="MF81" s="229"/>
      <c r="MG81" s="229"/>
      <c r="MH81" s="229"/>
      <c r="MI81" s="229"/>
      <c r="MJ81" s="229"/>
      <c r="MK81" s="229"/>
      <c r="ML81" s="229"/>
      <c r="MM81" s="229"/>
      <c r="MN81" s="229"/>
      <c r="MO81" s="229"/>
      <c r="MP81" s="229"/>
      <c r="MQ81" s="229"/>
    </row>
    <row r="82" spans="1:355" ht="31.5" customHeight="1" x14ac:dyDescent="0.25">
      <c r="A82" s="372" t="s">
        <v>919</v>
      </c>
      <c r="B82" s="373"/>
      <c r="C82" s="373"/>
      <c r="D82" s="373"/>
      <c r="E82" s="373"/>
      <c r="F82" s="373"/>
      <c r="G82" s="373"/>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4"/>
      <c r="EU82" s="316"/>
      <c r="EV82" s="316"/>
      <c r="EW82" s="316"/>
      <c r="EX82" s="316"/>
      <c r="EY82" s="316"/>
      <c r="EZ82" s="316"/>
      <c r="FA82" s="316"/>
      <c r="FB82" s="316"/>
      <c r="FC82" s="316"/>
      <c r="FD82" s="316"/>
      <c r="FE82" s="316"/>
      <c r="FF82" s="316"/>
      <c r="FG82" s="316"/>
      <c r="FH82" s="316"/>
      <c r="FI82" s="316"/>
      <c r="FJ82" s="316"/>
      <c r="FK82" s="316"/>
      <c r="FL82" s="316"/>
      <c r="FM82" s="316"/>
      <c r="FN82" s="316"/>
      <c r="FO82" s="316"/>
      <c r="FP82" s="316"/>
      <c r="FQ82" s="316"/>
      <c r="FR82" s="316"/>
      <c r="FS82" s="316"/>
      <c r="FT82" s="316"/>
      <c r="FU82" s="316"/>
      <c r="FV82" s="316"/>
      <c r="FW82" s="316"/>
      <c r="FX82" s="316"/>
      <c r="FY82" s="316"/>
      <c r="FZ82" s="316"/>
      <c r="GA82" s="316"/>
      <c r="GB82" s="316"/>
      <c r="GC82" s="316"/>
      <c r="GD82" s="316"/>
      <c r="GE82" s="316"/>
      <c r="GF82" s="316"/>
      <c r="GG82" s="316"/>
      <c r="GH82" s="316"/>
      <c r="GI82" s="316"/>
      <c r="GJ82" s="316"/>
      <c r="GK82" s="316"/>
      <c r="GL82" s="316"/>
      <c r="GM82" s="316"/>
      <c r="GN82" s="316"/>
      <c r="GO82" s="316"/>
      <c r="GP82" s="316"/>
      <c r="GQ82" s="316"/>
      <c r="GR82" s="316"/>
      <c r="GS82" s="316"/>
      <c r="GT82" s="316"/>
      <c r="GU82" s="316"/>
      <c r="GV82" s="316"/>
      <c r="GW82" s="316"/>
      <c r="GX82" s="316"/>
      <c r="GY82" s="316"/>
      <c r="GZ82" s="316"/>
      <c r="HA82" s="316"/>
      <c r="HB82" s="316"/>
      <c r="HC82" s="316"/>
      <c r="HD82" s="316"/>
      <c r="HE82" s="316"/>
      <c r="HF82" s="316"/>
      <c r="HG82" s="316"/>
      <c r="HH82" s="316"/>
      <c r="HI82" s="316"/>
      <c r="HJ82" s="316"/>
      <c r="HK82" s="316"/>
      <c r="HL82" s="316"/>
      <c r="HM82" s="316"/>
      <c r="HN82" s="316"/>
      <c r="HO82" s="316"/>
      <c r="HP82" s="316"/>
      <c r="HQ82" s="316"/>
      <c r="HR82" s="316"/>
      <c r="HS82" s="316"/>
      <c r="HT82" s="316"/>
      <c r="HU82" s="316"/>
      <c r="HV82" s="316"/>
      <c r="HW82" s="316"/>
      <c r="HX82" s="316"/>
      <c r="HY82" s="316"/>
      <c r="HZ82" s="316"/>
      <c r="IA82" s="316"/>
      <c r="IB82" s="316"/>
      <c r="IC82" s="316"/>
      <c r="ID82" s="316"/>
      <c r="IE82" s="316"/>
      <c r="IF82" s="316"/>
      <c r="IG82" s="316"/>
      <c r="IH82" s="316"/>
      <c r="II82" s="316"/>
      <c r="IJ82" s="316"/>
      <c r="IK82" s="316"/>
      <c r="IL82" s="316"/>
      <c r="IM82" s="316"/>
      <c r="IN82" s="316"/>
      <c r="IO82" s="316"/>
      <c r="IP82" s="316"/>
      <c r="IQ82" s="316"/>
      <c r="IR82" s="316"/>
      <c r="IS82" s="316"/>
      <c r="IT82" s="316"/>
      <c r="IU82" s="316"/>
      <c r="IV82" s="316"/>
      <c r="IW82" s="316"/>
      <c r="IX82" s="316"/>
      <c r="IY82" s="316"/>
      <c r="IZ82" s="316"/>
      <c r="JA82" s="316"/>
      <c r="JB82" s="316"/>
      <c r="JC82" s="316"/>
      <c r="JD82" s="316"/>
      <c r="JE82" s="316"/>
      <c r="JF82" s="316"/>
      <c r="JG82" s="316"/>
      <c r="JH82" s="316"/>
      <c r="JI82" s="316"/>
      <c r="JJ82" s="316"/>
      <c r="JK82" s="316"/>
      <c r="JL82" s="316"/>
      <c r="JM82" s="316"/>
      <c r="JN82" s="316"/>
      <c r="JO82" s="316"/>
      <c r="JP82" s="316"/>
      <c r="JQ82" s="316"/>
      <c r="JR82" s="316"/>
      <c r="JS82" s="316"/>
      <c r="JT82" s="316"/>
      <c r="JU82" s="316"/>
      <c r="JV82" s="316"/>
      <c r="JW82" s="316"/>
      <c r="JX82" s="316"/>
      <c r="JY82" s="316"/>
      <c r="JZ82" s="316"/>
      <c r="KA82" s="316"/>
      <c r="KB82" s="316"/>
      <c r="KC82" s="316"/>
      <c r="KD82" s="316"/>
      <c r="KE82" s="316"/>
      <c r="KF82" s="316"/>
      <c r="KG82" s="316"/>
      <c r="KH82" s="316"/>
      <c r="KI82" s="316"/>
      <c r="KJ82" s="316"/>
      <c r="KK82" s="316"/>
      <c r="KL82" s="316"/>
      <c r="KM82" s="316"/>
      <c r="KN82" s="316"/>
      <c r="KO82" s="316"/>
      <c r="KP82" s="316"/>
      <c r="KQ82" s="316"/>
      <c r="KR82" s="316"/>
      <c r="KS82" s="316"/>
      <c r="KT82" s="316"/>
      <c r="KU82" s="316"/>
      <c r="KV82" s="316"/>
      <c r="KW82" s="316"/>
      <c r="KX82" s="316"/>
      <c r="KY82" s="316"/>
      <c r="KZ82" s="316"/>
      <c r="LA82" s="316"/>
      <c r="LB82" s="316"/>
      <c r="LC82" s="316"/>
      <c r="LD82" s="316"/>
      <c r="LE82" s="316"/>
      <c r="LF82" s="316"/>
      <c r="LG82" s="316"/>
      <c r="LH82" s="316"/>
      <c r="LI82" s="316"/>
      <c r="LJ82" s="316"/>
      <c r="LK82" s="316"/>
      <c r="LL82" s="316"/>
      <c r="LM82" s="316"/>
      <c r="LN82" s="316"/>
      <c r="LO82" s="316"/>
      <c r="LP82" s="316"/>
      <c r="LQ82" s="316"/>
      <c r="LR82" s="316"/>
      <c r="LS82" s="316"/>
      <c r="LT82" s="316"/>
      <c r="LU82" s="316"/>
      <c r="LV82" s="316"/>
      <c r="LW82" s="316"/>
      <c r="LX82" s="316"/>
      <c r="LY82" s="316"/>
      <c r="LZ82" s="316"/>
      <c r="MA82" s="316"/>
      <c r="MB82" s="316"/>
      <c r="MC82" s="316"/>
      <c r="MD82" s="316"/>
      <c r="ME82" s="316"/>
      <c r="MF82" s="316"/>
      <c r="MG82" s="316"/>
      <c r="MH82" s="316"/>
      <c r="MI82" s="316"/>
      <c r="MJ82" s="316"/>
      <c r="MK82" s="316"/>
      <c r="ML82" s="316"/>
      <c r="MM82" s="316"/>
      <c r="MN82" s="316"/>
      <c r="MO82" s="316"/>
      <c r="MP82" s="316"/>
      <c r="MQ82" s="316"/>
    </row>
    <row r="83" spans="1:355" s="1" customFormat="1" ht="192.6" customHeight="1" x14ac:dyDescent="0.25">
      <c r="A83" s="167" t="s">
        <v>940</v>
      </c>
      <c r="B83" s="232" t="s">
        <v>941</v>
      </c>
      <c r="C83" s="233" t="s">
        <v>97</v>
      </c>
      <c r="D83" s="277"/>
      <c r="E83" s="234"/>
      <c r="F83" s="277"/>
      <c r="G83" s="278"/>
      <c r="H83" s="278"/>
      <c r="I83" s="278"/>
      <c r="J83" s="278"/>
      <c r="K83" s="262">
        <f t="shared" ref="K83" si="69">E83+F83+G83+I83</f>
        <v>0</v>
      </c>
      <c r="L83" s="234"/>
      <c r="M83" s="234"/>
      <c r="N83" s="234"/>
      <c r="O83" s="234"/>
      <c r="P83" s="234"/>
      <c r="Q83" s="234"/>
      <c r="R83" s="236">
        <f t="shared" ref="R83" si="70">L83+M83+N83+P83</f>
        <v>0</v>
      </c>
      <c r="S83" s="234"/>
      <c r="T83" s="234"/>
      <c r="U83" s="234"/>
      <c r="V83" s="234"/>
      <c r="W83" s="234"/>
      <c r="X83" s="234"/>
      <c r="Y83" s="262">
        <f t="shared" ref="Y83" si="71">S83+T83+U83+W83</f>
        <v>0</v>
      </c>
      <c r="Z83" s="234">
        <v>12000</v>
      </c>
      <c r="AA83" s="234"/>
      <c r="AB83" s="234"/>
      <c r="AC83" s="234"/>
      <c r="AD83" s="234"/>
      <c r="AE83" s="234"/>
      <c r="AF83" s="262">
        <f t="shared" ref="AF83" si="72">Z83+AA83+AB83+AD83</f>
        <v>12000</v>
      </c>
      <c r="AG83" s="234">
        <v>160000</v>
      </c>
      <c r="AH83" s="234"/>
      <c r="AI83" s="234"/>
      <c r="AJ83" s="234"/>
      <c r="AK83" s="234"/>
      <c r="AL83" s="234"/>
      <c r="AM83" s="262">
        <f t="shared" ref="AM83" si="73">AG83+AH83+AI83+AK83</f>
        <v>160000</v>
      </c>
      <c r="AN83" s="234"/>
      <c r="AO83" s="234"/>
      <c r="AP83" s="234"/>
      <c r="AQ83" s="234"/>
      <c r="AR83" s="234"/>
      <c r="AS83" s="234"/>
      <c r="AT83" s="236">
        <f t="shared" ref="AT83" si="74">AN83+AO83+AP83+AR83</f>
        <v>0</v>
      </c>
      <c r="AU83" s="275">
        <f t="shared" ref="AU83" si="75">AT83+AM83+AF83+Y83+R83+K83</f>
        <v>172000</v>
      </c>
      <c r="AV83" s="238" t="s">
        <v>942</v>
      </c>
      <c r="AW83" s="234">
        <v>2025</v>
      </c>
      <c r="AX83" s="234">
        <v>2026</v>
      </c>
      <c r="AY83" s="52" t="s">
        <v>68</v>
      </c>
      <c r="EU83" s="229"/>
      <c r="EV83" s="229"/>
      <c r="EW83" s="229"/>
      <c r="EX83" s="229"/>
      <c r="EY83" s="229"/>
      <c r="EZ83" s="229"/>
      <c r="FA83" s="229"/>
      <c r="FB83" s="229"/>
      <c r="FC83" s="229"/>
      <c r="FD83" s="229"/>
      <c r="FE83" s="229"/>
      <c r="FF83" s="229"/>
      <c r="FG83" s="229"/>
      <c r="FH83" s="229"/>
      <c r="FI83" s="229"/>
      <c r="FJ83" s="229"/>
      <c r="FK83" s="229"/>
      <c r="FL83" s="229"/>
      <c r="FM83" s="229"/>
      <c r="FN83" s="229"/>
      <c r="FO83" s="229"/>
      <c r="FP83" s="229"/>
      <c r="FQ83" s="229"/>
      <c r="FR83" s="229"/>
      <c r="FS83" s="229"/>
      <c r="FT83" s="229"/>
      <c r="FU83" s="229"/>
      <c r="FV83" s="229"/>
      <c r="FW83" s="229"/>
      <c r="FX83" s="229"/>
      <c r="FY83" s="229"/>
      <c r="FZ83" s="229"/>
      <c r="GA83" s="229"/>
      <c r="GB83" s="229"/>
      <c r="GC83" s="229"/>
      <c r="GD83" s="229"/>
      <c r="GE83" s="229"/>
      <c r="GF83" s="229"/>
      <c r="GG83" s="229"/>
      <c r="GH83" s="229"/>
      <c r="GI83" s="229"/>
      <c r="GJ83" s="229"/>
      <c r="GK83" s="229"/>
      <c r="GL83" s="229"/>
      <c r="GM83" s="229"/>
      <c r="GN83" s="229"/>
      <c r="GO83" s="229"/>
      <c r="GP83" s="229"/>
      <c r="GQ83" s="229"/>
      <c r="GR83" s="229"/>
      <c r="GS83" s="229"/>
      <c r="GT83" s="229"/>
      <c r="GU83" s="229"/>
      <c r="GV83" s="229"/>
      <c r="GW83" s="229"/>
      <c r="GX83" s="229"/>
      <c r="GY83" s="229"/>
      <c r="GZ83" s="229"/>
      <c r="HA83" s="229"/>
      <c r="HB83" s="229"/>
      <c r="HC83" s="229"/>
      <c r="HD83" s="229"/>
      <c r="HE83" s="229"/>
      <c r="HF83" s="229"/>
      <c r="HG83" s="229"/>
      <c r="HH83" s="229"/>
      <c r="HI83" s="229"/>
      <c r="HJ83" s="229"/>
      <c r="HK83" s="229"/>
      <c r="HL83" s="229"/>
      <c r="HM83" s="229"/>
      <c r="HN83" s="229"/>
      <c r="HO83" s="229"/>
      <c r="HP83" s="229"/>
      <c r="HQ83" s="229"/>
      <c r="HR83" s="229"/>
      <c r="HS83" s="229"/>
      <c r="HT83" s="229"/>
      <c r="HU83" s="229"/>
      <c r="HV83" s="229"/>
      <c r="HW83" s="229"/>
      <c r="HX83" s="229"/>
      <c r="HY83" s="229"/>
      <c r="HZ83" s="229"/>
      <c r="IA83" s="229"/>
      <c r="IB83" s="229"/>
      <c r="IC83" s="229"/>
      <c r="ID83" s="229"/>
      <c r="IE83" s="229"/>
      <c r="IF83" s="229"/>
      <c r="IG83" s="229"/>
      <c r="IH83" s="229"/>
      <c r="II83" s="229"/>
      <c r="IJ83" s="229"/>
      <c r="IK83" s="229"/>
      <c r="IL83" s="229"/>
      <c r="IM83" s="229"/>
      <c r="IN83" s="229"/>
      <c r="IO83" s="229"/>
      <c r="IP83" s="229"/>
      <c r="IQ83" s="229"/>
      <c r="IR83" s="229"/>
      <c r="IS83" s="229"/>
      <c r="IT83" s="229"/>
      <c r="IU83" s="229"/>
      <c r="IV83" s="229"/>
      <c r="IW83" s="229"/>
      <c r="IX83" s="229"/>
      <c r="IY83" s="229"/>
      <c r="IZ83" s="229"/>
      <c r="JA83" s="229"/>
      <c r="JB83" s="229"/>
      <c r="JC83" s="229"/>
      <c r="JD83" s="229"/>
      <c r="JE83" s="229"/>
      <c r="JF83" s="229"/>
      <c r="JG83" s="229"/>
      <c r="JH83" s="229"/>
      <c r="JI83" s="229"/>
      <c r="JJ83" s="229"/>
      <c r="JK83" s="229"/>
      <c r="JL83" s="229"/>
      <c r="JM83" s="229"/>
      <c r="JN83" s="229"/>
      <c r="JO83" s="229"/>
      <c r="JP83" s="229"/>
      <c r="JQ83" s="229"/>
      <c r="JR83" s="229"/>
      <c r="JS83" s="229"/>
      <c r="JT83" s="229"/>
      <c r="JU83" s="229"/>
      <c r="JV83" s="229"/>
      <c r="JW83" s="229"/>
      <c r="JX83" s="229"/>
      <c r="JY83" s="229"/>
      <c r="JZ83" s="229"/>
      <c r="KA83" s="229"/>
      <c r="KB83" s="229"/>
      <c r="KC83" s="229"/>
      <c r="KD83" s="229"/>
      <c r="KE83" s="229"/>
      <c r="KF83" s="229"/>
      <c r="KG83" s="229"/>
      <c r="KH83" s="229"/>
      <c r="KI83" s="229"/>
      <c r="KJ83" s="229"/>
      <c r="KK83" s="229"/>
      <c r="KL83" s="229"/>
      <c r="KM83" s="229"/>
      <c r="KN83" s="229"/>
      <c r="KO83" s="229"/>
      <c r="KP83" s="229"/>
      <c r="KQ83" s="229"/>
      <c r="KR83" s="229"/>
      <c r="KS83" s="229"/>
      <c r="KT83" s="229"/>
      <c r="KU83" s="229"/>
      <c r="KV83" s="229"/>
      <c r="KW83" s="229"/>
      <c r="KX83" s="229"/>
      <c r="KY83" s="229"/>
      <c r="KZ83" s="229"/>
      <c r="LA83" s="229"/>
      <c r="LB83" s="229"/>
      <c r="LC83" s="229"/>
      <c r="LD83" s="229"/>
      <c r="LE83" s="229"/>
      <c r="LF83" s="229"/>
      <c r="LG83" s="229"/>
      <c r="LH83" s="229"/>
      <c r="LI83" s="229"/>
      <c r="LJ83" s="229"/>
      <c r="LK83" s="229"/>
      <c r="LL83" s="229"/>
      <c r="LM83" s="229"/>
      <c r="LN83" s="229"/>
      <c r="LO83" s="229"/>
      <c r="LP83" s="229"/>
      <c r="LQ83" s="229"/>
      <c r="LR83" s="229"/>
      <c r="LS83" s="229"/>
      <c r="LT83" s="229"/>
      <c r="LU83" s="229"/>
      <c r="LV83" s="229"/>
      <c r="LW83" s="229"/>
      <c r="LX83" s="229"/>
      <c r="LY83" s="229"/>
      <c r="LZ83" s="229"/>
      <c r="MA83" s="229"/>
      <c r="MB83" s="229"/>
      <c r="MC83" s="229"/>
      <c r="MD83" s="229"/>
      <c r="ME83" s="229"/>
      <c r="MF83" s="229"/>
      <c r="MG83" s="229"/>
      <c r="MH83" s="229"/>
      <c r="MI83" s="229"/>
      <c r="MJ83" s="229"/>
      <c r="MK83" s="229"/>
      <c r="ML83" s="229"/>
      <c r="MM83" s="229"/>
      <c r="MN83" s="229"/>
      <c r="MO83" s="229"/>
      <c r="MP83" s="229"/>
      <c r="MQ83" s="229"/>
    </row>
    <row r="84" spans="1:355" ht="31.5" customHeight="1" x14ac:dyDescent="0.25">
      <c r="A84" s="364" t="s">
        <v>990</v>
      </c>
      <c r="B84" s="365"/>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5"/>
      <c r="AY84" s="366"/>
      <c r="EU84" s="316"/>
      <c r="EV84" s="316"/>
      <c r="EW84" s="316"/>
      <c r="EX84" s="316"/>
      <c r="EY84" s="316"/>
      <c r="EZ84" s="316"/>
      <c r="FA84" s="316"/>
      <c r="FB84" s="316"/>
      <c r="FC84" s="316"/>
      <c r="FD84" s="316"/>
      <c r="FE84" s="316"/>
      <c r="FF84" s="316"/>
      <c r="FG84" s="316"/>
      <c r="FH84" s="316"/>
      <c r="FI84" s="316"/>
      <c r="FJ84" s="316"/>
      <c r="FK84" s="316"/>
      <c r="FL84" s="316"/>
      <c r="FM84" s="316"/>
      <c r="FN84" s="316"/>
      <c r="FO84" s="316"/>
      <c r="FP84" s="316"/>
      <c r="FQ84" s="316"/>
      <c r="FR84" s="316"/>
      <c r="FS84" s="316"/>
      <c r="FT84" s="316"/>
      <c r="FU84" s="316"/>
      <c r="FV84" s="316"/>
      <c r="FW84" s="316"/>
      <c r="FX84" s="316"/>
      <c r="FY84" s="316"/>
      <c r="FZ84" s="316"/>
      <c r="GA84" s="316"/>
      <c r="GB84" s="316"/>
      <c r="GC84" s="316"/>
      <c r="GD84" s="316"/>
      <c r="GE84" s="316"/>
      <c r="GF84" s="316"/>
      <c r="GG84" s="316"/>
      <c r="GH84" s="316"/>
      <c r="GI84" s="316"/>
      <c r="GJ84" s="316"/>
      <c r="GK84" s="316"/>
      <c r="GL84" s="316"/>
      <c r="GM84" s="316"/>
      <c r="GN84" s="316"/>
      <c r="GO84" s="316"/>
      <c r="GP84" s="316"/>
      <c r="GQ84" s="316"/>
      <c r="GR84" s="316"/>
      <c r="GS84" s="316"/>
      <c r="GT84" s="316"/>
      <c r="GU84" s="316"/>
      <c r="GV84" s="316"/>
      <c r="GW84" s="316"/>
      <c r="GX84" s="316"/>
      <c r="GY84" s="316"/>
      <c r="GZ84" s="316"/>
      <c r="HA84" s="316"/>
      <c r="HB84" s="316"/>
      <c r="HC84" s="316"/>
      <c r="HD84" s="316"/>
      <c r="HE84" s="316"/>
      <c r="HF84" s="316"/>
      <c r="HG84" s="316"/>
      <c r="HH84" s="316"/>
      <c r="HI84" s="316"/>
      <c r="HJ84" s="316"/>
      <c r="HK84" s="316"/>
      <c r="HL84" s="316"/>
      <c r="HM84" s="316"/>
      <c r="HN84" s="316"/>
      <c r="HO84" s="316"/>
      <c r="HP84" s="316"/>
      <c r="HQ84" s="316"/>
      <c r="HR84" s="316"/>
      <c r="HS84" s="316"/>
      <c r="HT84" s="316"/>
      <c r="HU84" s="316"/>
      <c r="HV84" s="316"/>
      <c r="HW84" s="316"/>
      <c r="HX84" s="316"/>
      <c r="HY84" s="316"/>
      <c r="HZ84" s="316"/>
      <c r="IA84" s="316"/>
      <c r="IB84" s="316"/>
      <c r="IC84" s="316"/>
      <c r="ID84" s="316"/>
      <c r="IE84" s="316"/>
      <c r="IF84" s="316"/>
      <c r="IG84" s="316"/>
      <c r="IH84" s="316"/>
      <c r="II84" s="316"/>
      <c r="IJ84" s="316"/>
      <c r="IK84" s="316"/>
      <c r="IL84" s="316"/>
      <c r="IM84" s="316"/>
      <c r="IN84" s="316"/>
      <c r="IO84" s="316"/>
      <c r="IP84" s="316"/>
      <c r="IQ84" s="316"/>
      <c r="IR84" s="316"/>
      <c r="IS84" s="316"/>
      <c r="IT84" s="316"/>
      <c r="IU84" s="316"/>
      <c r="IV84" s="316"/>
      <c r="IW84" s="316"/>
      <c r="IX84" s="316"/>
      <c r="IY84" s="316"/>
      <c r="IZ84" s="316"/>
      <c r="JA84" s="316"/>
      <c r="JB84" s="316"/>
      <c r="JC84" s="316"/>
      <c r="JD84" s="316"/>
      <c r="JE84" s="316"/>
      <c r="JF84" s="316"/>
      <c r="JG84" s="316"/>
      <c r="JH84" s="316"/>
      <c r="JI84" s="316"/>
      <c r="JJ84" s="316"/>
      <c r="JK84" s="316"/>
      <c r="JL84" s="316"/>
      <c r="JM84" s="316"/>
      <c r="JN84" s="316"/>
      <c r="JO84" s="316"/>
      <c r="JP84" s="316"/>
      <c r="JQ84" s="316"/>
      <c r="JR84" s="316"/>
      <c r="JS84" s="316"/>
      <c r="JT84" s="316"/>
      <c r="JU84" s="316"/>
      <c r="JV84" s="316"/>
      <c r="JW84" s="316"/>
      <c r="JX84" s="316"/>
      <c r="JY84" s="316"/>
      <c r="JZ84" s="316"/>
      <c r="KA84" s="316"/>
      <c r="KB84" s="316"/>
      <c r="KC84" s="316"/>
      <c r="KD84" s="316"/>
      <c r="KE84" s="316"/>
      <c r="KF84" s="316"/>
      <c r="KG84" s="316"/>
      <c r="KH84" s="316"/>
      <c r="KI84" s="316"/>
      <c r="KJ84" s="316"/>
      <c r="KK84" s="316"/>
      <c r="KL84" s="316"/>
      <c r="KM84" s="316"/>
      <c r="KN84" s="316"/>
      <c r="KO84" s="316"/>
      <c r="KP84" s="316"/>
      <c r="KQ84" s="316"/>
      <c r="KR84" s="316"/>
      <c r="KS84" s="316"/>
      <c r="KT84" s="316"/>
      <c r="KU84" s="316"/>
      <c r="KV84" s="316"/>
      <c r="KW84" s="316"/>
      <c r="KX84" s="316"/>
      <c r="KY84" s="316"/>
      <c r="KZ84" s="316"/>
      <c r="LA84" s="316"/>
      <c r="LB84" s="316"/>
      <c r="LC84" s="316"/>
      <c r="LD84" s="316"/>
      <c r="LE84" s="316"/>
      <c r="LF84" s="316"/>
      <c r="LG84" s="316"/>
      <c r="LH84" s="316"/>
      <c r="LI84" s="316"/>
      <c r="LJ84" s="316"/>
      <c r="LK84" s="316"/>
      <c r="LL84" s="316"/>
      <c r="LM84" s="316"/>
      <c r="LN84" s="316"/>
      <c r="LO84" s="316"/>
      <c r="LP84" s="316"/>
      <c r="LQ84" s="316"/>
      <c r="LR84" s="316"/>
      <c r="LS84" s="316"/>
      <c r="LT84" s="316"/>
      <c r="LU84" s="316"/>
      <c r="LV84" s="316"/>
      <c r="LW84" s="316"/>
      <c r="LX84" s="316"/>
      <c r="LY84" s="316"/>
      <c r="LZ84" s="316"/>
      <c r="MA84" s="316"/>
      <c r="MB84" s="316"/>
      <c r="MC84" s="316"/>
      <c r="MD84" s="316"/>
      <c r="ME84" s="316"/>
      <c r="MF84" s="316"/>
      <c r="MG84" s="316"/>
      <c r="MH84" s="316"/>
      <c r="MI84" s="316"/>
      <c r="MJ84" s="316"/>
      <c r="MK84" s="316"/>
      <c r="ML84" s="316"/>
      <c r="MM84" s="316"/>
      <c r="MN84" s="316"/>
      <c r="MO84" s="316"/>
      <c r="MP84" s="316"/>
      <c r="MQ84" s="316"/>
    </row>
    <row r="85" spans="1:355" s="1" customFormat="1" ht="192.6" customHeight="1" x14ac:dyDescent="0.25">
      <c r="A85" s="167" t="s">
        <v>940</v>
      </c>
      <c r="B85" s="232" t="s">
        <v>941</v>
      </c>
      <c r="C85" s="233" t="s">
        <v>97</v>
      </c>
      <c r="D85" s="277"/>
      <c r="E85" s="234"/>
      <c r="F85" s="277"/>
      <c r="G85" s="278"/>
      <c r="H85" s="278"/>
      <c r="I85" s="278"/>
      <c r="J85" s="278"/>
      <c r="K85" s="262">
        <f t="shared" ref="K85" si="76">E85+F85+G85+I85</f>
        <v>0</v>
      </c>
      <c r="L85" s="234"/>
      <c r="M85" s="234"/>
      <c r="N85" s="234"/>
      <c r="O85" s="234"/>
      <c r="P85" s="234"/>
      <c r="Q85" s="234"/>
      <c r="R85" s="236">
        <f t="shared" ref="R85" si="77">L85+M85+N85+P85</f>
        <v>0</v>
      </c>
      <c r="S85" s="234"/>
      <c r="T85" s="234"/>
      <c r="U85" s="234"/>
      <c r="V85" s="234"/>
      <c r="W85" s="234"/>
      <c r="X85" s="234"/>
      <c r="Y85" s="262">
        <f t="shared" ref="Y85" si="78">S85+T85+U85+W85</f>
        <v>0</v>
      </c>
      <c r="Z85" s="234">
        <v>12000</v>
      </c>
      <c r="AA85" s="234"/>
      <c r="AB85" s="234"/>
      <c r="AC85" s="234"/>
      <c r="AD85" s="234"/>
      <c r="AE85" s="234"/>
      <c r="AF85" s="262">
        <f t="shared" ref="AF85" si="79">Z85+AA85+AB85+AD85</f>
        <v>12000</v>
      </c>
      <c r="AG85" s="234">
        <v>160000</v>
      </c>
      <c r="AH85" s="234"/>
      <c r="AI85" s="234"/>
      <c r="AJ85" s="234"/>
      <c r="AK85" s="234"/>
      <c r="AL85" s="234"/>
      <c r="AM85" s="262">
        <f t="shared" ref="AM85" si="80">AG85+AH85+AI85+AK85</f>
        <v>160000</v>
      </c>
      <c r="AN85" s="234"/>
      <c r="AO85" s="234"/>
      <c r="AP85" s="234"/>
      <c r="AQ85" s="234"/>
      <c r="AR85" s="234"/>
      <c r="AS85" s="234"/>
      <c r="AT85" s="236">
        <f t="shared" ref="AT85" si="81">AN85+AO85+AP85+AR85</f>
        <v>0</v>
      </c>
      <c r="AU85" s="275">
        <f t="shared" ref="AU85" si="82">AT85+AM85+AF85+Y85+R85+K85</f>
        <v>172000</v>
      </c>
      <c r="AV85" s="238" t="s">
        <v>942</v>
      </c>
      <c r="AW85" s="234">
        <v>2025</v>
      </c>
      <c r="AX85" s="234">
        <v>2026</v>
      </c>
      <c r="AY85" s="52" t="s">
        <v>68</v>
      </c>
      <c r="EU85" s="229"/>
      <c r="EV85" s="229"/>
      <c r="EW85" s="229"/>
      <c r="EX85" s="229"/>
      <c r="EY85" s="229"/>
      <c r="EZ85" s="229"/>
      <c r="FA85" s="229"/>
      <c r="FB85" s="229"/>
      <c r="FC85" s="229"/>
      <c r="FD85" s="229"/>
      <c r="FE85" s="229"/>
      <c r="FF85" s="229"/>
      <c r="FG85" s="229"/>
      <c r="FH85" s="229"/>
      <c r="FI85" s="229"/>
      <c r="FJ85" s="229"/>
      <c r="FK85" s="229"/>
      <c r="FL85" s="229"/>
      <c r="FM85" s="229"/>
      <c r="FN85" s="229"/>
      <c r="FO85" s="229"/>
      <c r="FP85" s="229"/>
      <c r="FQ85" s="229"/>
      <c r="FR85" s="229"/>
      <c r="FS85" s="229"/>
      <c r="FT85" s="229"/>
      <c r="FU85" s="229"/>
      <c r="FV85" s="229"/>
      <c r="FW85" s="229"/>
      <c r="FX85" s="229"/>
      <c r="FY85" s="229"/>
      <c r="FZ85" s="229"/>
      <c r="GA85" s="229"/>
      <c r="GB85" s="229"/>
      <c r="GC85" s="229"/>
      <c r="GD85" s="229"/>
      <c r="GE85" s="229"/>
      <c r="GF85" s="229"/>
      <c r="GG85" s="229"/>
      <c r="GH85" s="229"/>
      <c r="GI85" s="229"/>
      <c r="GJ85" s="229"/>
      <c r="GK85" s="229"/>
      <c r="GL85" s="229"/>
      <c r="GM85" s="229"/>
      <c r="GN85" s="229"/>
      <c r="GO85" s="229"/>
      <c r="GP85" s="229"/>
      <c r="GQ85" s="229"/>
      <c r="GR85" s="229"/>
      <c r="GS85" s="229"/>
      <c r="GT85" s="229"/>
      <c r="GU85" s="229"/>
      <c r="GV85" s="229"/>
      <c r="GW85" s="229"/>
      <c r="GX85" s="229"/>
      <c r="GY85" s="229"/>
      <c r="GZ85" s="229"/>
      <c r="HA85" s="229"/>
      <c r="HB85" s="229"/>
      <c r="HC85" s="229"/>
      <c r="HD85" s="229"/>
      <c r="HE85" s="229"/>
      <c r="HF85" s="229"/>
      <c r="HG85" s="229"/>
      <c r="HH85" s="229"/>
      <c r="HI85" s="229"/>
      <c r="HJ85" s="229"/>
      <c r="HK85" s="229"/>
      <c r="HL85" s="229"/>
      <c r="HM85" s="229"/>
      <c r="HN85" s="229"/>
      <c r="HO85" s="229"/>
      <c r="HP85" s="229"/>
      <c r="HQ85" s="229"/>
      <c r="HR85" s="229"/>
      <c r="HS85" s="229"/>
      <c r="HT85" s="229"/>
      <c r="HU85" s="229"/>
      <c r="HV85" s="229"/>
      <c r="HW85" s="229"/>
      <c r="HX85" s="229"/>
      <c r="HY85" s="229"/>
      <c r="HZ85" s="229"/>
      <c r="IA85" s="229"/>
      <c r="IB85" s="229"/>
      <c r="IC85" s="229"/>
      <c r="ID85" s="229"/>
      <c r="IE85" s="229"/>
      <c r="IF85" s="229"/>
      <c r="IG85" s="229"/>
      <c r="IH85" s="229"/>
      <c r="II85" s="229"/>
      <c r="IJ85" s="229"/>
      <c r="IK85" s="229"/>
      <c r="IL85" s="229"/>
      <c r="IM85" s="229"/>
      <c r="IN85" s="229"/>
      <c r="IO85" s="229"/>
      <c r="IP85" s="229"/>
      <c r="IQ85" s="229"/>
      <c r="IR85" s="229"/>
      <c r="IS85" s="229"/>
      <c r="IT85" s="229"/>
      <c r="IU85" s="229"/>
      <c r="IV85" s="229"/>
      <c r="IW85" s="229"/>
      <c r="IX85" s="229"/>
      <c r="IY85" s="229"/>
      <c r="IZ85" s="229"/>
      <c r="JA85" s="229"/>
      <c r="JB85" s="229"/>
      <c r="JC85" s="229"/>
      <c r="JD85" s="229"/>
      <c r="JE85" s="229"/>
      <c r="JF85" s="229"/>
      <c r="JG85" s="229"/>
      <c r="JH85" s="229"/>
      <c r="JI85" s="229"/>
      <c r="JJ85" s="229"/>
      <c r="JK85" s="229"/>
      <c r="JL85" s="229"/>
      <c r="JM85" s="229"/>
      <c r="JN85" s="229"/>
      <c r="JO85" s="229"/>
      <c r="JP85" s="229"/>
      <c r="JQ85" s="229"/>
      <c r="JR85" s="229"/>
      <c r="JS85" s="229"/>
      <c r="JT85" s="229"/>
      <c r="JU85" s="229"/>
      <c r="JV85" s="229"/>
      <c r="JW85" s="229"/>
      <c r="JX85" s="229"/>
      <c r="JY85" s="229"/>
      <c r="JZ85" s="229"/>
      <c r="KA85" s="229"/>
      <c r="KB85" s="229"/>
      <c r="KC85" s="229"/>
      <c r="KD85" s="229"/>
      <c r="KE85" s="229"/>
      <c r="KF85" s="229"/>
      <c r="KG85" s="229"/>
      <c r="KH85" s="229"/>
      <c r="KI85" s="229"/>
      <c r="KJ85" s="229"/>
      <c r="KK85" s="229"/>
      <c r="KL85" s="229"/>
      <c r="KM85" s="229"/>
      <c r="KN85" s="229"/>
      <c r="KO85" s="229"/>
      <c r="KP85" s="229"/>
      <c r="KQ85" s="229"/>
      <c r="KR85" s="229"/>
      <c r="KS85" s="229"/>
      <c r="KT85" s="229"/>
      <c r="KU85" s="229"/>
      <c r="KV85" s="229"/>
      <c r="KW85" s="229"/>
      <c r="KX85" s="229"/>
      <c r="KY85" s="229"/>
      <c r="KZ85" s="229"/>
      <c r="LA85" s="229"/>
      <c r="LB85" s="229"/>
      <c r="LC85" s="229"/>
      <c r="LD85" s="229"/>
      <c r="LE85" s="229"/>
      <c r="LF85" s="229"/>
      <c r="LG85" s="229"/>
      <c r="LH85" s="229"/>
      <c r="LI85" s="229"/>
      <c r="LJ85" s="229"/>
      <c r="LK85" s="229"/>
      <c r="LL85" s="229"/>
      <c r="LM85" s="229"/>
      <c r="LN85" s="229"/>
      <c r="LO85" s="229"/>
      <c r="LP85" s="229"/>
      <c r="LQ85" s="229"/>
      <c r="LR85" s="229"/>
      <c r="LS85" s="229"/>
      <c r="LT85" s="229"/>
      <c r="LU85" s="229"/>
      <c r="LV85" s="229"/>
      <c r="LW85" s="229"/>
      <c r="LX85" s="229"/>
      <c r="LY85" s="229"/>
      <c r="LZ85" s="229"/>
      <c r="MA85" s="229"/>
      <c r="MB85" s="229"/>
      <c r="MC85" s="229"/>
      <c r="MD85" s="229"/>
      <c r="ME85" s="229"/>
      <c r="MF85" s="229"/>
      <c r="MG85" s="229"/>
      <c r="MH85" s="229"/>
      <c r="MI85" s="229"/>
      <c r="MJ85" s="229"/>
      <c r="MK85" s="229"/>
      <c r="ML85" s="229"/>
      <c r="MM85" s="229"/>
      <c r="MN85" s="229"/>
      <c r="MO85" s="229"/>
      <c r="MP85" s="229"/>
      <c r="MQ85" s="229"/>
    </row>
    <row r="86" spans="1:355" ht="31.5" customHeight="1" x14ac:dyDescent="0.25">
      <c r="A86" s="387" t="s">
        <v>990</v>
      </c>
      <c r="B86" s="388"/>
      <c r="C86" s="388"/>
      <c r="D86" s="388"/>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8"/>
      <c r="AR86" s="388"/>
      <c r="AS86" s="388"/>
      <c r="AT86" s="388"/>
      <c r="AU86" s="388"/>
      <c r="AV86" s="388"/>
      <c r="AW86" s="388"/>
      <c r="AX86" s="388"/>
      <c r="AY86" s="389"/>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U86" s="316"/>
      <c r="EV86" s="316"/>
      <c r="EW86" s="316"/>
      <c r="EX86" s="316"/>
      <c r="EY86" s="316"/>
      <c r="EZ86" s="316"/>
      <c r="FA86" s="316"/>
      <c r="FB86" s="316"/>
      <c r="FC86" s="316"/>
      <c r="FD86" s="316"/>
      <c r="FE86" s="316"/>
      <c r="FF86" s="316"/>
      <c r="FG86" s="316"/>
      <c r="FH86" s="316"/>
      <c r="FI86" s="316"/>
      <c r="FJ86" s="316"/>
      <c r="FK86" s="316"/>
      <c r="FL86" s="316"/>
      <c r="FM86" s="316"/>
      <c r="FN86" s="316"/>
      <c r="FO86" s="316"/>
      <c r="FP86" s="316"/>
      <c r="FQ86" s="316"/>
      <c r="FR86" s="316"/>
      <c r="FS86" s="316"/>
      <c r="FT86" s="316"/>
      <c r="FU86" s="316"/>
      <c r="FV86" s="316"/>
      <c r="FW86" s="316"/>
      <c r="FX86" s="316"/>
      <c r="FY86" s="316"/>
      <c r="FZ86" s="316"/>
      <c r="GA86" s="316"/>
      <c r="GB86" s="316"/>
      <c r="GC86" s="316"/>
      <c r="GD86" s="316"/>
      <c r="GE86" s="316"/>
      <c r="GF86" s="316"/>
      <c r="GG86" s="316"/>
      <c r="GH86" s="316"/>
      <c r="GI86" s="316"/>
      <c r="GJ86" s="316"/>
      <c r="GK86" s="316"/>
      <c r="GL86" s="316"/>
      <c r="GM86" s="316"/>
      <c r="GN86" s="316"/>
      <c r="GO86" s="316"/>
      <c r="GP86" s="316"/>
      <c r="GQ86" s="316"/>
      <c r="GR86" s="316"/>
      <c r="GS86" s="316"/>
      <c r="GT86" s="316"/>
      <c r="GU86" s="316"/>
      <c r="GV86" s="316"/>
      <c r="GW86" s="316"/>
      <c r="GX86" s="316"/>
      <c r="GY86" s="316"/>
      <c r="GZ86" s="316"/>
      <c r="HA86" s="316"/>
      <c r="HB86" s="316"/>
      <c r="HC86" s="316"/>
      <c r="HD86" s="316"/>
      <c r="HE86" s="316"/>
      <c r="HF86" s="316"/>
      <c r="HG86" s="316"/>
      <c r="HH86" s="316"/>
      <c r="HI86" s="316"/>
      <c r="HJ86" s="316"/>
      <c r="HK86" s="316"/>
      <c r="HL86" s="316"/>
      <c r="HM86" s="316"/>
      <c r="HN86" s="316"/>
      <c r="HO86" s="316"/>
      <c r="HP86" s="316"/>
      <c r="HQ86" s="316"/>
      <c r="HR86" s="316"/>
      <c r="HS86" s="316"/>
      <c r="HT86" s="316"/>
      <c r="HU86" s="316"/>
      <c r="HV86" s="316"/>
      <c r="HW86" s="316"/>
      <c r="HX86" s="316"/>
      <c r="HY86" s="316"/>
      <c r="HZ86" s="316"/>
      <c r="IA86" s="316"/>
      <c r="IB86" s="316"/>
      <c r="IC86" s="316"/>
      <c r="ID86" s="316"/>
      <c r="IE86" s="316"/>
      <c r="IF86" s="316"/>
      <c r="IG86" s="316"/>
      <c r="IH86" s="316"/>
      <c r="II86" s="316"/>
      <c r="IJ86" s="316"/>
      <c r="IK86" s="316"/>
      <c r="IL86" s="316"/>
      <c r="IM86" s="316"/>
      <c r="IN86" s="316"/>
      <c r="IO86" s="316"/>
      <c r="IP86" s="316"/>
      <c r="IQ86" s="316"/>
      <c r="IR86" s="316"/>
      <c r="IS86" s="316"/>
      <c r="IT86" s="316"/>
      <c r="IU86" s="316"/>
      <c r="IV86" s="316"/>
      <c r="IW86" s="316"/>
      <c r="IX86" s="316"/>
      <c r="IY86" s="316"/>
      <c r="IZ86" s="316"/>
      <c r="JA86" s="316"/>
      <c r="JB86" s="316"/>
      <c r="JC86" s="316"/>
      <c r="JD86" s="316"/>
      <c r="JE86" s="316"/>
      <c r="JF86" s="316"/>
      <c r="JG86" s="316"/>
      <c r="JH86" s="316"/>
      <c r="JI86" s="316"/>
      <c r="JJ86" s="316"/>
      <c r="JK86" s="316"/>
      <c r="JL86" s="316"/>
      <c r="JM86" s="316"/>
      <c r="JN86" s="316"/>
      <c r="JO86" s="316"/>
      <c r="JP86" s="316"/>
      <c r="JQ86" s="316"/>
      <c r="JR86" s="316"/>
      <c r="JS86" s="316"/>
      <c r="JT86" s="316"/>
      <c r="JU86" s="316"/>
      <c r="JV86" s="316"/>
      <c r="JW86" s="316"/>
      <c r="JX86" s="316"/>
      <c r="JY86" s="316"/>
      <c r="JZ86" s="316"/>
      <c r="KA86" s="316"/>
      <c r="KB86" s="316"/>
      <c r="KC86" s="316"/>
      <c r="KD86" s="316"/>
      <c r="KE86" s="316"/>
      <c r="KF86" s="316"/>
      <c r="KG86" s="316"/>
      <c r="KH86" s="316"/>
      <c r="KI86" s="316"/>
      <c r="KJ86" s="316"/>
      <c r="KK86" s="316"/>
      <c r="KL86" s="316"/>
      <c r="KM86" s="316"/>
      <c r="KN86" s="316"/>
      <c r="KO86" s="316"/>
      <c r="KP86" s="316"/>
      <c r="KQ86" s="316"/>
      <c r="KR86" s="316"/>
      <c r="KS86" s="316"/>
      <c r="KT86" s="316"/>
      <c r="KU86" s="316"/>
      <c r="KV86" s="316"/>
      <c r="KW86" s="316"/>
      <c r="KX86" s="316"/>
      <c r="KY86" s="316"/>
      <c r="KZ86" s="316"/>
      <c r="LA86" s="316"/>
      <c r="LB86" s="316"/>
      <c r="LC86" s="316"/>
      <c r="LD86" s="316"/>
      <c r="LE86" s="316"/>
      <c r="LF86" s="316"/>
      <c r="LG86" s="316"/>
      <c r="LH86" s="316"/>
      <c r="LI86" s="316"/>
      <c r="LJ86" s="316"/>
      <c r="LK86" s="316"/>
      <c r="LL86" s="316"/>
      <c r="LM86" s="316"/>
      <c r="LN86" s="316"/>
      <c r="LO86" s="316"/>
      <c r="LP86" s="316"/>
      <c r="LQ86" s="316"/>
      <c r="LR86" s="316"/>
      <c r="LS86" s="316"/>
      <c r="LT86" s="316"/>
      <c r="LU86" s="316"/>
      <c r="LV86" s="316"/>
      <c r="LW86" s="316"/>
      <c r="LX86" s="316"/>
      <c r="LY86" s="316"/>
      <c r="LZ86" s="316"/>
      <c r="MA86" s="316"/>
      <c r="MB86" s="316"/>
      <c r="MC86" s="316"/>
      <c r="MD86" s="316"/>
      <c r="ME86" s="316"/>
      <c r="MF86" s="316"/>
      <c r="MG86" s="316"/>
      <c r="MH86" s="316"/>
      <c r="MI86" s="316"/>
      <c r="MJ86" s="316"/>
      <c r="MK86" s="316"/>
      <c r="ML86" s="316"/>
      <c r="MM86" s="316"/>
      <c r="MN86" s="316"/>
      <c r="MO86" s="316"/>
      <c r="MP86" s="316"/>
      <c r="MQ86" s="316"/>
    </row>
    <row r="87" spans="1:355" s="307" customFormat="1" ht="141.6" customHeight="1" x14ac:dyDescent="0.25">
      <c r="A87" s="241" t="s">
        <v>1014</v>
      </c>
      <c r="B87" s="217" t="s">
        <v>1015</v>
      </c>
      <c r="C87" s="218" t="s">
        <v>97</v>
      </c>
      <c r="D87" s="219"/>
      <c r="E87" s="243"/>
      <c r="F87" s="244"/>
      <c r="G87" s="219"/>
      <c r="H87" s="219"/>
      <c r="I87" s="219"/>
      <c r="J87" s="219"/>
      <c r="K87" s="329">
        <f>E87+F87+G87+I87</f>
        <v>0</v>
      </c>
      <c r="L87" s="224"/>
      <c r="M87" s="224"/>
      <c r="N87" s="224"/>
      <c r="O87" s="224"/>
      <c r="P87" s="224"/>
      <c r="Q87" s="224"/>
      <c r="R87" s="330">
        <f>L87+M87+N87+P87</f>
        <v>0</v>
      </c>
      <c r="S87" s="224">
        <v>47679</v>
      </c>
      <c r="T87" s="224">
        <v>188650</v>
      </c>
      <c r="U87" s="224">
        <v>126927.01</v>
      </c>
      <c r="V87" s="224" t="s">
        <v>1016</v>
      </c>
      <c r="W87" s="224"/>
      <c r="X87" s="224"/>
      <c r="Y87" s="330">
        <f>S87+T87+U87+W87</f>
        <v>363256.01</v>
      </c>
      <c r="Z87" s="224">
        <v>28293</v>
      </c>
      <c r="AA87" s="224">
        <v>0</v>
      </c>
      <c r="AB87" s="224">
        <v>66016</v>
      </c>
      <c r="AC87" s="224" t="s">
        <v>1016</v>
      </c>
      <c r="AD87" s="224"/>
      <c r="AE87" s="224"/>
      <c r="AF87" s="331">
        <f>Z87+AA87+AB87+AD87</f>
        <v>94309</v>
      </c>
      <c r="AG87" s="224"/>
      <c r="AH87" s="224"/>
      <c r="AI87" s="224"/>
      <c r="AJ87" s="224"/>
      <c r="AK87" s="224"/>
      <c r="AL87" s="224"/>
      <c r="AM87" s="331">
        <f>AG87+AH87+AI87+AK87</f>
        <v>0</v>
      </c>
      <c r="AN87" s="224"/>
      <c r="AO87" s="224"/>
      <c r="AP87" s="224"/>
      <c r="AQ87" s="224"/>
      <c r="AR87" s="224"/>
      <c r="AS87" s="224"/>
      <c r="AT87" s="330">
        <f>AN87+AO87+AP87+AR87</f>
        <v>0</v>
      </c>
      <c r="AU87" s="332">
        <f>AT87+AM87+AF87+Y87+R87+K87</f>
        <v>457565.01</v>
      </c>
      <c r="AV87" s="250" t="s">
        <v>1061</v>
      </c>
      <c r="AW87" s="219">
        <v>2022</v>
      </c>
      <c r="AX87" s="219">
        <v>2025</v>
      </c>
      <c r="AY87" s="251" t="s">
        <v>68</v>
      </c>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U87" s="229"/>
      <c r="EV87" s="229"/>
      <c r="EW87" s="229"/>
      <c r="EX87" s="229"/>
      <c r="EY87" s="229"/>
      <c r="EZ87" s="229"/>
      <c r="FA87" s="229"/>
      <c r="FB87" s="229"/>
      <c r="FC87" s="229"/>
      <c r="FD87" s="229"/>
      <c r="FE87" s="229"/>
      <c r="FF87" s="229"/>
      <c r="FG87" s="229"/>
      <c r="FH87" s="229"/>
      <c r="FI87" s="229"/>
      <c r="FJ87" s="229"/>
      <c r="FK87" s="229"/>
      <c r="FL87" s="229"/>
      <c r="FM87" s="229"/>
      <c r="FN87" s="229"/>
      <c r="FO87" s="229"/>
      <c r="FP87" s="229"/>
      <c r="FQ87" s="229"/>
      <c r="FR87" s="229"/>
      <c r="FS87" s="229"/>
      <c r="FT87" s="229"/>
      <c r="FU87" s="229"/>
      <c r="FV87" s="229"/>
      <c r="FW87" s="229"/>
      <c r="FX87" s="229"/>
      <c r="FY87" s="229"/>
      <c r="FZ87" s="229"/>
      <c r="GA87" s="229"/>
      <c r="GB87" s="229"/>
      <c r="GC87" s="229"/>
      <c r="GD87" s="229"/>
      <c r="GE87" s="229"/>
      <c r="GF87" s="229"/>
      <c r="GG87" s="229"/>
      <c r="GH87" s="229"/>
      <c r="GI87" s="229"/>
      <c r="GJ87" s="229"/>
      <c r="GK87" s="229"/>
      <c r="GL87" s="229"/>
      <c r="GM87" s="229"/>
      <c r="GN87" s="229"/>
      <c r="GO87" s="229"/>
      <c r="GP87" s="229"/>
      <c r="GQ87" s="229"/>
      <c r="GR87" s="229"/>
      <c r="GS87" s="229"/>
      <c r="GT87" s="229"/>
      <c r="GU87" s="229"/>
      <c r="GV87" s="229"/>
      <c r="GW87" s="229"/>
      <c r="GX87" s="229"/>
      <c r="GY87" s="229"/>
      <c r="GZ87" s="229"/>
      <c r="HA87" s="229"/>
      <c r="HB87" s="229"/>
      <c r="HC87" s="229"/>
      <c r="HD87" s="229"/>
      <c r="HE87" s="229"/>
      <c r="HF87" s="229"/>
      <c r="HG87" s="229"/>
      <c r="HH87" s="229"/>
      <c r="HI87" s="229"/>
      <c r="HJ87" s="229"/>
      <c r="HK87" s="229"/>
      <c r="HL87" s="229"/>
      <c r="HM87" s="229"/>
      <c r="HN87" s="229"/>
      <c r="HO87" s="229"/>
      <c r="HP87" s="229"/>
      <c r="HQ87" s="229"/>
      <c r="HR87" s="229"/>
      <c r="HS87" s="229"/>
      <c r="HT87" s="229"/>
      <c r="HU87" s="229"/>
      <c r="HV87" s="229"/>
      <c r="HW87" s="229"/>
      <c r="HX87" s="229"/>
      <c r="HY87" s="229"/>
      <c r="HZ87" s="229"/>
      <c r="IA87" s="229"/>
      <c r="IB87" s="229"/>
      <c r="IC87" s="229"/>
      <c r="ID87" s="229"/>
      <c r="IE87" s="229"/>
      <c r="IF87" s="229"/>
      <c r="IG87" s="229"/>
      <c r="IH87" s="229"/>
      <c r="II87" s="229"/>
      <c r="IJ87" s="229"/>
      <c r="IK87" s="229"/>
      <c r="IL87" s="229"/>
      <c r="IM87" s="229"/>
      <c r="IN87" s="229"/>
      <c r="IO87" s="229"/>
      <c r="IP87" s="229"/>
      <c r="IQ87" s="229"/>
      <c r="IR87" s="229"/>
      <c r="IS87" s="229"/>
      <c r="IT87" s="229"/>
      <c r="IU87" s="229"/>
      <c r="IV87" s="229"/>
      <c r="IW87" s="229"/>
      <c r="IX87" s="229"/>
      <c r="IY87" s="229"/>
      <c r="IZ87" s="229"/>
      <c r="JA87" s="229"/>
      <c r="JB87" s="229"/>
      <c r="JC87" s="229"/>
      <c r="JD87" s="229"/>
      <c r="JE87" s="229"/>
      <c r="JF87" s="229"/>
      <c r="JG87" s="229"/>
      <c r="JH87" s="229"/>
      <c r="JI87" s="229"/>
      <c r="JJ87" s="229"/>
      <c r="JK87" s="229"/>
      <c r="JL87" s="229"/>
      <c r="JM87" s="229"/>
      <c r="JN87" s="229"/>
      <c r="JO87" s="229"/>
      <c r="JP87" s="229"/>
      <c r="JQ87" s="229"/>
      <c r="JR87" s="229"/>
      <c r="JS87" s="229"/>
      <c r="JT87" s="229"/>
      <c r="JU87" s="229"/>
      <c r="JV87" s="229"/>
      <c r="JW87" s="229"/>
      <c r="JX87" s="229"/>
      <c r="JY87" s="229"/>
      <c r="JZ87" s="229"/>
      <c r="KA87" s="229"/>
      <c r="KB87" s="229"/>
      <c r="KC87" s="229"/>
      <c r="KD87" s="229"/>
      <c r="KE87" s="229"/>
      <c r="KF87" s="229"/>
      <c r="KG87" s="229"/>
      <c r="KH87" s="229"/>
      <c r="KI87" s="229"/>
      <c r="KJ87" s="229"/>
      <c r="KK87" s="229"/>
      <c r="KL87" s="229"/>
      <c r="KM87" s="229"/>
      <c r="KN87" s="229"/>
      <c r="KO87" s="229"/>
      <c r="KP87" s="229"/>
      <c r="KQ87" s="229"/>
      <c r="KR87" s="229"/>
      <c r="KS87" s="229"/>
      <c r="KT87" s="229"/>
      <c r="KU87" s="229"/>
      <c r="KV87" s="229"/>
      <c r="KW87" s="229"/>
      <c r="KX87" s="229"/>
      <c r="KY87" s="229"/>
      <c r="KZ87" s="229"/>
      <c r="LA87" s="229"/>
      <c r="LB87" s="229"/>
      <c r="LC87" s="229"/>
      <c r="LD87" s="229"/>
      <c r="LE87" s="229"/>
      <c r="LF87" s="229"/>
      <c r="LG87" s="229"/>
      <c r="LH87" s="229"/>
      <c r="LI87" s="229"/>
      <c r="LJ87" s="229"/>
      <c r="LK87" s="229"/>
      <c r="LL87" s="229"/>
      <c r="LM87" s="229"/>
      <c r="LN87" s="229"/>
      <c r="LO87" s="229"/>
      <c r="LP87" s="229"/>
      <c r="LQ87" s="229"/>
      <c r="LR87" s="229"/>
      <c r="LS87" s="229"/>
      <c r="LT87" s="229"/>
      <c r="LU87" s="229"/>
      <c r="LV87" s="229"/>
      <c r="LW87" s="229"/>
      <c r="LX87" s="229"/>
      <c r="LY87" s="229"/>
      <c r="LZ87" s="229"/>
      <c r="MA87" s="229"/>
      <c r="MB87" s="229"/>
      <c r="MC87" s="229"/>
      <c r="MD87" s="229"/>
      <c r="ME87" s="229"/>
      <c r="MF87" s="229"/>
      <c r="MG87" s="229"/>
      <c r="MH87" s="229"/>
      <c r="MI87" s="229"/>
      <c r="MJ87" s="229"/>
      <c r="MK87" s="229"/>
      <c r="ML87" s="229"/>
      <c r="MM87" s="229"/>
      <c r="MN87" s="229"/>
      <c r="MO87" s="229"/>
      <c r="MP87" s="229"/>
      <c r="MQ87" s="229"/>
    </row>
    <row r="88" spans="1:355" s="308" customFormat="1" ht="45.95" customHeight="1" x14ac:dyDescent="0.25">
      <c r="A88" s="387" t="s">
        <v>1075</v>
      </c>
      <c r="B88" s="388"/>
      <c r="C88" s="388"/>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c r="AO88" s="388"/>
      <c r="AP88" s="388"/>
      <c r="AQ88" s="388"/>
      <c r="AR88" s="388"/>
      <c r="AS88" s="388"/>
      <c r="AT88" s="388"/>
      <c r="AU88" s="388"/>
      <c r="AV88" s="388"/>
      <c r="AW88" s="388"/>
      <c r="AX88" s="388"/>
      <c r="AY88" s="389"/>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U88" s="317"/>
      <c r="EV88" s="317"/>
      <c r="EW88" s="317"/>
      <c r="EX88" s="317"/>
      <c r="EY88" s="317"/>
      <c r="EZ88" s="317"/>
      <c r="FA88" s="317"/>
      <c r="FB88" s="317"/>
      <c r="FC88" s="317"/>
      <c r="FD88" s="317"/>
      <c r="FE88" s="317"/>
      <c r="FF88" s="317"/>
      <c r="FG88" s="317"/>
      <c r="FH88" s="317"/>
      <c r="FI88" s="317"/>
      <c r="FJ88" s="317"/>
      <c r="FK88" s="317"/>
      <c r="FL88" s="317"/>
      <c r="FM88" s="317"/>
      <c r="FN88" s="317"/>
      <c r="FO88" s="317"/>
      <c r="FP88" s="317"/>
      <c r="FQ88" s="317"/>
      <c r="FR88" s="317"/>
      <c r="FS88" s="317"/>
      <c r="FT88" s="317"/>
      <c r="FU88" s="317"/>
      <c r="FV88" s="317"/>
      <c r="FW88" s="317"/>
      <c r="FX88" s="317"/>
      <c r="FY88" s="317"/>
      <c r="FZ88" s="317"/>
      <c r="GA88" s="317"/>
      <c r="GB88" s="317"/>
      <c r="GC88" s="317"/>
      <c r="GD88" s="317"/>
      <c r="GE88" s="317"/>
      <c r="GF88" s="317"/>
      <c r="GG88" s="317"/>
      <c r="GH88" s="317"/>
      <c r="GI88" s="317"/>
      <c r="GJ88" s="317"/>
      <c r="GK88" s="317"/>
      <c r="GL88" s="317"/>
      <c r="GM88" s="317"/>
      <c r="GN88" s="317"/>
      <c r="GO88" s="317"/>
      <c r="GP88" s="317"/>
      <c r="GQ88" s="317"/>
      <c r="GR88" s="317"/>
      <c r="GS88" s="317"/>
      <c r="GT88" s="317"/>
      <c r="GU88" s="317"/>
      <c r="GV88" s="317"/>
      <c r="GW88" s="317"/>
      <c r="GX88" s="317"/>
      <c r="GY88" s="317"/>
      <c r="GZ88" s="317"/>
      <c r="HA88" s="317"/>
      <c r="HB88" s="317"/>
      <c r="HC88" s="317"/>
      <c r="HD88" s="317"/>
      <c r="HE88" s="317"/>
      <c r="HF88" s="317"/>
      <c r="HG88" s="317"/>
      <c r="HH88" s="317"/>
      <c r="HI88" s="317"/>
      <c r="HJ88" s="317"/>
      <c r="HK88" s="317"/>
      <c r="HL88" s="317"/>
      <c r="HM88" s="317"/>
      <c r="HN88" s="317"/>
      <c r="HO88" s="317"/>
      <c r="HP88" s="317"/>
      <c r="HQ88" s="317"/>
      <c r="HR88" s="317"/>
      <c r="HS88" s="317"/>
      <c r="HT88" s="317"/>
      <c r="HU88" s="317"/>
      <c r="HV88" s="317"/>
      <c r="HW88" s="317"/>
      <c r="HX88" s="317"/>
      <c r="HY88" s="317"/>
      <c r="HZ88" s="317"/>
      <c r="IA88" s="317"/>
      <c r="IB88" s="317"/>
      <c r="IC88" s="317"/>
      <c r="ID88" s="317"/>
      <c r="IE88" s="317"/>
      <c r="IF88" s="317"/>
      <c r="IG88" s="317"/>
      <c r="IH88" s="317"/>
      <c r="II88" s="317"/>
      <c r="IJ88" s="317"/>
      <c r="IK88" s="317"/>
      <c r="IL88" s="317"/>
      <c r="IM88" s="317"/>
      <c r="IN88" s="317"/>
      <c r="IO88" s="317"/>
      <c r="IP88" s="317"/>
      <c r="IQ88" s="317"/>
      <c r="IR88" s="317"/>
      <c r="IS88" s="317"/>
      <c r="IT88" s="317"/>
      <c r="IU88" s="317"/>
      <c r="IV88" s="317"/>
      <c r="IW88" s="317"/>
      <c r="IX88" s="317"/>
      <c r="IY88" s="317"/>
      <c r="IZ88" s="317"/>
      <c r="JA88" s="317"/>
      <c r="JB88" s="317"/>
      <c r="JC88" s="317"/>
      <c r="JD88" s="317"/>
      <c r="JE88" s="317"/>
      <c r="JF88" s="317"/>
      <c r="JG88" s="317"/>
      <c r="JH88" s="317"/>
      <c r="JI88" s="317"/>
      <c r="JJ88" s="317"/>
      <c r="JK88" s="317"/>
      <c r="JL88" s="317"/>
      <c r="JM88" s="317"/>
      <c r="JN88" s="317"/>
      <c r="JO88" s="317"/>
      <c r="JP88" s="317"/>
      <c r="JQ88" s="317"/>
      <c r="JR88" s="317"/>
      <c r="JS88" s="317"/>
      <c r="JT88" s="317"/>
      <c r="JU88" s="317"/>
      <c r="JV88" s="317"/>
      <c r="JW88" s="317"/>
      <c r="JX88" s="317"/>
      <c r="JY88" s="317"/>
      <c r="JZ88" s="317"/>
      <c r="KA88" s="317"/>
      <c r="KB88" s="317"/>
      <c r="KC88" s="317"/>
      <c r="KD88" s="317"/>
      <c r="KE88" s="317"/>
      <c r="KF88" s="317"/>
      <c r="KG88" s="317"/>
      <c r="KH88" s="317"/>
      <c r="KI88" s="317"/>
      <c r="KJ88" s="317"/>
      <c r="KK88" s="317"/>
      <c r="KL88" s="317"/>
      <c r="KM88" s="317"/>
      <c r="KN88" s="317"/>
      <c r="KO88" s="317"/>
      <c r="KP88" s="317"/>
      <c r="KQ88" s="317"/>
      <c r="KR88" s="317"/>
      <c r="KS88" s="317"/>
      <c r="KT88" s="317"/>
      <c r="KU88" s="317"/>
      <c r="KV88" s="317"/>
      <c r="KW88" s="317"/>
      <c r="KX88" s="317"/>
      <c r="KY88" s="317"/>
      <c r="KZ88" s="317"/>
      <c r="LA88" s="317"/>
      <c r="LB88" s="317"/>
      <c r="LC88" s="317"/>
      <c r="LD88" s="317"/>
      <c r="LE88" s="317"/>
      <c r="LF88" s="317"/>
      <c r="LG88" s="317"/>
      <c r="LH88" s="317"/>
      <c r="LI88" s="317"/>
      <c r="LJ88" s="317"/>
      <c r="LK88" s="317"/>
      <c r="LL88" s="317"/>
      <c r="LM88" s="317"/>
      <c r="LN88" s="317"/>
      <c r="LO88" s="317"/>
      <c r="LP88" s="317"/>
      <c r="LQ88" s="317"/>
      <c r="LR88" s="317"/>
      <c r="LS88" s="317"/>
      <c r="LT88" s="317"/>
      <c r="LU88" s="317"/>
      <c r="LV88" s="317"/>
      <c r="LW88" s="317"/>
      <c r="LX88" s="317"/>
      <c r="LY88" s="317"/>
      <c r="LZ88" s="317"/>
      <c r="MA88" s="317"/>
      <c r="MB88" s="317"/>
      <c r="MC88" s="317"/>
      <c r="MD88" s="317"/>
      <c r="ME88" s="317"/>
      <c r="MF88" s="317"/>
      <c r="MG88" s="317"/>
      <c r="MH88" s="317"/>
      <c r="MI88" s="317"/>
      <c r="MJ88" s="317"/>
      <c r="MK88" s="317"/>
      <c r="ML88" s="317"/>
      <c r="MM88" s="317"/>
      <c r="MN88" s="317"/>
      <c r="MO88" s="317"/>
      <c r="MP88" s="317"/>
      <c r="MQ88" s="317"/>
    </row>
    <row r="89" spans="1:355" s="307" customFormat="1" ht="155.1" customHeight="1" x14ac:dyDescent="0.25">
      <c r="A89" s="241" t="s">
        <v>1017</v>
      </c>
      <c r="B89" s="217" t="s">
        <v>1018</v>
      </c>
      <c r="C89" s="218" t="s">
        <v>121</v>
      </c>
      <c r="D89" s="219"/>
      <c r="E89" s="243"/>
      <c r="F89" s="244"/>
      <c r="G89" s="219"/>
      <c r="H89" s="219"/>
      <c r="I89" s="219"/>
      <c r="J89" s="219"/>
      <c r="K89" s="329">
        <f>E89+F89+G89+I89</f>
        <v>0</v>
      </c>
      <c r="L89" s="224"/>
      <c r="M89" s="224"/>
      <c r="N89" s="224"/>
      <c r="O89" s="224"/>
      <c r="P89" s="224"/>
      <c r="Q89" s="224"/>
      <c r="R89" s="330">
        <f>L89+M89+N89+P89</f>
        <v>0</v>
      </c>
      <c r="S89" s="224">
        <v>30796.9</v>
      </c>
      <c r="T89" s="224">
        <v>73315</v>
      </c>
      <c r="U89" s="224">
        <v>49792.01</v>
      </c>
      <c r="V89" s="224" t="s">
        <v>1016</v>
      </c>
      <c r="W89" s="224"/>
      <c r="X89" s="224"/>
      <c r="Y89" s="330">
        <f>S89+T89+U89+W89</f>
        <v>153903.91</v>
      </c>
      <c r="Z89" s="224">
        <v>7926</v>
      </c>
      <c r="AA89" s="224">
        <v>0</v>
      </c>
      <c r="AB89" s="224">
        <v>18494</v>
      </c>
      <c r="AC89" s="224" t="s">
        <v>1016</v>
      </c>
      <c r="AD89" s="224"/>
      <c r="AE89" s="224"/>
      <c r="AF89" s="331">
        <f>Z89+AA89+AB89+AD89</f>
        <v>26420</v>
      </c>
      <c r="AG89" s="224"/>
      <c r="AH89" s="224"/>
      <c r="AI89" s="224"/>
      <c r="AJ89" s="224"/>
      <c r="AK89" s="224"/>
      <c r="AL89" s="224"/>
      <c r="AM89" s="331"/>
      <c r="AN89" s="224"/>
      <c r="AO89" s="224"/>
      <c r="AP89" s="224"/>
      <c r="AQ89" s="224"/>
      <c r="AR89" s="224"/>
      <c r="AS89" s="224"/>
      <c r="AT89" s="330"/>
      <c r="AU89" s="332">
        <f>AT89+AM89+AF89+Y89+R89+K89</f>
        <v>180323.91</v>
      </c>
      <c r="AV89" s="250" t="s">
        <v>1062</v>
      </c>
      <c r="AW89" s="219">
        <v>2022</v>
      </c>
      <c r="AX89" s="219">
        <v>2025</v>
      </c>
      <c r="AY89" s="251" t="s">
        <v>68</v>
      </c>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U89" s="229"/>
      <c r="EV89" s="229"/>
      <c r="EW89" s="229"/>
      <c r="EX89" s="229"/>
      <c r="EY89" s="229"/>
      <c r="EZ89" s="229"/>
      <c r="FA89" s="229"/>
      <c r="FB89" s="229"/>
      <c r="FC89" s="229"/>
      <c r="FD89" s="229"/>
      <c r="FE89" s="229"/>
      <c r="FF89" s="229"/>
      <c r="FG89" s="229"/>
      <c r="FH89" s="229"/>
      <c r="FI89" s="229"/>
      <c r="FJ89" s="229"/>
      <c r="FK89" s="229"/>
      <c r="FL89" s="229"/>
      <c r="FM89" s="229"/>
      <c r="FN89" s="229"/>
      <c r="FO89" s="229"/>
      <c r="FP89" s="229"/>
      <c r="FQ89" s="229"/>
      <c r="FR89" s="229"/>
      <c r="FS89" s="229"/>
      <c r="FT89" s="229"/>
      <c r="FU89" s="229"/>
      <c r="FV89" s="229"/>
      <c r="FW89" s="229"/>
      <c r="FX89" s="229"/>
      <c r="FY89" s="229"/>
      <c r="FZ89" s="229"/>
      <c r="GA89" s="229"/>
      <c r="GB89" s="229"/>
      <c r="GC89" s="229"/>
      <c r="GD89" s="229"/>
      <c r="GE89" s="229"/>
      <c r="GF89" s="229"/>
      <c r="GG89" s="229"/>
      <c r="GH89" s="229"/>
      <c r="GI89" s="229"/>
      <c r="GJ89" s="229"/>
      <c r="GK89" s="229"/>
      <c r="GL89" s="229"/>
      <c r="GM89" s="229"/>
      <c r="GN89" s="229"/>
      <c r="GO89" s="229"/>
      <c r="GP89" s="229"/>
      <c r="GQ89" s="229"/>
      <c r="GR89" s="229"/>
      <c r="GS89" s="229"/>
      <c r="GT89" s="229"/>
      <c r="GU89" s="229"/>
      <c r="GV89" s="229"/>
      <c r="GW89" s="229"/>
      <c r="GX89" s="229"/>
      <c r="GY89" s="229"/>
      <c r="GZ89" s="229"/>
      <c r="HA89" s="229"/>
      <c r="HB89" s="229"/>
      <c r="HC89" s="229"/>
      <c r="HD89" s="229"/>
      <c r="HE89" s="229"/>
      <c r="HF89" s="229"/>
      <c r="HG89" s="229"/>
      <c r="HH89" s="229"/>
      <c r="HI89" s="229"/>
      <c r="HJ89" s="229"/>
      <c r="HK89" s="229"/>
      <c r="HL89" s="229"/>
      <c r="HM89" s="229"/>
      <c r="HN89" s="229"/>
      <c r="HO89" s="229"/>
      <c r="HP89" s="229"/>
      <c r="HQ89" s="229"/>
      <c r="HR89" s="229"/>
      <c r="HS89" s="229"/>
      <c r="HT89" s="229"/>
      <c r="HU89" s="229"/>
      <c r="HV89" s="229"/>
      <c r="HW89" s="229"/>
      <c r="HX89" s="229"/>
      <c r="HY89" s="229"/>
      <c r="HZ89" s="229"/>
      <c r="IA89" s="229"/>
      <c r="IB89" s="229"/>
      <c r="IC89" s="229"/>
      <c r="ID89" s="229"/>
      <c r="IE89" s="229"/>
      <c r="IF89" s="229"/>
      <c r="IG89" s="229"/>
      <c r="IH89" s="229"/>
      <c r="II89" s="229"/>
      <c r="IJ89" s="229"/>
      <c r="IK89" s="229"/>
      <c r="IL89" s="229"/>
      <c r="IM89" s="229"/>
      <c r="IN89" s="229"/>
      <c r="IO89" s="229"/>
      <c r="IP89" s="229"/>
      <c r="IQ89" s="229"/>
      <c r="IR89" s="229"/>
      <c r="IS89" s="229"/>
      <c r="IT89" s="229"/>
      <c r="IU89" s="229"/>
      <c r="IV89" s="229"/>
      <c r="IW89" s="229"/>
      <c r="IX89" s="229"/>
      <c r="IY89" s="229"/>
      <c r="IZ89" s="229"/>
      <c r="JA89" s="229"/>
      <c r="JB89" s="229"/>
      <c r="JC89" s="229"/>
      <c r="JD89" s="229"/>
      <c r="JE89" s="229"/>
      <c r="JF89" s="229"/>
      <c r="JG89" s="229"/>
      <c r="JH89" s="229"/>
      <c r="JI89" s="229"/>
      <c r="JJ89" s="229"/>
      <c r="JK89" s="229"/>
      <c r="JL89" s="229"/>
      <c r="JM89" s="229"/>
      <c r="JN89" s="229"/>
      <c r="JO89" s="229"/>
      <c r="JP89" s="229"/>
      <c r="JQ89" s="229"/>
      <c r="JR89" s="229"/>
      <c r="JS89" s="229"/>
      <c r="JT89" s="229"/>
      <c r="JU89" s="229"/>
      <c r="JV89" s="229"/>
      <c r="JW89" s="229"/>
      <c r="JX89" s="229"/>
      <c r="JY89" s="229"/>
      <c r="JZ89" s="229"/>
      <c r="KA89" s="229"/>
      <c r="KB89" s="229"/>
      <c r="KC89" s="229"/>
      <c r="KD89" s="229"/>
      <c r="KE89" s="229"/>
      <c r="KF89" s="229"/>
      <c r="KG89" s="229"/>
      <c r="KH89" s="229"/>
      <c r="KI89" s="229"/>
      <c r="KJ89" s="229"/>
      <c r="KK89" s="229"/>
      <c r="KL89" s="229"/>
      <c r="KM89" s="229"/>
      <c r="KN89" s="229"/>
      <c r="KO89" s="229"/>
      <c r="KP89" s="229"/>
      <c r="KQ89" s="229"/>
      <c r="KR89" s="229"/>
      <c r="KS89" s="229"/>
      <c r="KT89" s="229"/>
      <c r="KU89" s="229"/>
      <c r="KV89" s="229"/>
      <c r="KW89" s="229"/>
      <c r="KX89" s="229"/>
      <c r="KY89" s="229"/>
      <c r="KZ89" s="229"/>
      <c r="LA89" s="229"/>
      <c r="LB89" s="229"/>
      <c r="LC89" s="229"/>
      <c r="LD89" s="229"/>
      <c r="LE89" s="229"/>
      <c r="LF89" s="229"/>
      <c r="LG89" s="229"/>
      <c r="LH89" s="229"/>
      <c r="LI89" s="229"/>
      <c r="LJ89" s="229"/>
      <c r="LK89" s="229"/>
      <c r="LL89" s="229"/>
      <c r="LM89" s="229"/>
      <c r="LN89" s="229"/>
      <c r="LO89" s="229"/>
      <c r="LP89" s="229"/>
      <c r="LQ89" s="229"/>
      <c r="LR89" s="229"/>
      <c r="LS89" s="229"/>
      <c r="LT89" s="229"/>
      <c r="LU89" s="229"/>
      <c r="LV89" s="229"/>
      <c r="LW89" s="229"/>
      <c r="LX89" s="229"/>
      <c r="LY89" s="229"/>
      <c r="LZ89" s="229"/>
      <c r="MA89" s="229"/>
      <c r="MB89" s="229"/>
      <c r="MC89" s="229"/>
      <c r="MD89" s="229"/>
      <c r="ME89" s="229"/>
      <c r="MF89" s="229"/>
      <c r="MG89" s="229"/>
      <c r="MH89" s="229"/>
      <c r="MI89" s="229"/>
      <c r="MJ89" s="229"/>
      <c r="MK89" s="229"/>
      <c r="ML89" s="229"/>
      <c r="MM89" s="229"/>
      <c r="MN89" s="229"/>
      <c r="MO89" s="229"/>
      <c r="MP89" s="229"/>
      <c r="MQ89" s="229"/>
    </row>
    <row r="90" spans="1:355" customFormat="1" ht="35.1" customHeight="1" x14ac:dyDescent="0.25">
      <c r="A90" s="387" t="s">
        <v>1075</v>
      </c>
      <c r="B90" s="388"/>
      <c r="C90" s="388"/>
      <c r="D90" s="388"/>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8"/>
      <c r="AO90" s="388"/>
      <c r="AP90" s="388"/>
      <c r="AQ90" s="388"/>
      <c r="AR90" s="388"/>
      <c r="AS90" s="388"/>
      <c r="AT90" s="388"/>
      <c r="AU90" s="388"/>
      <c r="AV90" s="388"/>
      <c r="AW90" s="388"/>
      <c r="AX90" s="388"/>
      <c r="AY90" s="389"/>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U90" s="317"/>
      <c r="EV90" s="317"/>
      <c r="EW90" s="317"/>
      <c r="EX90" s="317"/>
      <c r="EY90" s="317"/>
      <c r="EZ90" s="317"/>
      <c r="FA90" s="317"/>
      <c r="FB90" s="317"/>
      <c r="FC90" s="317"/>
      <c r="FD90" s="317"/>
      <c r="FE90" s="317"/>
      <c r="FF90" s="317"/>
      <c r="FG90" s="317"/>
      <c r="FH90" s="317"/>
      <c r="FI90" s="317"/>
      <c r="FJ90" s="317"/>
      <c r="FK90" s="317"/>
      <c r="FL90" s="317"/>
      <c r="FM90" s="317"/>
      <c r="FN90" s="317"/>
      <c r="FO90" s="317"/>
      <c r="FP90" s="317"/>
      <c r="FQ90" s="317"/>
      <c r="FR90" s="317"/>
      <c r="FS90" s="317"/>
      <c r="FT90" s="317"/>
      <c r="FU90" s="317"/>
      <c r="FV90" s="317"/>
      <c r="FW90" s="317"/>
      <c r="FX90" s="317"/>
      <c r="FY90" s="317"/>
      <c r="FZ90" s="317"/>
      <c r="GA90" s="317"/>
      <c r="GB90" s="317"/>
      <c r="GC90" s="317"/>
      <c r="GD90" s="317"/>
      <c r="GE90" s="317"/>
      <c r="GF90" s="317"/>
      <c r="GG90" s="317"/>
      <c r="GH90" s="317"/>
      <c r="GI90" s="317"/>
      <c r="GJ90" s="317"/>
      <c r="GK90" s="317"/>
      <c r="GL90" s="317"/>
      <c r="GM90" s="317"/>
      <c r="GN90" s="317"/>
      <c r="GO90" s="317"/>
      <c r="GP90" s="317"/>
      <c r="GQ90" s="317"/>
      <c r="GR90" s="317"/>
      <c r="GS90" s="317"/>
      <c r="GT90" s="317"/>
      <c r="GU90" s="317"/>
      <c r="GV90" s="317"/>
      <c r="GW90" s="317"/>
      <c r="GX90" s="317"/>
      <c r="GY90" s="317"/>
      <c r="GZ90" s="317"/>
      <c r="HA90" s="317"/>
      <c r="HB90" s="317"/>
      <c r="HC90" s="317"/>
      <c r="HD90" s="317"/>
      <c r="HE90" s="317"/>
      <c r="HF90" s="317"/>
      <c r="HG90" s="317"/>
      <c r="HH90" s="317"/>
      <c r="HI90" s="317"/>
      <c r="HJ90" s="317"/>
      <c r="HK90" s="317"/>
      <c r="HL90" s="317"/>
      <c r="HM90" s="317"/>
      <c r="HN90" s="317"/>
      <c r="HO90" s="317"/>
      <c r="HP90" s="317"/>
      <c r="HQ90" s="317"/>
      <c r="HR90" s="317"/>
      <c r="HS90" s="317"/>
      <c r="HT90" s="317"/>
      <c r="HU90" s="317"/>
      <c r="HV90" s="317"/>
      <c r="HW90" s="317"/>
      <c r="HX90" s="317"/>
      <c r="HY90" s="317"/>
      <c r="HZ90" s="317"/>
      <c r="IA90" s="317"/>
      <c r="IB90" s="317"/>
      <c r="IC90" s="317"/>
      <c r="ID90" s="317"/>
      <c r="IE90" s="317"/>
      <c r="IF90" s="317"/>
      <c r="IG90" s="317"/>
      <c r="IH90" s="317"/>
      <c r="II90" s="317"/>
      <c r="IJ90" s="317"/>
      <c r="IK90" s="317"/>
      <c r="IL90" s="317"/>
      <c r="IM90" s="317"/>
      <c r="IN90" s="317"/>
      <c r="IO90" s="317"/>
      <c r="IP90" s="317"/>
      <c r="IQ90" s="317"/>
      <c r="IR90" s="317"/>
      <c r="IS90" s="317"/>
      <c r="IT90" s="317"/>
      <c r="IU90" s="317"/>
      <c r="IV90" s="317"/>
      <c r="IW90" s="317"/>
      <c r="IX90" s="317"/>
      <c r="IY90" s="317"/>
      <c r="IZ90" s="317"/>
      <c r="JA90" s="317"/>
      <c r="JB90" s="317"/>
      <c r="JC90" s="317"/>
      <c r="JD90" s="317"/>
      <c r="JE90" s="317"/>
      <c r="JF90" s="317"/>
      <c r="JG90" s="317"/>
      <c r="JH90" s="317"/>
      <c r="JI90" s="317"/>
      <c r="JJ90" s="317"/>
      <c r="JK90" s="317"/>
      <c r="JL90" s="317"/>
      <c r="JM90" s="317"/>
      <c r="JN90" s="317"/>
      <c r="JO90" s="317"/>
      <c r="JP90" s="317"/>
      <c r="JQ90" s="317"/>
      <c r="JR90" s="317"/>
      <c r="JS90" s="317"/>
      <c r="JT90" s="317"/>
      <c r="JU90" s="317"/>
      <c r="JV90" s="317"/>
      <c r="JW90" s="317"/>
      <c r="JX90" s="317"/>
      <c r="JY90" s="317"/>
      <c r="JZ90" s="317"/>
      <c r="KA90" s="317"/>
      <c r="KB90" s="317"/>
      <c r="KC90" s="317"/>
      <c r="KD90" s="317"/>
      <c r="KE90" s="317"/>
      <c r="KF90" s="317"/>
      <c r="KG90" s="317"/>
      <c r="KH90" s="317"/>
      <c r="KI90" s="317"/>
      <c r="KJ90" s="317"/>
      <c r="KK90" s="317"/>
      <c r="KL90" s="317"/>
      <c r="KM90" s="317"/>
      <c r="KN90" s="317"/>
      <c r="KO90" s="317"/>
      <c r="KP90" s="317"/>
      <c r="KQ90" s="317"/>
      <c r="KR90" s="317"/>
      <c r="KS90" s="317"/>
      <c r="KT90" s="317"/>
      <c r="KU90" s="317"/>
      <c r="KV90" s="317"/>
      <c r="KW90" s="317"/>
      <c r="KX90" s="317"/>
      <c r="KY90" s="317"/>
      <c r="KZ90" s="317"/>
      <c r="LA90" s="317"/>
      <c r="LB90" s="317"/>
      <c r="LC90" s="317"/>
      <c r="LD90" s="317"/>
      <c r="LE90" s="317"/>
      <c r="LF90" s="317"/>
      <c r="LG90" s="317"/>
      <c r="LH90" s="317"/>
      <c r="LI90" s="317"/>
      <c r="LJ90" s="317"/>
      <c r="LK90" s="317"/>
      <c r="LL90" s="317"/>
      <c r="LM90" s="317"/>
      <c r="LN90" s="317"/>
      <c r="LO90" s="317"/>
      <c r="LP90" s="317"/>
      <c r="LQ90" s="317"/>
      <c r="LR90" s="317"/>
      <c r="LS90" s="317"/>
      <c r="LT90" s="317"/>
      <c r="LU90" s="317"/>
      <c r="LV90" s="317"/>
      <c r="LW90" s="317"/>
      <c r="LX90" s="317"/>
      <c r="LY90" s="317"/>
      <c r="LZ90" s="317"/>
      <c r="MA90" s="317"/>
      <c r="MB90" s="317"/>
      <c r="MC90" s="317"/>
      <c r="MD90" s="317"/>
      <c r="ME90" s="317"/>
      <c r="MF90" s="317"/>
      <c r="MG90" s="317"/>
      <c r="MH90" s="317"/>
      <c r="MI90" s="317"/>
      <c r="MJ90" s="317"/>
      <c r="MK90" s="317"/>
      <c r="ML90" s="317"/>
      <c r="MM90" s="317"/>
      <c r="MN90" s="317"/>
      <c r="MO90" s="317"/>
      <c r="MP90" s="317"/>
      <c r="MQ90" s="317"/>
    </row>
    <row r="91" spans="1:355" s="307" customFormat="1" ht="131.1" customHeight="1" x14ac:dyDescent="0.25">
      <c r="A91" s="241" t="s">
        <v>1046</v>
      </c>
      <c r="B91" s="217" t="s">
        <v>1047</v>
      </c>
      <c r="C91" s="218" t="s">
        <v>97</v>
      </c>
      <c r="D91" s="219"/>
      <c r="E91" s="243"/>
      <c r="F91" s="244"/>
      <c r="G91" s="219"/>
      <c r="H91" s="219"/>
      <c r="I91" s="219"/>
      <c r="J91" s="219"/>
      <c r="K91" s="329">
        <f>E91+F91+G91+I91</f>
        <v>0</v>
      </c>
      <c r="L91" s="224"/>
      <c r="M91" s="224"/>
      <c r="N91" s="224"/>
      <c r="O91" s="224"/>
      <c r="P91" s="224"/>
      <c r="Q91" s="224"/>
      <c r="R91" s="330">
        <f>L91+M91+N91+P91</f>
        <v>0</v>
      </c>
      <c r="S91" s="224"/>
      <c r="T91" s="224"/>
      <c r="U91" s="224"/>
      <c r="V91" s="224"/>
      <c r="W91" s="224"/>
      <c r="X91" s="224"/>
      <c r="Y91" s="330">
        <f>S91+T91+U91+W91</f>
        <v>0</v>
      </c>
      <c r="Z91" s="224">
        <v>47293</v>
      </c>
      <c r="AA91" s="224">
        <v>200557</v>
      </c>
      <c r="AB91" s="224"/>
      <c r="AC91" s="224"/>
      <c r="AD91" s="224"/>
      <c r="AE91" s="224"/>
      <c r="AF91" s="331">
        <f>Z91+AA91+AB91+AD91</f>
        <v>247850</v>
      </c>
      <c r="AG91" s="224"/>
      <c r="AH91" s="224"/>
      <c r="AI91" s="224"/>
      <c r="AJ91" s="224"/>
      <c r="AK91" s="224"/>
      <c r="AL91" s="224"/>
      <c r="AM91" s="331">
        <f>AG91+AH91+AI91+AK91</f>
        <v>0</v>
      </c>
      <c r="AN91" s="224"/>
      <c r="AO91" s="224"/>
      <c r="AP91" s="224"/>
      <c r="AQ91" s="224"/>
      <c r="AR91" s="224"/>
      <c r="AS91" s="224"/>
      <c r="AT91" s="330">
        <f>AN91+AO91+AP91+AR91</f>
        <v>0</v>
      </c>
      <c r="AU91" s="332">
        <f>AT91+AM91+AF91+Y91+R91+K91</f>
        <v>247850</v>
      </c>
      <c r="AV91" s="250" t="s">
        <v>1048</v>
      </c>
      <c r="AW91" s="219">
        <v>2025</v>
      </c>
      <c r="AX91" s="219">
        <v>2025</v>
      </c>
      <c r="AY91" s="251" t="s">
        <v>68</v>
      </c>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U91" s="229"/>
      <c r="EV91" s="229"/>
      <c r="EW91" s="229"/>
      <c r="EX91" s="229"/>
      <c r="EY91" s="229"/>
      <c r="EZ91" s="229"/>
      <c r="FA91" s="229"/>
      <c r="FB91" s="229"/>
      <c r="FC91" s="229"/>
      <c r="FD91" s="229"/>
      <c r="FE91" s="229"/>
      <c r="FF91" s="229"/>
      <c r="FG91" s="229"/>
      <c r="FH91" s="229"/>
      <c r="FI91" s="229"/>
      <c r="FJ91" s="229"/>
      <c r="FK91" s="229"/>
      <c r="FL91" s="229"/>
      <c r="FM91" s="229"/>
      <c r="FN91" s="229"/>
      <c r="FO91" s="229"/>
      <c r="FP91" s="229"/>
      <c r="FQ91" s="229"/>
      <c r="FR91" s="229"/>
      <c r="FS91" s="229"/>
      <c r="FT91" s="229"/>
      <c r="FU91" s="229"/>
      <c r="FV91" s="229"/>
      <c r="FW91" s="229"/>
      <c r="FX91" s="229"/>
      <c r="FY91" s="229"/>
      <c r="FZ91" s="229"/>
      <c r="GA91" s="229"/>
      <c r="GB91" s="229"/>
      <c r="GC91" s="229"/>
      <c r="GD91" s="229"/>
      <c r="GE91" s="229"/>
      <c r="GF91" s="229"/>
      <c r="GG91" s="229"/>
      <c r="GH91" s="229"/>
      <c r="GI91" s="229"/>
      <c r="GJ91" s="229"/>
      <c r="GK91" s="229"/>
      <c r="GL91" s="229"/>
      <c r="GM91" s="229"/>
      <c r="GN91" s="229"/>
      <c r="GO91" s="229"/>
      <c r="GP91" s="229"/>
      <c r="GQ91" s="229"/>
      <c r="GR91" s="229"/>
      <c r="GS91" s="229"/>
      <c r="GT91" s="229"/>
      <c r="GU91" s="229"/>
      <c r="GV91" s="229"/>
      <c r="GW91" s="229"/>
      <c r="GX91" s="229"/>
      <c r="GY91" s="229"/>
      <c r="GZ91" s="229"/>
      <c r="HA91" s="229"/>
      <c r="HB91" s="229"/>
      <c r="HC91" s="229"/>
      <c r="HD91" s="229"/>
      <c r="HE91" s="229"/>
      <c r="HF91" s="229"/>
      <c r="HG91" s="229"/>
      <c r="HH91" s="229"/>
      <c r="HI91" s="229"/>
      <c r="HJ91" s="229"/>
      <c r="HK91" s="229"/>
      <c r="HL91" s="229"/>
      <c r="HM91" s="229"/>
      <c r="HN91" s="229"/>
      <c r="HO91" s="229"/>
      <c r="HP91" s="229"/>
      <c r="HQ91" s="229"/>
      <c r="HR91" s="229"/>
      <c r="HS91" s="229"/>
      <c r="HT91" s="229"/>
      <c r="HU91" s="229"/>
      <c r="HV91" s="229"/>
      <c r="HW91" s="229"/>
      <c r="HX91" s="229"/>
      <c r="HY91" s="229"/>
      <c r="HZ91" s="229"/>
      <c r="IA91" s="229"/>
      <c r="IB91" s="229"/>
      <c r="IC91" s="229"/>
      <c r="ID91" s="229"/>
      <c r="IE91" s="229"/>
      <c r="IF91" s="229"/>
      <c r="IG91" s="229"/>
      <c r="IH91" s="229"/>
      <c r="II91" s="229"/>
      <c r="IJ91" s="229"/>
      <c r="IK91" s="229"/>
      <c r="IL91" s="229"/>
      <c r="IM91" s="229"/>
      <c r="IN91" s="229"/>
      <c r="IO91" s="229"/>
      <c r="IP91" s="229"/>
      <c r="IQ91" s="229"/>
      <c r="IR91" s="229"/>
      <c r="IS91" s="229"/>
      <c r="IT91" s="229"/>
      <c r="IU91" s="229"/>
      <c r="IV91" s="229"/>
      <c r="IW91" s="229"/>
      <c r="IX91" s="229"/>
      <c r="IY91" s="229"/>
      <c r="IZ91" s="229"/>
      <c r="JA91" s="229"/>
      <c r="JB91" s="229"/>
      <c r="JC91" s="229"/>
      <c r="JD91" s="229"/>
      <c r="JE91" s="229"/>
      <c r="JF91" s="229"/>
      <c r="JG91" s="229"/>
      <c r="JH91" s="229"/>
      <c r="JI91" s="229"/>
      <c r="JJ91" s="229"/>
      <c r="JK91" s="229"/>
      <c r="JL91" s="229"/>
      <c r="JM91" s="229"/>
      <c r="JN91" s="229"/>
      <c r="JO91" s="229"/>
      <c r="JP91" s="229"/>
      <c r="JQ91" s="229"/>
      <c r="JR91" s="229"/>
      <c r="JS91" s="229"/>
      <c r="JT91" s="229"/>
      <c r="JU91" s="229"/>
      <c r="JV91" s="229"/>
      <c r="JW91" s="229"/>
      <c r="JX91" s="229"/>
      <c r="JY91" s="229"/>
      <c r="JZ91" s="229"/>
      <c r="KA91" s="229"/>
      <c r="KB91" s="229"/>
      <c r="KC91" s="229"/>
      <c r="KD91" s="229"/>
      <c r="KE91" s="229"/>
      <c r="KF91" s="229"/>
      <c r="KG91" s="229"/>
      <c r="KH91" s="229"/>
      <c r="KI91" s="229"/>
      <c r="KJ91" s="229"/>
      <c r="KK91" s="229"/>
      <c r="KL91" s="229"/>
      <c r="KM91" s="229"/>
      <c r="KN91" s="229"/>
      <c r="KO91" s="229"/>
      <c r="KP91" s="229"/>
      <c r="KQ91" s="229"/>
      <c r="KR91" s="229"/>
      <c r="KS91" s="229"/>
      <c r="KT91" s="229"/>
      <c r="KU91" s="229"/>
      <c r="KV91" s="229"/>
      <c r="KW91" s="229"/>
      <c r="KX91" s="229"/>
      <c r="KY91" s="229"/>
      <c r="KZ91" s="229"/>
      <c r="LA91" s="229"/>
      <c r="LB91" s="229"/>
      <c r="LC91" s="229"/>
      <c r="LD91" s="229"/>
      <c r="LE91" s="229"/>
      <c r="LF91" s="229"/>
      <c r="LG91" s="229"/>
      <c r="LH91" s="229"/>
      <c r="LI91" s="229"/>
      <c r="LJ91" s="229"/>
      <c r="LK91" s="229"/>
      <c r="LL91" s="229"/>
      <c r="LM91" s="229"/>
      <c r="LN91" s="229"/>
      <c r="LO91" s="229"/>
      <c r="LP91" s="229"/>
      <c r="LQ91" s="229"/>
      <c r="LR91" s="229"/>
      <c r="LS91" s="229"/>
      <c r="LT91" s="229"/>
      <c r="LU91" s="229"/>
      <c r="LV91" s="229"/>
      <c r="LW91" s="229"/>
      <c r="LX91" s="229"/>
      <c r="LY91" s="229"/>
      <c r="LZ91" s="229"/>
      <c r="MA91" s="229"/>
      <c r="MB91" s="229"/>
      <c r="MC91" s="229"/>
      <c r="MD91" s="229"/>
      <c r="ME91" s="229"/>
      <c r="MF91" s="229"/>
      <c r="MG91" s="229"/>
      <c r="MH91" s="229"/>
      <c r="MI91" s="229"/>
      <c r="MJ91" s="229"/>
      <c r="MK91" s="229"/>
      <c r="ML91" s="229"/>
      <c r="MM91" s="229"/>
      <c r="MN91" s="229"/>
      <c r="MO91" s="229"/>
      <c r="MP91" s="229"/>
      <c r="MQ91" s="229"/>
    </row>
    <row r="92" spans="1:355" s="308" customFormat="1" ht="42.6" customHeight="1" x14ac:dyDescent="0.25">
      <c r="A92" s="387" t="s">
        <v>1075</v>
      </c>
      <c r="B92" s="388"/>
      <c r="C92" s="388"/>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388"/>
      <c r="AM92" s="388"/>
      <c r="AN92" s="388"/>
      <c r="AO92" s="388"/>
      <c r="AP92" s="388"/>
      <c r="AQ92" s="388"/>
      <c r="AR92" s="388"/>
      <c r="AS92" s="388"/>
      <c r="AT92" s="388"/>
      <c r="AU92" s="388"/>
      <c r="AV92" s="388"/>
      <c r="AW92" s="388"/>
      <c r="AX92" s="388"/>
      <c r="AY92" s="389"/>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U92" s="317"/>
      <c r="EV92" s="317"/>
      <c r="EW92" s="317"/>
      <c r="EX92" s="317"/>
      <c r="EY92" s="317"/>
      <c r="EZ92" s="317"/>
      <c r="FA92" s="317"/>
      <c r="FB92" s="317"/>
      <c r="FC92" s="317"/>
      <c r="FD92" s="317"/>
      <c r="FE92" s="317"/>
      <c r="FF92" s="317"/>
      <c r="FG92" s="317"/>
      <c r="FH92" s="317"/>
      <c r="FI92" s="317"/>
      <c r="FJ92" s="317"/>
      <c r="FK92" s="317"/>
      <c r="FL92" s="317"/>
      <c r="FM92" s="317"/>
      <c r="FN92" s="317"/>
      <c r="FO92" s="317"/>
      <c r="FP92" s="317"/>
      <c r="FQ92" s="317"/>
      <c r="FR92" s="317"/>
      <c r="FS92" s="317"/>
      <c r="FT92" s="317"/>
      <c r="FU92" s="317"/>
      <c r="FV92" s="317"/>
      <c r="FW92" s="317"/>
      <c r="FX92" s="317"/>
      <c r="FY92" s="317"/>
      <c r="FZ92" s="317"/>
      <c r="GA92" s="317"/>
      <c r="GB92" s="317"/>
      <c r="GC92" s="317"/>
      <c r="GD92" s="317"/>
      <c r="GE92" s="317"/>
      <c r="GF92" s="317"/>
      <c r="GG92" s="317"/>
      <c r="GH92" s="317"/>
      <c r="GI92" s="317"/>
      <c r="GJ92" s="317"/>
      <c r="GK92" s="317"/>
      <c r="GL92" s="317"/>
      <c r="GM92" s="317"/>
      <c r="GN92" s="317"/>
      <c r="GO92" s="317"/>
      <c r="GP92" s="317"/>
      <c r="GQ92" s="317"/>
      <c r="GR92" s="317"/>
      <c r="GS92" s="317"/>
      <c r="GT92" s="317"/>
      <c r="GU92" s="317"/>
      <c r="GV92" s="317"/>
      <c r="GW92" s="317"/>
      <c r="GX92" s="317"/>
      <c r="GY92" s="317"/>
      <c r="GZ92" s="317"/>
      <c r="HA92" s="317"/>
      <c r="HB92" s="317"/>
      <c r="HC92" s="317"/>
      <c r="HD92" s="317"/>
      <c r="HE92" s="317"/>
      <c r="HF92" s="317"/>
      <c r="HG92" s="317"/>
      <c r="HH92" s="317"/>
      <c r="HI92" s="317"/>
      <c r="HJ92" s="317"/>
      <c r="HK92" s="317"/>
      <c r="HL92" s="317"/>
      <c r="HM92" s="317"/>
      <c r="HN92" s="317"/>
      <c r="HO92" s="317"/>
      <c r="HP92" s="317"/>
      <c r="HQ92" s="317"/>
      <c r="HR92" s="317"/>
      <c r="HS92" s="317"/>
      <c r="HT92" s="317"/>
      <c r="HU92" s="317"/>
      <c r="HV92" s="317"/>
      <c r="HW92" s="317"/>
      <c r="HX92" s="317"/>
      <c r="HY92" s="317"/>
      <c r="HZ92" s="317"/>
      <c r="IA92" s="317"/>
      <c r="IB92" s="317"/>
      <c r="IC92" s="317"/>
      <c r="ID92" s="317"/>
      <c r="IE92" s="317"/>
      <c r="IF92" s="317"/>
      <c r="IG92" s="317"/>
      <c r="IH92" s="317"/>
      <c r="II92" s="317"/>
      <c r="IJ92" s="317"/>
      <c r="IK92" s="317"/>
      <c r="IL92" s="317"/>
      <c r="IM92" s="317"/>
      <c r="IN92" s="317"/>
      <c r="IO92" s="317"/>
      <c r="IP92" s="317"/>
      <c r="IQ92" s="317"/>
      <c r="IR92" s="317"/>
      <c r="IS92" s="317"/>
      <c r="IT92" s="317"/>
      <c r="IU92" s="317"/>
      <c r="IV92" s="317"/>
      <c r="IW92" s="317"/>
      <c r="IX92" s="317"/>
      <c r="IY92" s="317"/>
      <c r="IZ92" s="317"/>
      <c r="JA92" s="317"/>
      <c r="JB92" s="317"/>
      <c r="JC92" s="317"/>
      <c r="JD92" s="317"/>
      <c r="JE92" s="317"/>
      <c r="JF92" s="317"/>
      <c r="JG92" s="317"/>
      <c r="JH92" s="317"/>
      <c r="JI92" s="317"/>
      <c r="JJ92" s="317"/>
      <c r="JK92" s="317"/>
      <c r="JL92" s="317"/>
      <c r="JM92" s="317"/>
      <c r="JN92" s="317"/>
      <c r="JO92" s="317"/>
      <c r="JP92" s="317"/>
      <c r="JQ92" s="317"/>
      <c r="JR92" s="317"/>
      <c r="JS92" s="317"/>
      <c r="JT92" s="317"/>
      <c r="JU92" s="317"/>
      <c r="JV92" s="317"/>
      <c r="JW92" s="317"/>
      <c r="JX92" s="317"/>
      <c r="JY92" s="317"/>
      <c r="JZ92" s="317"/>
      <c r="KA92" s="317"/>
      <c r="KB92" s="317"/>
      <c r="KC92" s="317"/>
      <c r="KD92" s="317"/>
      <c r="KE92" s="317"/>
      <c r="KF92" s="317"/>
      <c r="KG92" s="317"/>
      <c r="KH92" s="317"/>
      <c r="KI92" s="317"/>
      <c r="KJ92" s="317"/>
      <c r="KK92" s="317"/>
      <c r="KL92" s="317"/>
      <c r="KM92" s="317"/>
      <c r="KN92" s="317"/>
      <c r="KO92" s="317"/>
      <c r="KP92" s="317"/>
      <c r="KQ92" s="317"/>
      <c r="KR92" s="317"/>
      <c r="KS92" s="317"/>
      <c r="KT92" s="317"/>
      <c r="KU92" s="317"/>
      <c r="KV92" s="317"/>
      <c r="KW92" s="317"/>
      <c r="KX92" s="317"/>
      <c r="KY92" s="317"/>
      <c r="KZ92" s="317"/>
      <c r="LA92" s="317"/>
      <c r="LB92" s="317"/>
      <c r="LC92" s="317"/>
      <c r="LD92" s="317"/>
      <c r="LE92" s="317"/>
      <c r="LF92" s="317"/>
      <c r="LG92" s="317"/>
      <c r="LH92" s="317"/>
      <c r="LI92" s="317"/>
      <c r="LJ92" s="317"/>
      <c r="LK92" s="317"/>
      <c r="LL92" s="317"/>
      <c r="LM92" s="317"/>
      <c r="LN92" s="317"/>
      <c r="LO92" s="317"/>
      <c r="LP92" s="317"/>
      <c r="LQ92" s="317"/>
      <c r="LR92" s="317"/>
      <c r="LS92" s="317"/>
      <c r="LT92" s="317"/>
      <c r="LU92" s="317"/>
      <c r="LV92" s="317"/>
      <c r="LW92" s="317"/>
      <c r="LX92" s="317"/>
      <c r="LY92" s="317"/>
      <c r="LZ92" s="317"/>
      <c r="MA92" s="317"/>
      <c r="MB92" s="317"/>
      <c r="MC92" s="317"/>
      <c r="MD92" s="317"/>
      <c r="ME92" s="317"/>
      <c r="MF92" s="317"/>
      <c r="MG92" s="317"/>
      <c r="MH92" s="317"/>
      <c r="MI92" s="317"/>
      <c r="MJ92" s="317"/>
      <c r="MK92" s="317"/>
      <c r="ML92" s="317"/>
      <c r="MM92" s="317"/>
      <c r="MN92" s="317"/>
      <c r="MO92" s="317"/>
      <c r="MP92" s="317"/>
      <c r="MQ92" s="317"/>
    </row>
    <row r="93" spans="1:355" s="307" customFormat="1" ht="153" customHeight="1" x14ac:dyDescent="0.25">
      <c r="A93" s="241" t="s">
        <v>1049</v>
      </c>
      <c r="B93" s="217" t="s">
        <v>1050</v>
      </c>
      <c r="C93" s="218" t="s">
        <v>97</v>
      </c>
      <c r="D93" s="219"/>
      <c r="E93" s="243"/>
      <c r="F93" s="244"/>
      <c r="G93" s="219"/>
      <c r="H93" s="219"/>
      <c r="I93" s="219"/>
      <c r="J93" s="219"/>
      <c r="K93" s="329">
        <f>E93+F93+G93+I93</f>
        <v>0</v>
      </c>
      <c r="L93" s="224"/>
      <c r="M93" s="224"/>
      <c r="N93" s="224"/>
      <c r="O93" s="224"/>
      <c r="P93" s="224"/>
      <c r="Q93" s="224"/>
      <c r="R93" s="330">
        <f>L93+M93+N93+P93</f>
        <v>0</v>
      </c>
      <c r="S93" s="224"/>
      <c r="T93" s="224"/>
      <c r="U93" s="224"/>
      <c r="V93" s="224"/>
      <c r="W93" s="224"/>
      <c r="X93" s="224"/>
      <c r="Y93" s="330">
        <f>S93+T93+U93+W93</f>
        <v>0</v>
      </c>
      <c r="Z93" s="224">
        <v>280500</v>
      </c>
      <c r="AA93" s="224">
        <v>1589500</v>
      </c>
      <c r="AB93" s="224"/>
      <c r="AC93" s="224"/>
      <c r="AD93" s="224"/>
      <c r="AE93" s="224"/>
      <c r="AF93" s="331">
        <f>Z93+AA93+AB93+AD93</f>
        <v>1870000</v>
      </c>
      <c r="AG93" s="224"/>
      <c r="AH93" s="224"/>
      <c r="AI93" s="224"/>
      <c r="AJ93" s="224"/>
      <c r="AK93" s="224"/>
      <c r="AL93" s="224"/>
      <c r="AM93" s="331">
        <f>AG93+AH93+AI93+AK93</f>
        <v>0</v>
      </c>
      <c r="AN93" s="224"/>
      <c r="AO93" s="224"/>
      <c r="AP93" s="224"/>
      <c r="AQ93" s="224"/>
      <c r="AR93" s="224"/>
      <c r="AS93" s="224"/>
      <c r="AT93" s="330">
        <f>AN93+AO93+AP93+AR93</f>
        <v>0</v>
      </c>
      <c r="AU93" s="332">
        <f>AT93+AM93+AF93+Y93+R93+K93</f>
        <v>1870000</v>
      </c>
      <c r="AV93" s="250" t="s">
        <v>1051</v>
      </c>
      <c r="AW93" s="219">
        <v>2025</v>
      </c>
      <c r="AX93" s="219">
        <v>2025</v>
      </c>
      <c r="AY93" s="251" t="s">
        <v>68</v>
      </c>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U93" s="229"/>
      <c r="EV93" s="229"/>
      <c r="EW93" s="229"/>
      <c r="EX93" s="229"/>
      <c r="EY93" s="229"/>
      <c r="EZ93" s="229"/>
      <c r="FA93" s="229"/>
      <c r="FB93" s="229"/>
      <c r="FC93" s="229"/>
      <c r="FD93" s="229"/>
      <c r="FE93" s="229"/>
      <c r="FF93" s="229"/>
      <c r="FG93" s="229"/>
      <c r="FH93" s="229"/>
      <c r="FI93" s="229"/>
      <c r="FJ93" s="229"/>
      <c r="FK93" s="229"/>
      <c r="FL93" s="229"/>
      <c r="FM93" s="229"/>
      <c r="FN93" s="229"/>
      <c r="FO93" s="229"/>
      <c r="FP93" s="229"/>
      <c r="FQ93" s="229"/>
      <c r="FR93" s="229"/>
      <c r="FS93" s="229"/>
      <c r="FT93" s="229"/>
      <c r="FU93" s="229"/>
      <c r="FV93" s="229"/>
      <c r="FW93" s="229"/>
      <c r="FX93" s="229"/>
      <c r="FY93" s="229"/>
      <c r="FZ93" s="229"/>
      <c r="GA93" s="229"/>
      <c r="GB93" s="229"/>
      <c r="GC93" s="229"/>
      <c r="GD93" s="229"/>
      <c r="GE93" s="229"/>
      <c r="GF93" s="229"/>
      <c r="GG93" s="229"/>
      <c r="GH93" s="229"/>
      <c r="GI93" s="229"/>
      <c r="GJ93" s="229"/>
      <c r="GK93" s="229"/>
      <c r="GL93" s="229"/>
      <c r="GM93" s="229"/>
      <c r="GN93" s="229"/>
      <c r="GO93" s="229"/>
      <c r="GP93" s="229"/>
      <c r="GQ93" s="229"/>
      <c r="GR93" s="229"/>
      <c r="GS93" s="229"/>
      <c r="GT93" s="229"/>
      <c r="GU93" s="229"/>
      <c r="GV93" s="229"/>
      <c r="GW93" s="229"/>
      <c r="GX93" s="229"/>
      <c r="GY93" s="229"/>
      <c r="GZ93" s="229"/>
      <c r="HA93" s="229"/>
      <c r="HB93" s="229"/>
      <c r="HC93" s="229"/>
      <c r="HD93" s="229"/>
      <c r="HE93" s="229"/>
      <c r="HF93" s="229"/>
      <c r="HG93" s="229"/>
      <c r="HH93" s="229"/>
      <c r="HI93" s="229"/>
      <c r="HJ93" s="229"/>
      <c r="HK93" s="229"/>
      <c r="HL93" s="229"/>
      <c r="HM93" s="229"/>
      <c r="HN93" s="229"/>
      <c r="HO93" s="229"/>
      <c r="HP93" s="229"/>
      <c r="HQ93" s="229"/>
      <c r="HR93" s="229"/>
      <c r="HS93" s="229"/>
      <c r="HT93" s="229"/>
      <c r="HU93" s="229"/>
      <c r="HV93" s="229"/>
      <c r="HW93" s="229"/>
      <c r="HX93" s="229"/>
      <c r="HY93" s="229"/>
      <c r="HZ93" s="229"/>
      <c r="IA93" s="229"/>
      <c r="IB93" s="229"/>
      <c r="IC93" s="229"/>
      <c r="ID93" s="229"/>
      <c r="IE93" s="229"/>
      <c r="IF93" s="229"/>
      <c r="IG93" s="229"/>
      <c r="IH93" s="229"/>
      <c r="II93" s="229"/>
      <c r="IJ93" s="229"/>
      <c r="IK93" s="229"/>
      <c r="IL93" s="229"/>
      <c r="IM93" s="229"/>
      <c r="IN93" s="229"/>
      <c r="IO93" s="229"/>
      <c r="IP93" s="229"/>
      <c r="IQ93" s="229"/>
      <c r="IR93" s="229"/>
      <c r="IS93" s="229"/>
      <c r="IT93" s="229"/>
      <c r="IU93" s="229"/>
      <c r="IV93" s="229"/>
      <c r="IW93" s="229"/>
      <c r="IX93" s="229"/>
      <c r="IY93" s="229"/>
      <c r="IZ93" s="229"/>
      <c r="JA93" s="229"/>
      <c r="JB93" s="229"/>
      <c r="JC93" s="229"/>
      <c r="JD93" s="229"/>
      <c r="JE93" s="229"/>
      <c r="JF93" s="229"/>
      <c r="JG93" s="229"/>
      <c r="JH93" s="229"/>
      <c r="JI93" s="229"/>
      <c r="JJ93" s="229"/>
      <c r="JK93" s="229"/>
      <c r="JL93" s="229"/>
      <c r="JM93" s="229"/>
      <c r="JN93" s="229"/>
      <c r="JO93" s="229"/>
      <c r="JP93" s="229"/>
      <c r="JQ93" s="229"/>
      <c r="JR93" s="229"/>
      <c r="JS93" s="229"/>
      <c r="JT93" s="229"/>
      <c r="JU93" s="229"/>
      <c r="JV93" s="229"/>
      <c r="JW93" s="229"/>
      <c r="JX93" s="229"/>
      <c r="JY93" s="229"/>
      <c r="JZ93" s="229"/>
      <c r="KA93" s="229"/>
      <c r="KB93" s="229"/>
      <c r="KC93" s="229"/>
      <c r="KD93" s="229"/>
      <c r="KE93" s="229"/>
      <c r="KF93" s="229"/>
      <c r="KG93" s="229"/>
      <c r="KH93" s="229"/>
      <c r="KI93" s="229"/>
      <c r="KJ93" s="229"/>
      <c r="KK93" s="229"/>
      <c r="KL93" s="229"/>
      <c r="KM93" s="229"/>
      <c r="KN93" s="229"/>
      <c r="KO93" s="229"/>
      <c r="KP93" s="229"/>
      <c r="KQ93" s="229"/>
      <c r="KR93" s="229"/>
      <c r="KS93" s="229"/>
      <c r="KT93" s="229"/>
      <c r="KU93" s="229"/>
      <c r="KV93" s="229"/>
      <c r="KW93" s="229"/>
      <c r="KX93" s="229"/>
      <c r="KY93" s="229"/>
      <c r="KZ93" s="229"/>
      <c r="LA93" s="229"/>
      <c r="LB93" s="229"/>
      <c r="LC93" s="229"/>
      <c r="LD93" s="229"/>
      <c r="LE93" s="229"/>
      <c r="LF93" s="229"/>
      <c r="LG93" s="229"/>
      <c r="LH93" s="229"/>
      <c r="LI93" s="229"/>
      <c r="LJ93" s="229"/>
      <c r="LK93" s="229"/>
      <c r="LL93" s="229"/>
      <c r="LM93" s="229"/>
      <c r="LN93" s="229"/>
      <c r="LO93" s="229"/>
      <c r="LP93" s="229"/>
      <c r="LQ93" s="229"/>
      <c r="LR93" s="229"/>
      <c r="LS93" s="229"/>
      <c r="LT93" s="229"/>
      <c r="LU93" s="229"/>
      <c r="LV93" s="229"/>
      <c r="LW93" s="229"/>
      <c r="LX93" s="229"/>
      <c r="LY93" s="229"/>
      <c r="LZ93" s="229"/>
      <c r="MA93" s="229"/>
      <c r="MB93" s="229"/>
      <c r="MC93" s="229"/>
      <c r="MD93" s="229"/>
      <c r="ME93" s="229"/>
      <c r="MF93" s="229"/>
      <c r="MG93" s="229"/>
      <c r="MH93" s="229"/>
      <c r="MI93" s="229"/>
      <c r="MJ93" s="229"/>
      <c r="MK93" s="229"/>
      <c r="ML93" s="229"/>
      <c r="MM93" s="229"/>
      <c r="MN93" s="229"/>
      <c r="MO93" s="229"/>
      <c r="MP93" s="229"/>
      <c r="MQ93" s="229"/>
    </row>
    <row r="94" spans="1:355" s="308" customFormat="1" ht="45.95" customHeight="1" x14ac:dyDescent="0.25">
      <c r="A94" s="387" t="s">
        <v>1075</v>
      </c>
      <c r="B94" s="388"/>
      <c r="C94" s="388"/>
      <c r="D94" s="388"/>
      <c r="E94" s="388"/>
      <c r="F94" s="388"/>
      <c r="G94" s="388"/>
      <c r="H94" s="388"/>
      <c r="I94" s="388"/>
      <c r="J94" s="388"/>
      <c r="K94" s="388"/>
      <c r="L94" s="388"/>
      <c r="M94" s="388"/>
      <c r="N94" s="388"/>
      <c r="O94" s="388"/>
      <c r="P94" s="388"/>
      <c r="Q94" s="388"/>
      <c r="R94" s="388"/>
      <c r="S94" s="388"/>
      <c r="T94" s="388"/>
      <c r="U94" s="388"/>
      <c r="V94" s="388"/>
      <c r="W94" s="388"/>
      <c r="X94" s="388"/>
      <c r="Y94" s="388"/>
      <c r="Z94" s="388"/>
      <c r="AA94" s="388"/>
      <c r="AB94" s="388"/>
      <c r="AC94" s="388"/>
      <c r="AD94" s="388"/>
      <c r="AE94" s="388"/>
      <c r="AF94" s="388"/>
      <c r="AG94" s="388"/>
      <c r="AH94" s="388"/>
      <c r="AI94" s="388"/>
      <c r="AJ94" s="388"/>
      <c r="AK94" s="388"/>
      <c r="AL94" s="388"/>
      <c r="AM94" s="388"/>
      <c r="AN94" s="388"/>
      <c r="AO94" s="388"/>
      <c r="AP94" s="388"/>
      <c r="AQ94" s="388"/>
      <c r="AR94" s="388"/>
      <c r="AS94" s="388"/>
      <c r="AT94" s="388"/>
      <c r="AU94" s="388"/>
      <c r="AV94" s="388"/>
      <c r="AW94" s="388"/>
      <c r="AX94" s="388"/>
      <c r="AY94" s="389"/>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U94" s="317"/>
      <c r="EV94" s="317"/>
      <c r="EW94" s="317"/>
      <c r="EX94" s="317"/>
      <c r="EY94" s="317"/>
      <c r="EZ94" s="317"/>
      <c r="FA94" s="317"/>
      <c r="FB94" s="317"/>
      <c r="FC94" s="317"/>
      <c r="FD94" s="317"/>
      <c r="FE94" s="317"/>
      <c r="FF94" s="317"/>
      <c r="FG94" s="317"/>
      <c r="FH94" s="317"/>
      <c r="FI94" s="317"/>
      <c r="FJ94" s="317"/>
      <c r="FK94" s="317"/>
      <c r="FL94" s="317"/>
      <c r="FM94" s="317"/>
      <c r="FN94" s="317"/>
      <c r="FO94" s="317"/>
      <c r="FP94" s="317"/>
      <c r="FQ94" s="317"/>
      <c r="FR94" s="317"/>
      <c r="FS94" s="317"/>
      <c r="FT94" s="317"/>
      <c r="FU94" s="317"/>
      <c r="FV94" s="317"/>
      <c r="FW94" s="317"/>
      <c r="FX94" s="317"/>
      <c r="FY94" s="317"/>
      <c r="FZ94" s="317"/>
      <c r="GA94" s="317"/>
      <c r="GB94" s="317"/>
      <c r="GC94" s="317"/>
      <c r="GD94" s="317"/>
      <c r="GE94" s="317"/>
      <c r="GF94" s="317"/>
      <c r="GG94" s="317"/>
      <c r="GH94" s="317"/>
      <c r="GI94" s="317"/>
      <c r="GJ94" s="317"/>
      <c r="GK94" s="317"/>
      <c r="GL94" s="317"/>
      <c r="GM94" s="317"/>
      <c r="GN94" s="317"/>
      <c r="GO94" s="317"/>
      <c r="GP94" s="317"/>
      <c r="GQ94" s="317"/>
      <c r="GR94" s="317"/>
      <c r="GS94" s="317"/>
      <c r="GT94" s="317"/>
      <c r="GU94" s="317"/>
      <c r="GV94" s="317"/>
      <c r="GW94" s="317"/>
      <c r="GX94" s="317"/>
      <c r="GY94" s="317"/>
      <c r="GZ94" s="317"/>
      <c r="HA94" s="317"/>
      <c r="HB94" s="317"/>
      <c r="HC94" s="317"/>
      <c r="HD94" s="317"/>
      <c r="HE94" s="317"/>
      <c r="HF94" s="317"/>
      <c r="HG94" s="317"/>
      <c r="HH94" s="317"/>
      <c r="HI94" s="317"/>
      <c r="HJ94" s="317"/>
      <c r="HK94" s="317"/>
      <c r="HL94" s="317"/>
      <c r="HM94" s="317"/>
      <c r="HN94" s="317"/>
      <c r="HO94" s="317"/>
      <c r="HP94" s="317"/>
      <c r="HQ94" s="317"/>
      <c r="HR94" s="317"/>
      <c r="HS94" s="317"/>
      <c r="HT94" s="317"/>
      <c r="HU94" s="317"/>
      <c r="HV94" s="317"/>
      <c r="HW94" s="317"/>
      <c r="HX94" s="317"/>
      <c r="HY94" s="317"/>
      <c r="HZ94" s="317"/>
      <c r="IA94" s="317"/>
      <c r="IB94" s="317"/>
      <c r="IC94" s="317"/>
      <c r="ID94" s="317"/>
      <c r="IE94" s="317"/>
      <c r="IF94" s="317"/>
      <c r="IG94" s="317"/>
      <c r="IH94" s="317"/>
      <c r="II94" s="317"/>
      <c r="IJ94" s="317"/>
      <c r="IK94" s="317"/>
      <c r="IL94" s="317"/>
      <c r="IM94" s="317"/>
      <c r="IN94" s="317"/>
      <c r="IO94" s="317"/>
      <c r="IP94" s="317"/>
      <c r="IQ94" s="317"/>
      <c r="IR94" s="317"/>
      <c r="IS94" s="317"/>
      <c r="IT94" s="317"/>
      <c r="IU94" s="317"/>
      <c r="IV94" s="317"/>
      <c r="IW94" s="317"/>
      <c r="IX94" s="317"/>
      <c r="IY94" s="317"/>
      <c r="IZ94" s="317"/>
      <c r="JA94" s="317"/>
      <c r="JB94" s="317"/>
      <c r="JC94" s="317"/>
      <c r="JD94" s="317"/>
      <c r="JE94" s="317"/>
      <c r="JF94" s="317"/>
      <c r="JG94" s="317"/>
      <c r="JH94" s="317"/>
      <c r="JI94" s="317"/>
      <c r="JJ94" s="317"/>
      <c r="JK94" s="317"/>
      <c r="JL94" s="317"/>
      <c r="JM94" s="317"/>
      <c r="JN94" s="317"/>
      <c r="JO94" s="317"/>
      <c r="JP94" s="317"/>
      <c r="JQ94" s="317"/>
      <c r="JR94" s="317"/>
      <c r="JS94" s="317"/>
      <c r="JT94" s="317"/>
      <c r="JU94" s="317"/>
      <c r="JV94" s="317"/>
      <c r="JW94" s="317"/>
      <c r="JX94" s="317"/>
      <c r="JY94" s="317"/>
      <c r="JZ94" s="317"/>
      <c r="KA94" s="317"/>
      <c r="KB94" s="317"/>
      <c r="KC94" s="317"/>
      <c r="KD94" s="317"/>
      <c r="KE94" s="317"/>
      <c r="KF94" s="317"/>
      <c r="KG94" s="317"/>
      <c r="KH94" s="317"/>
      <c r="KI94" s="317"/>
      <c r="KJ94" s="317"/>
      <c r="KK94" s="317"/>
      <c r="KL94" s="317"/>
      <c r="KM94" s="317"/>
      <c r="KN94" s="317"/>
      <c r="KO94" s="317"/>
      <c r="KP94" s="317"/>
      <c r="KQ94" s="317"/>
      <c r="KR94" s="317"/>
      <c r="KS94" s="317"/>
      <c r="KT94" s="317"/>
      <c r="KU94" s="317"/>
      <c r="KV94" s="317"/>
      <c r="KW94" s="317"/>
      <c r="KX94" s="317"/>
      <c r="KY94" s="317"/>
      <c r="KZ94" s="317"/>
      <c r="LA94" s="317"/>
      <c r="LB94" s="317"/>
      <c r="LC94" s="317"/>
      <c r="LD94" s="317"/>
      <c r="LE94" s="317"/>
      <c r="LF94" s="317"/>
      <c r="LG94" s="317"/>
      <c r="LH94" s="317"/>
      <c r="LI94" s="317"/>
      <c r="LJ94" s="317"/>
      <c r="LK94" s="317"/>
      <c r="LL94" s="317"/>
      <c r="LM94" s="317"/>
      <c r="LN94" s="317"/>
      <c r="LO94" s="317"/>
      <c r="LP94" s="317"/>
      <c r="LQ94" s="317"/>
      <c r="LR94" s="317"/>
      <c r="LS94" s="317"/>
      <c r="LT94" s="317"/>
      <c r="LU94" s="317"/>
      <c r="LV94" s="317"/>
      <c r="LW94" s="317"/>
      <c r="LX94" s="317"/>
      <c r="LY94" s="317"/>
      <c r="LZ94" s="317"/>
      <c r="MA94" s="317"/>
      <c r="MB94" s="317"/>
      <c r="MC94" s="317"/>
      <c r="MD94" s="317"/>
      <c r="ME94" s="317"/>
      <c r="MF94" s="317"/>
      <c r="MG94" s="317"/>
      <c r="MH94" s="317"/>
      <c r="MI94" s="317"/>
      <c r="MJ94" s="317"/>
      <c r="MK94" s="317"/>
      <c r="ML94" s="317"/>
      <c r="MM94" s="317"/>
      <c r="MN94" s="317"/>
      <c r="MO94" s="317"/>
      <c r="MP94" s="317"/>
      <c r="MQ94" s="317"/>
    </row>
    <row r="95" spans="1:355" s="309" customFormat="1" ht="117.6" customHeight="1" x14ac:dyDescent="0.25">
      <c r="A95" s="310" t="s">
        <v>1052</v>
      </c>
      <c r="B95" s="217" t="s">
        <v>1053</v>
      </c>
      <c r="C95" s="217" t="s">
        <v>97</v>
      </c>
      <c r="D95" s="311"/>
      <c r="E95" s="218"/>
      <c r="F95" s="217"/>
      <c r="G95" s="217"/>
      <c r="H95" s="217"/>
      <c r="I95" s="217"/>
      <c r="J95" s="217"/>
      <c r="K95" s="312">
        <f t="shared" ref="K95" si="83">E95+F95+G95+I95</f>
        <v>0</v>
      </c>
      <c r="L95" s="217"/>
      <c r="M95" s="217"/>
      <c r="N95" s="217"/>
      <c r="O95" s="217"/>
      <c r="P95" s="217"/>
      <c r="Q95" s="217"/>
      <c r="R95" s="312">
        <f t="shared" ref="R95" si="84">L95+M95+N95+P95</f>
        <v>0</v>
      </c>
      <c r="S95" s="217"/>
      <c r="T95" s="217"/>
      <c r="U95" s="217"/>
      <c r="V95" s="217"/>
      <c r="W95" s="217"/>
      <c r="X95" s="217"/>
      <c r="Y95" s="312">
        <f t="shared" ref="Y95" si="85">S95+T95+U95+W95</f>
        <v>0</v>
      </c>
      <c r="Z95" s="217"/>
      <c r="AA95" s="217"/>
      <c r="AB95" s="217"/>
      <c r="AC95" s="217"/>
      <c r="AD95" s="217"/>
      <c r="AE95" s="217"/>
      <c r="AF95" s="312">
        <f t="shared" ref="AF95" si="86">Z95+AA95+AB95+AD95</f>
        <v>0</v>
      </c>
      <c r="AG95" s="217">
        <v>102500</v>
      </c>
      <c r="AH95" s="217"/>
      <c r="AI95" s="217"/>
      <c r="AJ95" s="217"/>
      <c r="AK95" s="217"/>
      <c r="AL95" s="217"/>
      <c r="AM95" s="312">
        <f t="shared" ref="AM95" si="87">AG95+AH95+AI95+AK95</f>
        <v>102500</v>
      </c>
      <c r="AN95" s="217">
        <v>102500</v>
      </c>
      <c r="AO95" s="217"/>
      <c r="AP95" s="217"/>
      <c r="AQ95" s="217"/>
      <c r="AR95" s="217"/>
      <c r="AS95" s="217"/>
      <c r="AT95" s="312">
        <f t="shared" ref="AT95" si="88">AN95+AO95+AP95+AR95</f>
        <v>102500</v>
      </c>
      <c r="AU95" s="313">
        <f>AT95+AM95+AF95+Y95+R95+K95</f>
        <v>205000</v>
      </c>
      <c r="AV95" s="314" t="s">
        <v>1054</v>
      </c>
      <c r="AW95" s="217">
        <v>2026</v>
      </c>
      <c r="AX95" s="217">
        <v>2027</v>
      </c>
      <c r="AY95" s="315" t="s">
        <v>88</v>
      </c>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U95" s="316"/>
      <c r="EV95" s="316"/>
      <c r="EW95" s="316"/>
      <c r="EX95" s="316"/>
      <c r="EY95" s="316"/>
      <c r="EZ95" s="316"/>
      <c r="FA95" s="316"/>
      <c r="FB95" s="316"/>
      <c r="FC95" s="316"/>
      <c r="FD95" s="316"/>
      <c r="FE95" s="316"/>
      <c r="FF95" s="316"/>
      <c r="FG95" s="316"/>
      <c r="FH95" s="316"/>
      <c r="FI95" s="316"/>
      <c r="FJ95" s="316"/>
      <c r="FK95" s="316"/>
      <c r="FL95" s="316"/>
      <c r="FM95" s="316"/>
      <c r="FN95" s="316"/>
      <c r="FO95" s="316"/>
      <c r="FP95" s="316"/>
      <c r="FQ95" s="316"/>
      <c r="FR95" s="316"/>
      <c r="FS95" s="316"/>
      <c r="FT95" s="316"/>
      <c r="FU95" s="316"/>
      <c r="FV95" s="316"/>
      <c r="FW95" s="316"/>
      <c r="FX95" s="316"/>
      <c r="FY95" s="316"/>
      <c r="FZ95" s="316"/>
      <c r="GA95" s="316"/>
      <c r="GB95" s="316"/>
      <c r="GC95" s="316"/>
      <c r="GD95" s="316"/>
      <c r="GE95" s="316"/>
      <c r="GF95" s="316"/>
      <c r="GG95" s="316"/>
      <c r="GH95" s="316"/>
      <c r="GI95" s="316"/>
      <c r="GJ95" s="316"/>
      <c r="GK95" s="316"/>
      <c r="GL95" s="316"/>
      <c r="GM95" s="316"/>
      <c r="GN95" s="316"/>
      <c r="GO95" s="316"/>
      <c r="GP95" s="316"/>
      <c r="GQ95" s="316"/>
      <c r="GR95" s="316"/>
      <c r="GS95" s="316"/>
      <c r="GT95" s="316"/>
      <c r="GU95" s="316"/>
      <c r="GV95" s="316"/>
      <c r="GW95" s="316"/>
      <c r="GX95" s="316"/>
      <c r="GY95" s="316"/>
      <c r="GZ95" s="316"/>
      <c r="HA95" s="316"/>
      <c r="HB95" s="316"/>
      <c r="HC95" s="316"/>
      <c r="HD95" s="316"/>
      <c r="HE95" s="316"/>
      <c r="HF95" s="316"/>
      <c r="HG95" s="316"/>
      <c r="HH95" s="316"/>
      <c r="HI95" s="316"/>
      <c r="HJ95" s="316"/>
      <c r="HK95" s="316"/>
      <c r="HL95" s="316"/>
      <c r="HM95" s="316"/>
      <c r="HN95" s="316"/>
      <c r="HO95" s="316"/>
      <c r="HP95" s="316"/>
      <c r="HQ95" s="316"/>
      <c r="HR95" s="316"/>
      <c r="HS95" s="316"/>
      <c r="HT95" s="316"/>
      <c r="HU95" s="316"/>
      <c r="HV95" s="316"/>
      <c r="HW95" s="316"/>
      <c r="HX95" s="316"/>
      <c r="HY95" s="316"/>
      <c r="HZ95" s="316"/>
      <c r="IA95" s="316"/>
      <c r="IB95" s="316"/>
      <c r="IC95" s="316"/>
      <c r="ID95" s="316"/>
      <c r="IE95" s="316"/>
      <c r="IF95" s="316"/>
      <c r="IG95" s="316"/>
      <c r="IH95" s="316"/>
      <c r="II95" s="316"/>
      <c r="IJ95" s="316"/>
      <c r="IK95" s="316"/>
      <c r="IL95" s="316"/>
      <c r="IM95" s="316"/>
      <c r="IN95" s="316"/>
      <c r="IO95" s="316"/>
      <c r="IP95" s="316"/>
      <c r="IQ95" s="316"/>
      <c r="IR95" s="316"/>
      <c r="IS95" s="316"/>
      <c r="IT95" s="316"/>
      <c r="IU95" s="316"/>
      <c r="IV95" s="316"/>
      <c r="IW95" s="316"/>
      <c r="IX95" s="316"/>
      <c r="IY95" s="316"/>
      <c r="IZ95" s="316"/>
      <c r="JA95" s="316"/>
      <c r="JB95" s="316"/>
      <c r="JC95" s="316"/>
      <c r="JD95" s="316"/>
      <c r="JE95" s="316"/>
      <c r="JF95" s="316"/>
      <c r="JG95" s="316"/>
      <c r="JH95" s="316"/>
      <c r="JI95" s="316"/>
      <c r="JJ95" s="316"/>
      <c r="JK95" s="316"/>
      <c r="JL95" s="316"/>
      <c r="JM95" s="316"/>
      <c r="JN95" s="316"/>
      <c r="JO95" s="316"/>
      <c r="JP95" s="316"/>
      <c r="JQ95" s="316"/>
      <c r="JR95" s="316"/>
      <c r="JS95" s="316"/>
      <c r="JT95" s="316"/>
      <c r="JU95" s="316"/>
      <c r="JV95" s="316"/>
      <c r="JW95" s="316"/>
      <c r="JX95" s="316"/>
      <c r="JY95" s="316"/>
      <c r="JZ95" s="316"/>
      <c r="KA95" s="316"/>
      <c r="KB95" s="316"/>
      <c r="KC95" s="316"/>
      <c r="KD95" s="316"/>
      <c r="KE95" s="316"/>
      <c r="KF95" s="316"/>
      <c r="KG95" s="316"/>
      <c r="KH95" s="316"/>
      <c r="KI95" s="316"/>
      <c r="KJ95" s="316"/>
      <c r="KK95" s="316"/>
      <c r="KL95" s="316"/>
      <c r="KM95" s="316"/>
      <c r="KN95" s="316"/>
      <c r="KO95" s="316"/>
      <c r="KP95" s="316"/>
      <c r="KQ95" s="316"/>
      <c r="KR95" s="316"/>
      <c r="KS95" s="316"/>
      <c r="KT95" s="316"/>
      <c r="KU95" s="316"/>
      <c r="KV95" s="316"/>
      <c r="KW95" s="316"/>
      <c r="KX95" s="316"/>
      <c r="KY95" s="316"/>
      <c r="KZ95" s="316"/>
      <c r="LA95" s="316"/>
      <c r="LB95" s="316"/>
      <c r="LC95" s="316"/>
      <c r="LD95" s="316"/>
      <c r="LE95" s="316"/>
      <c r="LF95" s="316"/>
      <c r="LG95" s="316"/>
      <c r="LH95" s="316"/>
      <c r="LI95" s="316"/>
      <c r="LJ95" s="316"/>
      <c r="LK95" s="316"/>
      <c r="LL95" s="316"/>
      <c r="LM95" s="316"/>
      <c r="LN95" s="316"/>
      <c r="LO95" s="316"/>
      <c r="LP95" s="316"/>
      <c r="LQ95" s="316"/>
      <c r="LR95" s="316"/>
      <c r="LS95" s="316"/>
      <c r="LT95" s="316"/>
      <c r="LU95" s="316"/>
      <c r="LV95" s="316"/>
      <c r="LW95" s="316"/>
      <c r="LX95" s="316"/>
      <c r="LY95" s="316"/>
      <c r="LZ95" s="316"/>
      <c r="MA95" s="316"/>
      <c r="MB95" s="316"/>
      <c r="MC95" s="316"/>
      <c r="MD95" s="316"/>
      <c r="ME95" s="316"/>
      <c r="MF95" s="316"/>
      <c r="MG95" s="316"/>
      <c r="MH95" s="316"/>
      <c r="MI95" s="316"/>
      <c r="MJ95" s="316"/>
      <c r="MK95" s="316"/>
      <c r="ML95" s="316"/>
      <c r="MM95" s="316"/>
      <c r="MN95" s="316"/>
      <c r="MO95" s="316"/>
      <c r="MP95" s="316"/>
      <c r="MQ95" s="316"/>
    </row>
    <row r="96" spans="1:355" s="308" customFormat="1" ht="45.95" customHeight="1" x14ac:dyDescent="0.25">
      <c r="A96" s="387" t="s">
        <v>1075</v>
      </c>
      <c r="B96" s="388"/>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c r="AE96" s="388"/>
      <c r="AF96" s="388"/>
      <c r="AG96" s="388"/>
      <c r="AH96" s="388"/>
      <c r="AI96" s="388"/>
      <c r="AJ96" s="388"/>
      <c r="AK96" s="388"/>
      <c r="AL96" s="388"/>
      <c r="AM96" s="388"/>
      <c r="AN96" s="388"/>
      <c r="AO96" s="388"/>
      <c r="AP96" s="388"/>
      <c r="AQ96" s="388"/>
      <c r="AR96" s="388"/>
      <c r="AS96" s="388"/>
      <c r="AT96" s="388"/>
      <c r="AU96" s="388"/>
      <c r="AV96" s="388"/>
      <c r="AW96" s="388"/>
      <c r="AX96" s="388"/>
      <c r="AY96" s="389"/>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U96" s="317"/>
      <c r="EV96" s="317"/>
      <c r="EW96" s="317"/>
      <c r="EX96" s="317"/>
      <c r="EY96" s="317"/>
      <c r="EZ96" s="317"/>
      <c r="FA96" s="317"/>
      <c r="FB96" s="317"/>
      <c r="FC96" s="317"/>
      <c r="FD96" s="317"/>
      <c r="FE96" s="317"/>
      <c r="FF96" s="317"/>
      <c r="FG96" s="317"/>
      <c r="FH96" s="317"/>
      <c r="FI96" s="317"/>
      <c r="FJ96" s="317"/>
      <c r="FK96" s="317"/>
      <c r="FL96" s="317"/>
      <c r="FM96" s="317"/>
      <c r="FN96" s="317"/>
      <c r="FO96" s="317"/>
      <c r="FP96" s="317"/>
      <c r="FQ96" s="317"/>
      <c r="FR96" s="317"/>
      <c r="FS96" s="317"/>
      <c r="FT96" s="317"/>
      <c r="FU96" s="317"/>
      <c r="FV96" s="317"/>
      <c r="FW96" s="317"/>
      <c r="FX96" s="317"/>
      <c r="FY96" s="317"/>
      <c r="FZ96" s="317"/>
      <c r="GA96" s="317"/>
      <c r="GB96" s="317"/>
      <c r="GC96" s="317"/>
      <c r="GD96" s="317"/>
      <c r="GE96" s="317"/>
      <c r="GF96" s="317"/>
      <c r="GG96" s="317"/>
      <c r="GH96" s="317"/>
      <c r="GI96" s="317"/>
      <c r="GJ96" s="317"/>
      <c r="GK96" s="317"/>
      <c r="GL96" s="317"/>
      <c r="GM96" s="317"/>
      <c r="GN96" s="317"/>
      <c r="GO96" s="317"/>
      <c r="GP96" s="317"/>
      <c r="GQ96" s="317"/>
      <c r="GR96" s="317"/>
      <c r="GS96" s="317"/>
      <c r="GT96" s="317"/>
      <c r="GU96" s="317"/>
      <c r="GV96" s="317"/>
      <c r="GW96" s="317"/>
      <c r="GX96" s="317"/>
      <c r="GY96" s="317"/>
      <c r="GZ96" s="317"/>
      <c r="HA96" s="317"/>
      <c r="HB96" s="317"/>
      <c r="HC96" s="317"/>
      <c r="HD96" s="317"/>
      <c r="HE96" s="317"/>
      <c r="HF96" s="317"/>
      <c r="HG96" s="317"/>
      <c r="HH96" s="317"/>
      <c r="HI96" s="317"/>
      <c r="HJ96" s="317"/>
      <c r="HK96" s="317"/>
      <c r="HL96" s="317"/>
      <c r="HM96" s="317"/>
      <c r="HN96" s="317"/>
      <c r="HO96" s="317"/>
      <c r="HP96" s="317"/>
      <c r="HQ96" s="317"/>
      <c r="HR96" s="317"/>
      <c r="HS96" s="317"/>
      <c r="HT96" s="317"/>
      <c r="HU96" s="317"/>
      <c r="HV96" s="317"/>
      <c r="HW96" s="317"/>
      <c r="HX96" s="317"/>
      <c r="HY96" s="317"/>
      <c r="HZ96" s="317"/>
      <c r="IA96" s="317"/>
      <c r="IB96" s="317"/>
      <c r="IC96" s="317"/>
      <c r="ID96" s="317"/>
      <c r="IE96" s="317"/>
      <c r="IF96" s="317"/>
      <c r="IG96" s="317"/>
      <c r="IH96" s="317"/>
      <c r="II96" s="317"/>
      <c r="IJ96" s="317"/>
      <c r="IK96" s="317"/>
      <c r="IL96" s="317"/>
      <c r="IM96" s="317"/>
      <c r="IN96" s="317"/>
      <c r="IO96" s="317"/>
      <c r="IP96" s="317"/>
      <c r="IQ96" s="317"/>
      <c r="IR96" s="317"/>
      <c r="IS96" s="317"/>
      <c r="IT96" s="317"/>
      <c r="IU96" s="317"/>
      <c r="IV96" s="317"/>
      <c r="IW96" s="317"/>
      <c r="IX96" s="317"/>
      <c r="IY96" s="317"/>
      <c r="IZ96" s="317"/>
      <c r="JA96" s="317"/>
      <c r="JB96" s="317"/>
      <c r="JC96" s="317"/>
      <c r="JD96" s="317"/>
      <c r="JE96" s="317"/>
      <c r="JF96" s="317"/>
      <c r="JG96" s="317"/>
      <c r="JH96" s="317"/>
      <c r="JI96" s="317"/>
      <c r="JJ96" s="317"/>
      <c r="JK96" s="317"/>
      <c r="JL96" s="317"/>
      <c r="JM96" s="317"/>
      <c r="JN96" s="317"/>
      <c r="JO96" s="317"/>
      <c r="JP96" s="317"/>
      <c r="JQ96" s="317"/>
      <c r="JR96" s="317"/>
      <c r="JS96" s="317"/>
      <c r="JT96" s="317"/>
      <c r="JU96" s="317"/>
      <c r="JV96" s="317"/>
      <c r="JW96" s="317"/>
      <c r="JX96" s="317"/>
      <c r="JY96" s="317"/>
      <c r="JZ96" s="317"/>
      <c r="KA96" s="317"/>
      <c r="KB96" s="317"/>
      <c r="KC96" s="317"/>
      <c r="KD96" s="317"/>
      <c r="KE96" s="317"/>
      <c r="KF96" s="317"/>
      <c r="KG96" s="317"/>
      <c r="KH96" s="317"/>
      <c r="KI96" s="317"/>
      <c r="KJ96" s="317"/>
      <c r="KK96" s="317"/>
      <c r="KL96" s="317"/>
      <c r="KM96" s="317"/>
      <c r="KN96" s="317"/>
      <c r="KO96" s="317"/>
      <c r="KP96" s="317"/>
      <c r="KQ96" s="317"/>
      <c r="KR96" s="317"/>
      <c r="KS96" s="317"/>
      <c r="KT96" s="317"/>
      <c r="KU96" s="317"/>
      <c r="KV96" s="317"/>
      <c r="KW96" s="317"/>
      <c r="KX96" s="317"/>
      <c r="KY96" s="317"/>
      <c r="KZ96" s="317"/>
      <c r="LA96" s="317"/>
      <c r="LB96" s="317"/>
      <c r="LC96" s="317"/>
      <c r="LD96" s="317"/>
      <c r="LE96" s="317"/>
      <c r="LF96" s="317"/>
      <c r="LG96" s="317"/>
      <c r="LH96" s="317"/>
      <c r="LI96" s="317"/>
      <c r="LJ96" s="317"/>
      <c r="LK96" s="317"/>
      <c r="LL96" s="317"/>
      <c r="LM96" s="317"/>
      <c r="LN96" s="317"/>
      <c r="LO96" s="317"/>
      <c r="LP96" s="317"/>
      <c r="LQ96" s="317"/>
      <c r="LR96" s="317"/>
      <c r="LS96" s="317"/>
      <c r="LT96" s="317"/>
      <c r="LU96" s="317"/>
      <c r="LV96" s="317"/>
      <c r="LW96" s="317"/>
      <c r="LX96" s="317"/>
      <c r="LY96" s="317"/>
      <c r="LZ96" s="317"/>
      <c r="MA96" s="317"/>
      <c r="MB96" s="317"/>
      <c r="MC96" s="317"/>
      <c r="MD96" s="317"/>
      <c r="ME96" s="317"/>
      <c r="MF96" s="317"/>
      <c r="MG96" s="317"/>
      <c r="MH96" s="317"/>
      <c r="MI96" s="317"/>
      <c r="MJ96" s="317"/>
      <c r="MK96" s="317"/>
      <c r="ML96" s="317"/>
      <c r="MM96" s="317"/>
      <c r="MN96" s="317"/>
      <c r="MO96" s="317"/>
      <c r="MP96" s="317"/>
      <c r="MQ96" s="317"/>
    </row>
    <row r="97" spans="1:355" s="309" customFormat="1" ht="64.5" customHeight="1" x14ac:dyDescent="0.25">
      <c r="A97" s="310" t="s">
        <v>1055</v>
      </c>
      <c r="B97" s="217" t="s">
        <v>1056</v>
      </c>
      <c r="C97" s="217" t="s">
        <v>97</v>
      </c>
      <c r="D97" s="311"/>
      <c r="E97" s="218"/>
      <c r="F97" s="217"/>
      <c r="G97" s="217"/>
      <c r="H97" s="217"/>
      <c r="I97" s="217"/>
      <c r="J97" s="217"/>
      <c r="K97" s="312">
        <f t="shared" ref="K97" si="89">E97+F97+G97+I97</f>
        <v>0</v>
      </c>
      <c r="L97" s="217"/>
      <c r="M97" s="217"/>
      <c r="N97" s="217"/>
      <c r="O97" s="217"/>
      <c r="P97" s="217"/>
      <c r="Q97" s="217"/>
      <c r="R97" s="312">
        <f t="shared" ref="R97" si="90">L97+M97+N97+P97</f>
        <v>0</v>
      </c>
      <c r="S97" s="217"/>
      <c r="T97" s="217"/>
      <c r="U97" s="217"/>
      <c r="V97" s="217"/>
      <c r="W97" s="217"/>
      <c r="X97" s="217"/>
      <c r="Y97" s="312">
        <f t="shared" ref="Y97" si="91">S97+T97+U97+W97</f>
        <v>0</v>
      </c>
      <c r="Z97" s="217"/>
      <c r="AA97" s="217"/>
      <c r="AB97" s="217"/>
      <c r="AC97" s="217"/>
      <c r="AD97" s="217"/>
      <c r="AE97" s="217"/>
      <c r="AF97" s="312">
        <f t="shared" ref="AF97" si="92">Z97+AA97+AB97+AD97</f>
        <v>0</v>
      </c>
      <c r="AG97" s="217">
        <v>195650</v>
      </c>
      <c r="AH97" s="217"/>
      <c r="AI97" s="217"/>
      <c r="AJ97" s="217"/>
      <c r="AK97" s="217"/>
      <c r="AL97" s="217"/>
      <c r="AM97" s="312">
        <f t="shared" ref="AM97" si="93">AG97+AH97+AI97+AK97</f>
        <v>195650</v>
      </c>
      <c r="AN97" s="217">
        <v>195650</v>
      </c>
      <c r="AO97" s="217"/>
      <c r="AP97" s="217"/>
      <c r="AQ97" s="217"/>
      <c r="AR97" s="217"/>
      <c r="AS97" s="217"/>
      <c r="AT97" s="312">
        <f t="shared" ref="AT97" si="94">AN97+AO97+AP97+AR97</f>
        <v>195650</v>
      </c>
      <c r="AU97" s="313">
        <f>AT97+AM97+AF97+Y97+R97+K97</f>
        <v>391300</v>
      </c>
      <c r="AV97" s="314" t="s">
        <v>1069</v>
      </c>
      <c r="AW97" s="217">
        <v>2026</v>
      </c>
      <c r="AX97" s="217">
        <v>2027</v>
      </c>
      <c r="AY97" s="315" t="s">
        <v>88</v>
      </c>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U97" s="316"/>
      <c r="EV97" s="316"/>
      <c r="EW97" s="316"/>
      <c r="EX97" s="316"/>
      <c r="EY97" s="316"/>
      <c r="EZ97" s="316"/>
      <c r="FA97" s="316"/>
      <c r="FB97" s="316"/>
      <c r="FC97" s="316"/>
      <c r="FD97" s="316"/>
      <c r="FE97" s="316"/>
      <c r="FF97" s="316"/>
      <c r="FG97" s="316"/>
      <c r="FH97" s="316"/>
      <c r="FI97" s="316"/>
      <c r="FJ97" s="316"/>
      <c r="FK97" s="316"/>
      <c r="FL97" s="316"/>
      <c r="FM97" s="316"/>
      <c r="FN97" s="316"/>
      <c r="FO97" s="316"/>
      <c r="FP97" s="316"/>
      <c r="FQ97" s="316"/>
      <c r="FR97" s="316"/>
      <c r="FS97" s="316"/>
      <c r="FT97" s="316"/>
      <c r="FU97" s="316"/>
      <c r="FV97" s="316"/>
      <c r="FW97" s="316"/>
      <c r="FX97" s="316"/>
      <c r="FY97" s="316"/>
      <c r="FZ97" s="316"/>
      <c r="GA97" s="316"/>
      <c r="GB97" s="316"/>
      <c r="GC97" s="316"/>
      <c r="GD97" s="316"/>
      <c r="GE97" s="316"/>
      <c r="GF97" s="316"/>
      <c r="GG97" s="316"/>
      <c r="GH97" s="316"/>
      <c r="GI97" s="316"/>
      <c r="GJ97" s="316"/>
      <c r="GK97" s="316"/>
      <c r="GL97" s="316"/>
      <c r="GM97" s="316"/>
      <c r="GN97" s="316"/>
      <c r="GO97" s="316"/>
      <c r="GP97" s="316"/>
      <c r="GQ97" s="316"/>
      <c r="GR97" s="316"/>
      <c r="GS97" s="316"/>
      <c r="GT97" s="316"/>
      <c r="GU97" s="316"/>
      <c r="GV97" s="316"/>
      <c r="GW97" s="316"/>
      <c r="GX97" s="316"/>
      <c r="GY97" s="316"/>
      <c r="GZ97" s="316"/>
      <c r="HA97" s="316"/>
      <c r="HB97" s="316"/>
      <c r="HC97" s="316"/>
      <c r="HD97" s="316"/>
      <c r="HE97" s="316"/>
      <c r="HF97" s="316"/>
      <c r="HG97" s="316"/>
      <c r="HH97" s="316"/>
      <c r="HI97" s="316"/>
      <c r="HJ97" s="316"/>
      <c r="HK97" s="316"/>
      <c r="HL97" s="316"/>
      <c r="HM97" s="316"/>
      <c r="HN97" s="316"/>
      <c r="HO97" s="316"/>
      <c r="HP97" s="316"/>
      <c r="HQ97" s="316"/>
      <c r="HR97" s="316"/>
      <c r="HS97" s="316"/>
      <c r="HT97" s="316"/>
      <c r="HU97" s="316"/>
      <c r="HV97" s="316"/>
      <c r="HW97" s="316"/>
      <c r="HX97" s="316"/>
      <c r="HY97" s="316"/>
      <c r="HZ97" s="316"/>
      <c r="IA97" s="316"/>
      <c r="IB97" s="316"/>
      <c r="IC97" s="316"/>
      <c r="ID97" s="316"/>
      <c r="IE97" s="316"/>
      <c r="IF97" s="316"/>
      <c r="IG97" s="316"/>
      <c r="IH97" s="316"/>
      <c r="II97" s="316"/>
      <c r="IJ97" s="316"/>
      <c r="IK97" s="316"/>
      <c r="IL97" s="316"/>
      <c r="IM97" s="316"/>
      <c r="IN97" s="316"/>
      <c r="IO97" s="316"/>
      <c r="IP97" s="316"/>
      <c r="IQ97" s="316"/>
      <c r="IR97" s="316"/>
      <c r="IS97" s="316"/>
      <c r="IT97" s="316"/>
      <c r="IU97" s="316"/>
      <c r="IV97" s="316"/>
      <c r="IW97" s="316"/>
      <c r="IX97" s="316"/>
      <c r="IY97" s="316"/>
      <c r="IZ97" s="316"/>
      <c r="JA97" s="316"/>
      <c r="JB97" s="316"/>
      <c r="JC97" s="316"/>
      <c r="JD97" s="316"/>
      <c r="JE97" s="316"/>
      <c r="JF97" s="316"/>
      <c r="JG97" s="316"/>
      <c r="JH97" s="316"/>
      <c r="JI97" s="316"/>
      <c r="JJ97" s="316"/>
      <c r="JK97" s="316"/>
      <c r="JL97" s="316"/>
      <c r="JM97" s="316"/>
      <c r="JN97" s="316"/>
      <c r="JO97" s="316"/>
      <c r="JP97" s="316"/>
      <c r="JQ97" s="316"/>
      <c r="JR97" s="316"/>
      <c r="JS97" s="316"/>
      <c r="JT97" s="316"/>
      <c r="JU97" s="316"/>
      <c r="JV97" s="316"/>
      <c r="JW97" s="316"/>
      <c r="JX97" s="316"/>
      <c r="JY97" s="316"/>
      <c r="JZ97" s="316"/>
      <c r="KA97" s="316"/>
      <c r="KB97" s="316"/>
      <c r="KC97" s="316"/>
      <c r="KD97" s="316"/>
      <c r="KE97" s="316"/>
      <c r="KF97" s="316"/>
      <c r="KG97" s="316"/>
      <c r="KH97" s="316"/>
      <c r="KI97" s="316"/>
      <c r="KJ97" s="316"/>
      <c r="KK97" s="316"/>
      <c r="KL97" s="316"/>
      <c r="KM97" s="316"/>
      <c r="KN97" s="316"/>
      <c r="KO97" s="316"/>
      <c r="KP97" s="316"/>
      <c r="KQ97" s="316"/>
      <c r="KR97" s="316"/>
      <c r="KS97" s="316"/>
      <c r="KT97" s="316"/>
      <c r="KU97" s="316"/>
      <c r="KV97" s="316"/>
      <c r="KW97" s="316"/>
      <c r="KX97" s="316"/>
      <c r="KY97" s="316"/>
      <c r="KZ97" s="316"/>
      <c r="LA97" s="316"/>
      <c r="LB97" s="316"/>
      <c r="LC97" s="316"/>
      <c r="LD97" s="316"/>
      <c r="LE97" s="316"/>
      <c r="LF97" s="316"/>
      <c r="LG97" s="316"/>
      <c r="LH97" s="316"/>
      <c r="LI97" s="316"/>
      <c r="LJ97" s="316"/>
      <c r="LK97" s="316"/>
      <c r="LL97" s="316"/>
      <c r="LM97" s="316"/>
      <c r="LN97" s="316"/>
      <c r="LO97" s="316"/>
      <c r="LP97" s="316"/>
      <c r="LQ97" s="316"/>
      <c r="LR97" s="316"/>
      <c r="LS97" s="316"/>
      <c r="LT97" s="316"/>
      <c r="LU97" s="316"/>
      <c r="LV97" s="316"/>
      <c r="LW97" s="316"/>
      <c r="LX97" s="316"/>
      <c r="LY97" s="316"/>
      <c r="LZ97" s="316"/>
      <c r="MA97" s="316"/>
      <c r="MB97" s="316"/>
      <c r="MC97" s="316"/>
      <c r="MD97" s="316"/>
      <c r="ME97" s="316"/>
      <c r="MF97" s="316"/>
      <c r="MG97" s="316"/>
      <c r="MH97" s="316"/>
      <c r="MI97" s="316"/>
      <c r="MJ97" s="316"/>
      <c r="MK97" s="316"/>
      <c r="ML97" s="316"/>
      <c r="MM97" s="316"/>
      <c r="MN97" s="316"/>
      <c r="MO97" s="316"/>
      <c r="MP97" s="316"/>
      <c r="MQ97" s="316"/>
    </row>
    <row r="98" spans="1:355" s="308" customFormat="1" ht="45.95" customHeight="1" x14ac:dyDescent="0.25">
      <c r="A98" s="387" t="s">
        <v>1075</v>
      </c>
      <c r="B98" s="388"/>
      <c r="C98" s="388"/>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c r="AE98" s="388"/>
      <c r="AF98" s="388"/>
      <c r="AG98" s="388"/>
      <c r="AH98" s="388"/>
      <c r="AI98" s="388"/>
      <c r="AJ98" s="388"/>
      <c r="AK98" s="388"/>
      <c r="AL98" s="388"/>
      <c r="AM98" s="388"/>
      <c r="AN98" s="388"/>
      <c r="AO98" s="388"/>
      <c r="AP98" s="388"/>
      <c r="AQ98" s="388"/>
      <c r="AR98" s="388"/>
      <c r="AS98" s="388"/>
      <c r="AT98" s="388"/>
      <c r="AU98" s="388"/>
      <c r="AV98" s="388"/>
      <c r="AW98" s="388"/>
      <c r="AX98" s="388"/>
      <c r="AY98" s="389"/>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U98" s="317"/>
      <c r="EV98" s="317"/>
      <c r="EW98" s="317"/>
      <c r="EX98" s="317"/>
      <c r="EY98" s="317"/>
      <c r="EZ98" s="317"/>
      <c r="FA98" s="317"/>
      <c r="FB98" s="317"/>
      <c r="FC98" s="317"/>
      <c r="FD98" s="317"/>
      <c r="FE98" s="317"/>
      <c r="FF98" s="317"/>
      <c r="FG98" s="317"/>
      <c r="FH98" s="317"/>
      <c r="FI98" s="317"/>
      <c r="FJ98" s="317"/>
      <c r="FK98" s="317"/>
      <c r="FL98" s="317"/>
      <c r="FM98" s="317"/>
      <c r="FN98" s="317"/>
      <c r="FO98" s="317"/>
      <c r="FP98" s="317"/>
      <c r="FQ98" s="317"/>
      <c r="FR98" s="317"/>
      <c r="FS98" s="317"/>
      <c r="FT98" s="317"/>
      <c r="FU98" s="317"/>
      <c r="FV98" s="317"/>
      <c r="FW98" s="317"/>
      <c r="FX98" s="317"/>
      <c r="FY98" s="317"/>
      <c r="FZ98" s="317"/>
      <c r="GA98" s="317"/>
      <c r="GB98" s="317"/>
      <c r="GC98" s="317"/>
      <c r="GD98" s="317"/>
      <c r="GE98" s="317"/>
      <c r="GF98" s="317"/>
      <c r="GG98" s="317"/>
      <c r="GH98" s="317"/>
      <c r="GI98" s="317"/>
      <c r="GJ98" s="317"/>
      <c r="GK98" s="317"/>
      <c r="GL98" s="317"/>
      <c r="GM98" s="317"/>
      <c r="GN98" s="317"/>
      <c r="GO98" s="317"/>
      <c r="GP98" s="317"/>
      <c r="GQ98" s="317"/>
      <c r="GR98" s="317"/>
      <c r="GS98" s="317"/>
      <c r="GT98" s="317"/>
      <c r="GU98" s="317"/>
      <c r="GV98" s="317"/>
      <c r="GW98" s="317"/>
      <c r="GX98" s="317"/>
      <c r="GY98" s="317"/>
      <c r="GZ98" s="317"/>
      <c r="HA98" s="317"/>
      <c r="HB98" s="317"/>
      <c r="HC98" s="317"/>
      <c r="HD98" s="317"/>
      <c r="HE98" s="317"/>
      <c r="HF98" s="317"/>
      <c r="HG98" s="317"/>
      <c r="HH98" s="317"/>
      <c r="HI98" s="317"/>
      <c r="HJ98" s="317"/>
      <c r="HK98" s="317"/>
      <c r="HL98" s="317"/>
      <c r="HM98" s="317"/>
      <c r="HN98" s="317"/>
      <c r="HO98" s="317"/>
      <c r="HP98" s="317"/>
      <c r="HQ98" s="317"/>
      <c r="HR98" s="317"/>
      <c r="HS98" s="317"/>
      <c r="HT98" s="317"/>
      <c r="HU98" s="317"/>
      <c r="HV98" s="317"/>
      <c r="HW98" s="317"/>
      <c r="HX98" s="317"/>
      <c r="HY98" s="317"/>
      <c r="HZ98" s="317"/>
      <c r="IA98" s="317"/>
      <c r="IB98" s="317"/>
      <c r="IC98" s="317"/>
      <c r="ID98" s="317"/>
      <c r="IE98" s="317"/>
      <c r="IF98" s="317"/>
      <c r="IG98" s="317"/>
      <c r="IH98" s="317"/>
      <c r="II98" s="317"/>
      <c r="IJ98" s="317"/>
      <c r="IK98" s="317"/>
      <c r="IL98" s="317"/>
      <c r="IM98" s="317"/>
      <c r="IN98" s="317"/>
      <c r="IO98" s="317"/>
      <c r="IP98" s="317"/>
      <c r="IQ98" s="317"/>
      <c r="IR98" s="317"/>
      <c r="IS98" s="317"/>
      <c r="IT98" s="317"/>
      <c r="IU98" s="317"/>
      <c r="IV98" s="317"/>
      <c r="IW98" s="317"/>
      <c r="IX98" s="317"/>
      <c r="IY98" s="317"/>
      <c r="IZ98" s="317"/>
      <c r="JA98" s="317"/>
      <c r="JB98" s="317"/>
      <c r="JC98" s="317"/>
      <c r="JD98" s="317"/>
      <c r="JE98" s="317"/>
      <c r="JF98" s="317"/>
      <c r="JG98" s="317"/>
      <c r="JH98" s="317"/>
      <c r="JI98" s="317"/>
      <c r="JJ98" s="317"/>
      <c r="JK98" s="317"/>
      <c r="JL98" s="317"/>
      <c r="JM98" s="317"/>
      <c r="JN98" s="317"/>
      <c r="JO98" s="317"/>
      <c r="JP98" s="317"/>
      <c r="JQ98" s="317"/>
      <c r="JR98" s="317"/>
      <c r="JS98" s="317"/>
      <c r="JT98" s="317"/>
      <c r="JU98" s="317"/>
      <c r="JV98" s="317"/>
      <c r="JW98" s="317"/>
      <c r="JX98" s="317"/>
      <c r="JY98" s="317"/>
      <c r="JZ98" s="317"/>
      <c r="KA98" s="317"/>
      <c r="KB98" s="317"/>
      <c r="KC98" s="317"/>
      <c r="KD98" s="317"/>
      <c r="KE98" s="317"/>
      <c r="KF98" s="317"/>
      <c r="KG98" s="317"/>
      <c r="KH98" s="317"/>
      <c r="KI98" s="317"/>
      <c r="KJ98" s="317"/>
      <c r="KK98" s="317"/>
      <c r="KL98" s="317"/>
      <c r="KM98" s="317"/>
      <c r="KN98" s="317"/>
      <c r="KO98" s="317"/>
      <c r="KP98" s="317"/>
      <c r="KQ98" s="317"/>
      <c r="KR98" s="317"/>
      <c r="KS98" s="317"/>
      <c r="KT98" s="317"/>
      <c r="KU98" s="317"/>
      <c r="KV98" s="317"/>
      <c r="KW98" s="317"/>
      <c r="KX98" s="317"/>
      <c r="KY98" s="317"/>
      <c r="KZ98" s="317"/>
      <c r="LA98" s="317"/>
      <c r="LB98" s="317"/>
      <c r="LC98" s="317"/>
      <c r="LD98" s="317"/>
      <c r="LE98" s="317"/>
      <c r="LF98" s="317"/>
      <c r="LG98" s="317"/>
      <c r="LH98" s="317"/>
      <c r="LI98" s="317"/>
      <c r="LJ98" s="317"/>
      <c r="LK98" s="317"/>
      <c r="LL98" s="317"/>
      <c r="LM98" s="317"/>
      <c r="LN98" s="317"/>
      <c r="LO98" s="317"/>
      <c r="LP98" s="317"/>
      <c r="LQ98" s="317"/>
      <c r="LR98" s="317"/>
      <c r="LS98" s="317"/>
      <c r="LT98" s="317"/>
      <c r="LU98" s="317"/>
      <c r="LV98" s="317"/>
      <c r="LW98" s="317"/>
      <c r="LX98" s="317"/>
      <c r="LY98" s="317"/>
      <c r="LZ98" s="317"/>
      <c r="MA98" s="317"/>
      <c r="MB98" s="317"/>
      <c r="MC98" s="317"/>
      <c r="MD98" s="317"/>
      <c r="ME98" s="317"/>
      <c r="MF98" s="317"/>
      <c r="MG98" s="317"/>
      <c r="MH98" s="317"/>
      <c r="MI98" s="317"/>
      <c r="MJ98" s="317"/>
      <c r="MK98" s="317"/>
      <c r="ML98" s="317"/>
      <c r="MM98" s="317"/>
      <c r="MN98" s="317"/>
      <c r="MO98" s="317"/>
      <c r="MP98" s="317"/>
      <c r="MQ98" s="317"/>
    </row>
    <row r="99" spans="1:355" s="309" customFormat="1" ht="74.45" customHeight="1" x14ac:dyDescent="0.25">
      <c r="A99" s="310" t="s">
        <v>1057</v>
      </c>
      <c r="B99" s="217" t="s">
        <v>1058</v>
      </c>
      <c r="C99" s="217" t="s">
        <v>97</v>
      </c>
      <c r="D99" s="311"/>
      <c r="E99" s="218"/>
      <c r="F99" s="217"/>
      <c r="G99" s="217"/>
      <c r="H99" s="217"/>
      <c r="I99" s="217"/>
      <c r="J99" s="217"/>
      <c r="K99" s="312">
        <f t="shared" ref="K99" si="95">E99+F99+G99+I99</f>
        <v>0</v>
      </c>
      <c r="L99" s="217"/>
      <c r="M99" s="217"/>
      <c r="N99" s="217"/>
      <c r="O99" s="217"/>
      <c r="P99" s="217"/>
      <c r="Q99" s="217"/>
      <c r="R99" s="312">
        <f t="shared" ref="R99" si="96">L99+M99+N99+P99</f>
        <v>0</v>
      </c>
      <c r="S99" s="217"/>
      <c r="T99" s="217"/>
      <c r="U99" s="217"/>
      <c r="V99" s="217"/>
      <c r="W99" s="217"/>
      <c r="X99" s="217"/>
      <c r="Y99" s="312">
        <f t="shared" ref="Y99" si="97">S99+T99+U99+W99</f>
        <v>0</v>
      </c>
      <c r="Z99" s="217"/>
      <c r="AA99" s="217"/>
      <c r="AB99" s="217"/>
      <c r="AC99" s="217"/>
      <c r="AD99" s="217"/>
      <c r="AE99" s="217"/>
      <c r="AF99" s="312">
        <f t="shared" ref="AF99" si="98">Z99+AA99+AB99+AD99</f>
        <v>0</v>
      </c>
      <c r="AG99" s="217"/>
      <c r="AH99" s="217"/>
      <c r="AI99" s="217"/>
      <c r="AJ99" s="217"/>
      <c r="AK99" s="217"/>
      <c r="AL99" s="217"/>
      <c r="AM99" s="312">
        <f t="shared" ref="AM99" si="99">AG99+AH99+AI99+AK99</f>
        <v>0</v>
      </c>
      <c r="AN99" s="217">
        <v>2773500</v>
      </c>
      <c r="AO99" s="217"/>
      <c r="AP99" s="217"/>
      <c r="AQ99" s="217"/>
      <c r="AR99" s="217"/>
      <c r="AS99" s="217"/>
      <c r="AT99" s="312">
        <f t="shared" ref="AT99" si="100">AN99+AO99+AP99+AR99</f>
        <v>2773500</v>
      </c>
      <c r="AU99" s="313">
        <f>AT99+AM99+AF99+Y99+R99+K99</f>
        <v>2773500</v>
      </c>
      <c r="AV99" s="314" t="s">
        <v>1068</v>
      </c>
      <c r="AW99" s="217">
        <v>2027</v>
      </c>
      <c r="AX99" s="217">
        <v>2027</v>
      </c>
      <c r="AY99" s="315" t="s">
        <v>88</v>
      </c>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U99" s="316"/>
      <c r="EV99" s="316"/>
      <c r="EW99" s="316"/>
      <c r="EX99" s="316"/>
      <c r="EY99" s="316"/>
      <c r="EZ99" s="316"/>
      <c r="FA99" s="316"/>
      <c r="FB99" s="316"/>
      <c r="FC99" s="316"/>
      <c r="FD99" s="316"/>
      <c r="FE99" s="316"/>
      <c r="FF99" s="316"/>
      <c r="FG99" s="316"/>
      <c r="FH99" s="316"/>
      <c r="FI99" s="316"/>
      <c r="FJ99" s="316"/>
      <c r="FK99" s="316"/>
      <c r="FL99" s="316"/>
      <c r="FM99" s="316"/>
      <c r="FN99" s="316"/>
      <c r="FO99" s="316"/>
      <c r="FP99" s="316"/>
      <c r="FQ99" s="316"/>
      <c r="FR99" s="316"/>
      <c r="FS99" s="316"/>
      <c r="FT99" s="316"/>
      <c r="FU99" s="316"/>
      <c r="FV99" s="316"/>
      <c r="FW99" s="316"/>
      <c r="FX99" s="316"/>
      <c r="FY99" s="316"/>
      <c r="FZ99" s="316"/>
      <c r="GA99" s="316"/>
      <c r="GB99" s="316"/>
      <c r="GC99" s="316"/>
      <c r="GD99" s="316"/>
      <c r="GE99" s="316"/>
      <c r="GF99" s="316"/>
      <c r="GG99" s="316"/>
      <c r="GH99" s="316"/>
      <c r="GI99" s="316"/>
      <c r="GJ99" s="316"/>
      <c r="GK99" s="316"/>
      <c r="GL99" s="316"/>
      <c r="GM99" s="316"/>
      <c r="GN99" s="316"/>
      <c r="GO99" s="316"/>
      <c r="GP99" s="316"/>
      <c r="GQ99" s="316"/>
      <c r="GR99" s="316"/>
      <c r="GS99" s="316"/>
      <c r="GT99" s="316"/>
      <c r="GU99" s="316"/>
      <c r="GV99" s="316"/>
      <c r="GW99" s="316"/>
      <c r="GX99" s="316"/>
      <c r="GY99" s="316"/>
      <c r="GZ99" s="316"/>
      <c r="HA99" s="316"/>
      <c r="HB99" s="316"/>
      <c r="HC99" s="316"/>
      <c r="HD99" s="316"/>
      <c r="HE99" s="316"/>
      <c r="HF99" s="316"/>
      <c r="HG99" s="316"/>
      <c r="HH99" s="316"/>
      <c r="HI99" s="316"/>
      <c r="HJ99" s="316"/>
      <c r="HK99" s="316"/>
      <c r="HL99" s="316"/>
      <c r="HM99" s="316"/>
      <c r="HN99" s="316"/>
      <c r="HO99" s="316"/>
      <c r="HP99" s="316"/>
      <c r="HQ99" s="316"/>
      <c r="HR99" s="316"/>
      <c r="HS99" s="316"/>
      <c r="HT99" s="316"/>
      <c r="HU99" s="316"/>
      <c r="HV99" s="316"/>
      <c r="HW99" s="316"/>
      <c r="HX99" s="316"/>
      <c r="HY99" s="316"/>
      <c r="HZ99" s="316"/>
      <c r="IA99" s="316"/>
      <c r="IB99" s="316"/>
      <c r="IC99" s="316"/>
      <c r="ID99" s="316"/>
      <c r="IE99" s="316"/>
      <c r="IF99" s="316"/>
      <c r="IG99" s="316"/>
      <c r="IH99" s="316"/>
      <c r="II99" s="316"/>
      <c r="IJ99" s="316"/>
      <c r="IK99" s="316"/>
      <c r="IL99" s="316"/>
      <c r="IM99" s="316"/>
      <c r="IN99" s="316"/>
      <c r="IO99" s="316"/>
      <c r="IP99" s="316"/>
      <c r="IQ99" s="316"/>
      <c r="IR99" s="316"/>
      <c r="IS99" s="316"/>
      <c r="IT99" s="316"/>
      <c r="IU99" s="316"/>
      <c r="IV99" s="316"/>
      <c r="IW99" s="316"/>
      <c r="IX99" s="316"/>
      <c r="IY99" s="316"/>
      <c r="IZ99" s="316"/>
      <c r="JA99" s="316"/>
      <c r="JB99" s="316"/>
      <c r="JC99" s="316"/>
      <c r="JD99" s="316"/>
      <c r="JE99" s="316"/>
      <c r="JF99" s="316"/>
      <c r="JG99" s="316"/>
      <c r="JH99" s="316"/>
      <c r="JI99" s="316"/>
      <c r="JJ99" s="316"/>
      <c r="JK99" s="316"/>
      <c r="JL99" s="316"/>
      <c r="JM99" s="316"/>
      <c r="JN99" s="316"/>
      <c r="JO99" s="316"/>
      <c r="JP99" s="316"/>
      <c r="JQ99" s="316"/>
      <c r="JR99" s="316"/>
      <c r="JS99" s="316"/>
      <c r="JT99" s="316"/>
      <c r="JU99" s="316"/>
      <c r="JV99" s="316"/>
      <c r="JW99" s="316"/>
      <c r="JX99" s="316"/>
      <c r="JY99" s="316"/>
      <c r="JZ99" s="316"/>
      <c r="KA99" s="316"/>
      <c r="KB99" s="316"/>
      <c r="KC99" s="316"/>
      <c r="KD99" s="316"/>
      <c r="KE99" s="316"/>
      <c r="KF99" s="316"/>
      <c r="KG99" s="316"/>
      <c r="KH99" s="316"/>
      <c r="KI99" s="316"/>
      <c r="KJ99" s="316"/>
      <c r="KK99" s="316"/>
      <c r="KL99" s="316"/>
      <c r="KM99" s="316"/>
      <c r="KN99" s="316"/>
      <c r="KO99" s="316"/>
      <c r="KP99" s="316"/>
      <c r="KQ99" s="316"/>
      <c r="KR99" s="316"/>
      <c r="KS99" s="316"/>
      <c r="KT99" s="316"/>
      <c r="KU99" s="316"/>
      <c r="KV99" s="316"/>
      <c r="KW99" s="316"/>
      <c r="KX99" s="316"/>
      <c r="KY99" s="316"/>
      <c r="KZ99" s="316"/>
      <c r="LA99" s="316"/>
      <c r="LB99" s="316"/>
      <c r="LC99" s="316"/>
      <c r="LD99" s="316"/>
      <c r="LE99" s="316"/>
      <c r="LF99" s="316"/>
      <c r="LG99" s="316"/>
      <c r="LH99" s="316"/>
      <c r="LI99" s="316"/>
      <c r="LJ99" s="316"/>
      <c r="LK99" s="316"/>
      <c r="LL99" s="316"/>
      <c r="LM99" s="316"/>
      <c r="LN99" s="316"/>
      <c r="LO99" s="316"/>
      <c r="LP99" s="316"/>
      <c r="LQ99" s="316"/>
      <c r="LR99" s="316"/>
      <c r="LS99" s="316"/>
      <c r="LT99" s="316"/>
      <c r="LU99" s="316"/>
      <c r="LV99" s="316"/>
      <c r="LW99" s="316"/>
      <c r="LX99" s="316"/>
      <c r="LY99" s="316"/>
      <c r="LZ99" s="316"/>
      <c r="MA99" s="316"/>
      <c r="MB99" s="316"/>
      <c r="MC99" s="316"/>
      <c r="MD99" s="316"/>
      <c r="ME99" s="316"/>
      <c r="MF99" s="316"/>
      <c r="MG99" s="316"/>
      <c r="MH99" s="316"/>
      <c r="MI99" s="316"/>
      <c r="MJ99" s="316"/>
      <c r="MK99" s="316"/>
      <c r="ML99" s="316"/>
      <c r="MM99" s="316"/>
      <c r="MN99" s="316"/>
      <c r="MO99" s="316"/>
      <c r="MP99" s="316"/>
      <c r="MQ99" s="316"/>
    </row>
    <row r="100" spans="1:355" s="308" customFormat="1" ht="45.95" customHeight="1" x14ac:dyDescent="0.25">
      <c r="A100" s="387" t="s">
        <v>1075</v>
      </c>
      <c r="B100" s="388"/>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c r="AO100" s="388"/>
      <c r="AP100" s="388"/>
      <c r="AQ100" s="388"/>
      <c r="AR100" s="388"/>
      <c r="AS100" s="388"/>
      <c r="AT100" s="388"/>
      <c r="AU100" s="388"/>
      <c r="AV100" s="388"/>
      <c r="AW100" s="388"/>
      <c r="AX100" s="388"/>
      <c r="AY100" s="389"/>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U100" s="317"/>
      <c r="EV100" s="317"/>
      <c r="EW100" s="317"/>
      <c r="EX100" s="317"/>
      <c r="EY100" s="317"/>
      <c r="EZ100" s="317"/>
      <c r="FA100" s="317"/>
      <c r="FB100" s="317"/>
      <c r="FC100" s="317"/>
      <c r="FD100" s="317"/>
      <c r="FE100" s="317"/>
      <c r="FF100" s="317"/>
      <c r="FG100" s="317"/>
      <c r="FH100" s="317"/>
      <c r="FI100" s="317"/>
      <c r="FJ100" s="317"/>
      <c r="FK100" s="317"/>
      <c r="FL100" s="317"/>
      <c r="FM100" s="317"/>
      <c r="FN100" s="317"/>
      <c r="FO100" s="317"/>
      <c r="FP100" s="317"/>
      <c r="FQ100" s="317"/>
      <c r="FR100" s="317"/>
      <c r="FS100" s="317"/>
      <c r="FT100" s="317"/>
      <c r="FU100" s="317"/>
      <c r="FV100" s="317"/>
      <c r="FW100" s="317"/>
      <c r="FX100" s="317"/>
      <c r="FY100" s="317"/>
      <c r="FZ100" s="317"/>
      <c r="GA100" s="317"/>
      <c r="GB100" s="317"/>
      <c r="GC100" s="317"/>
      <c r="GD100" s="317"/>
      <c r="GE100" s="317"/>
      <c r="GF100" s="317"/>
      <c r="GG100" s="317"/>
      <c r="GH100" s="317"/>
      <c r="GI100" s="317"/>
      <c r="GJ100" s="317"/>
      <c r="GK100" s="317"/>
      <c r="GL100" s="317"/>
      <c r="GM100" s="317"/>
      <c r="GN100" s="317"/>
      <c r="GO100" s="317"/>
      <c r="GP100" s="317"/>
      <c r="GQ100" s="317"/>
      <c r="GR100" s="317"/>
      <c r="GS100" s="317"/>
      <c r="GT100" s="317"/>
      <c r="GU100" s="317"/>
      <c r="GV100" s="317"/>
      <c r="GW100" s="317"/>
      <c r="GX100" s="317"/>
      <c r="GY100" s="317"/>
      <c r="GZ100" s="317"/>
      <c r="HA100" s="317"/>
      <c r="HB100" s="317"/>
      <c r="HC100" s="317"/>
      <c r="HD100" s="317"/>
      <c r="HE100" s="317"/>
      <c r="HF100" s="317"/>
      <c r="HG100" s="317"/>
      <c r="HH100" s="317"/>
      <c r="HI100" s="317"/>
      <c r="HJ100" s="317"/>
      <c r="HK100" s="317"/>
      <c r="HL100" s="317"/>
      <c r="HM100" s="317"/>
      <c r="HN100" s="317"/>
      <c r="HO100" s="317"/>
      <c r="HP100" s="317"/>
      <c r="HQ100" s="317"/>
      <c r="HR100" s="317"/>
      <c r="HS100" s="317"/>
      <c r="HT100" s="317"/>
      <c r="HU100" s="317"/>
      <c r="HV100" s="317"/>
      <c r="HW100" s="317"/>
      <c r="HX100" s="317"/>
      <c r="HY100" s="317"/>
      <c r="HZ100" s="317"/>
      <c r="IA100" s="317"/>
      <c r="IB100" s="317"/>
      <c r="IC100" s="317"/>
      <c r="ID100" s="317"/>
      <c r="IE100" s="317"/>
      <c r="IF100" s="317"/>
      <c r="IG100" s="317"/>
      <c r="IH100" s="317"/>
      <c r="II100" s="317"/>
      <c r="IJ100" s="317"/>
      <c r="IK100" s="317"/>
      <c r="IL100" s="317"/>
      <c r="IM100" s="317"/>
      <c r="IN100" s="317"/>
      <c r="IO100" s="317"/>
      <c r="IP100" s="317"/>
      <c r="IQ100" s="317"/>
      <c r="IR100" s="317"/>
      <c r="IS100" s="317"/>
      <c r="IT100" s="317"/>
      <c r="IU100" s="317"/>
      <c r="IV100" s="317"/>
      <c r="IW100" s="317"/>
      <c r="IX100" s="317"/>
      <c r="IY100" s="317"/>
      <c r="IZ100" s="317"/>
      <c r="JA100" s="317"/>
      <c r="JB100" s="317"/>
      <c r="JC100" s="317"/>
      <c r="JD100" s="317"/>
      <c r="JE100" s="317"/>
      <c r="JF100" s="317"/>
      <c r="JG100" s="317"/>
      <c r="JH100" s="317"/>
      <c r="JI100" s="317"/>
      <c r="JJ100" s="317"/>
      <c r="JK100" s="317"/>
      <c r="JL100" s="317"/>
      <c r="JM100" s="317"/>
      <c r="JN100" s="317"/>
      <c r="JO100" s="317"/>
      <c r="JP100" s="317"/>
      <c r="JQ100" s="317"/>
      <c r="JR100" s="317"/>
      <c r="JS100" s="317"/>
      <c r="JT100" s="317"/>
      <c r="JU100" s="317"/>
      <c r="JV100" s="317"/>
      <c r="JW100" s="317"/>
      <c r="JX100" s="317"/>
      <c r="JY100" s="317"/>
      <c r="JZ100" s="317"/>
      <c r="KA100" s="317"/>
      <c r="KB100" s="317"/>
      <c r="KC100" s="317"/>
      <c r="KD100" s="317"/>
      <c r="KE100" s="317"/>
      <c r="KF100" s="317"/>
      <c r="KG100" s="317"/>
      <c r="KH100" s="317"/>
      <c r="KI100" s="317"/>
      <c r="KJ100" s="317"/>
      <c r="KK100" s="317"/>
      <c r="KL100" s="317"/>
      <c r="KM100" s="317"/>
      <c r="KN100" s="317"/>
      <c r="KO100" s="317"/>
      <c r="KP100" s="317"/>
      <c r="KQ100" s="317"/>
      <c r="KR100" s="317"/>
      <c r="KS100" s="317"/>
      <c r="KT100" s="317"/>
      <c r="KU100" s="317"/>
      <c r="KV100" s="317"/>
      <c r="KW100" s="317"/>
      <c r="KX100" s="317"/>
      <c r="KY100" s="317"/>
      <c r="KZ100" s="317"/>
      <c r="LA100" s="317"/>
      <c r="LB100" s="317"/>
      <c r="LC100" s="317"/>
      <c r="LD100" s="317"/>
      <c r="LE100" s="317"/>
      <c r="LF100" s="317"/>
      <c r="LG100" s="317"/>
      <c r="LH100" s="317"/>
      <c r="LI100" s="317"/>
      <c r="LJ100" s="317"/>
      <c r="LK100" s="317"/>
      <c r="LL100" s="317"/>
      <c r="LM100" s="317"/>
      <c r="LN100" s="317"/>
      <c r="LO100" s="317"/>
      <c r="LP100" s="317"/>
      <c r="LQ100" s="317"/>
      <c r="LR100" s="317"/>
      <c r="LS100" s="317"/>
      <c r="LT100" s="317"/>
      <c r="LU100" s="317"/>
      <c r="LV100" s="317"/>
      <c r="LW100" s="317"/>
      <c r="LX100" s="317"/>
      <c r="LY100" s="317"/>
      <c r="LZ100" s="317"/>
      <c r="MA100" s="317"/>
      <c r="MB100" s="317"/>
      <c r="MC100" s="317"/>
      <c r="MD100" s="317"/>
      <c r="ME100" s="317"/>
      <c r="MF100" s="317"/>
      <c r="MG100" s="317"/>
      <c r="MH100" s="317"/>
      <c r="MI100" s="317"/>
      <c r="MJ100" s="317"/>
      <c r="MK100" s="317"/>
      <c r="ML100" s="317"/>
      <c r="MM100" s="317"/>
      <c r="MN100" s="317"/>
      <c r="MO100" s="317"/>
      <c r="MP100" s="317"/>
      <c r="MQ100" s="317"/>
    </row>
    <row r="101" spans="1:355" s="307" customFormat="1" ht="194.45" customHeight="1" x14ac:dyDescent="0.25">
      <c r="A101" s="241" t="s">
        <v>1063</v>
      </c>
      <c r="B101" s="217" t="s">
        <v>1064</v>
      </c>
      <c r="C101" s="218" t="s">
        <v>97</v>
      </c>
      <c r="D101" s="219"/>
      <c r="E101" s="243"/>
      <c r="F101" s="244"/>
      <c r="G101" s="219"/>
      <c r="H101" s="219"/>
      <c r="I101" s="219"/>
      <c r="J101" s="219"/>
      <c r="K101" s="329"/>
      <c r="L101" s="224"/>
      <c r="M101" s="224"/>
      <c r="N101" s="224"/>
      <c r="O101" s="224"/>
      <c r="P101" s="224"/>
      <c r="Q101" s="224"/>
      <c r="R101" s="330"/>
      <c r="S101" s="224"/>
      <c r="T101" s="224"/>
      <c r="U101" s="224"/>
      <c r="V101" s="224"/>
      <c r="W101" s="224"/>
      <c r="X101" s="224"/>
      <c r="Y101" s="330"/>
      <c r="Z101" s="224"/>
      <c r="AA101" s="224">
        <v>0</v>
      </c>
      <c r="AB101" s="224">
        <v>185659</v>
      </c>
      <c r="AC101" s="224" t="s">
        <v>1016</v>
      </c>
      <c r="AD101" s="224">
        <v>433204</v>
      </c>
      <c r="AE101" s="224"/>
      <c r="AF101" s="331">
        <f>Z101+AA101+AB101+AD101</f>
        <v>618863</v>
      </c>
      <c r="AG101" s="224"/>
      <c r="AH101" s="224"/>
      <c r="AI101" s="224"/>
      <c r="AJ101" s="224"/>
      <c r="AK101" s="224"/>
      <c r="AL101" s="224"/>
      <c r="AM101" s="331"/>
      <c r="AN101" s="224"/>
      <c r="AO101" s="224"/>
      <c r="AP101" s="224"/>
      <c r="AQ101" s="224"/>
      <c r="AR101" s="224"/>
      <c r="AS101" s="224"/>
      <c r="AT101" s="330"/>
      <c r="AU101" s="332">
        <f>AT101+AM101+AF101+Y101+R101+K101</f>
        <v>618863</v>
      </c>
      <c r="AV101" s="333" t="s">
        <v>1076</v>
      </c>
      <c r="AW101" s="219">
        <v>2025</v>
      </c>
      <c r="AX101" s="219">
        <v>2026</v>
      </c>
      <c r="AY101" s="251" t="s">
        <v>68</v>
      </c>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U101" s="229"/>
      <c r="EV101" s="229"/>
      <c r="EW101" s="229"/>
      <c r="EX101" s="229"/>
      <c r="EY101" s="229"/>
      <c r="EZ101" s="229"/>
      <c r="FA101" s="229"/>
      <c r="FB101" s="229"/>
      <c r="FC101" s="229"/>
      <c r="FD101" s="229"/>
      <c r="FE101" s="229"/>
      <c r="FF101" s="229"/>
      <c r="FG101" s="229"/>
      <c r="FH101" s="229"/>
      <c r="FI101" s="229"/>
      <c r="FJ101" s="229"/>
      <c r="FK101" s="229"/>
      <c r="FL101" s="229"/>
      <c r="FM101" s="229"/>
      <c r="FN101" s="229"/>
      <c r="FO101" s="229"/>
      <c r="FP101" s="229"/>
      <c r="FQ101" s="229"/>
      <c r="FR101" s="229"/>
      <c r="FS101" s="229"/>
      <c r="FT101" s="229"/>
      <c r="FU101" s="229"/>
      <c r="FV101" s="229"/>
      <c r="FW101" s="229"/>
      <c r="FX101" s="229"/>
      <c r="FY101" s="229"/>
      <c r="FZ101" s="229"/>
      <c r="GA101" s="229"/>
      <c r="GB101" s="229"/>
      <c r="GC101" s="229"/>
      <c r="GD101" s="229"/>
      <c r="GE101" s="229"/>
      <c r="GF101" s="229"/>
      <c r="GG101" s="229"/>
      <c r="GH101" s="229"/>
      <c r="GI101" s="229"/>
      <c r="GJ101" s="229"/>
      <c r="GK101" s="229"/>
      <c r="GL101" s="229"/>
      <c r="GM101" s="229"/>
      <c r="GN101" s="229"/>
      <c r="GO101" s="229"/>
      <c r="GP101" s="229"/>
      <c r="GQ101" s="229"/>
      <c r="GR101" s="229"/>
      <c r="GS101" s="229"/>
      <c r="GT101" s="229"/>
      <c r="GU101" s="229"/>
      <c r="GV101" s="229"/>
      <c r="GW101" s="229"/>
      <c r="GX101" s="229"/>
      <c r="GY101" s="229"/>
      <c r="GZ101" s="229"/>
      <c r="HA101" s="229"/>
      <c r="HB101" s="229"/>
      <c r="HC101" s="229"/>
      <c r="HD101" s="229"/>
      <c r="HE101" s="229"/>
      <c r="HF101" s="229"/>
      <c r="HG101" s="229"/>
      <c r="HH101" s="229"/>
      <c r="HI101" s="229"/>
      <c r="HJ101" s="229"/>
      <c r="HK101" s="229"/>
      <c r="HL101" s="229"/>
      <c r="HM101" s="229"/>
      <c r="HN101" s="229"/>
      <c r="HO101" s="229"/>
      <c r="HP101" s="229"/>
      <c r="HQ101" s="229"/>
      <c r="HR101" s="229"/>
      <c r="HS101" s="229"/>
      <c r="HT101" s="229"/>
      <c r="HU101" s="229"/>
      <c r="HV101" s="229"/>
      <c r="HW101" s="229"/>
      <c r="HX101" s="229"/>
      <c r="HY101" s="229"/>
      <c r="HZ101" s="229"/>
      <c r="IA101" s="229"/>
      <c r="IB101" s="229"/>
      <c r="IC101" s="229"/>
      <c r="ID101" s="229"/>
      <c r="IE101" s="229"/>
      <c r="IF101" s="229"/>
      <c r="IG101" s="229"/>
      <c r="IH101" s="229"/>
      <c r="II101" s="229"/>
      <c r="IJ101" s="229"/>
      <c r="IK101" s="229"/>
      <c r="IL101" s="229"/>
      <c r="IM101" s="229"/>
      <c r="IN101" s="229"/>
      <c r="IO101" s="229"/>
      <c r="IP101" s="229"/>
      <c r="IQ101" s="229"/>
      <c r="IR101" s="229"/>
      <c r="IS101" s="229"/>
      <c r="IT101" s="229"/>
      <c r="IU101" s="229"/>
      <c r="IV101" s="229"/>
      <c r="IW101" s="229"/>
      <c r="IX101" s="229"/>
      <c r="IY101" s="229"/>
      <c r="IZ101" s="229"/>
      <c r="JA101" s="229"/>
      <c r="JB101" s="229"/>
      <c r="JC101" s="229"/>
      <c r="JD101" s="229"/>
      <c r="JE101" s="229"/>
      <c r="JF101" s="229"/>
      <c r="JG101" s="229"/>
      <c r="JH101" s="229"/>
      <c r="JI101" s="229"/>
      <c r="JJ101" s="229"/>
      <c r="JK101" s="229"/>
      <c r="JL101" s="229"/>
      <c r="JM101" s="229"/>
      <c r="JN101" s="229"/>
      <c r="JO101" s="229"/>
      <c r="JP101" s="229"/>
      <c r="JQ101" s="229"/>
      <c r="JR101" s="229"/>
      <c r="JS101" s="229"/>
      <c r="JT101" s="229"/>
      <c r="JU101" s="229"/>
      <c r="JV101" s="229"/>
      <c r="JW101" s="229"/>
      <c r="JX101" s="229"/>
      <c r="JY101" s="229"/>
      <c r="JZ101" s="229"/>
      <c r="KA101" s="229"/>
      <c r="KB101" s="229"/>
      <c r="KC101" s="229"/>
      <c r="KD101" s="229"/>
      <c r="KE101" s="229"/>
      <c r="KF101" s="229"/>
      <c r="KG101" s="229"/>
      <c r="KH101" s="229"/>
      <c r="KI101" s="229"/>
      <c r="KJ101" s="229"/>
      <c r="KK101" s="229"/>
      <c r="KL101" s="229"/>
      <c r="KM101" s="229"/>
      <c r="KN101" s="229"/>
      <c r="KO101" s="229"/>
      <c r="KP101" s="229"/>
      <c r="KQ101" s="229"/>
      <c r="KR101" s="229"/>
      <c r="KS101" s="229"/>
      <c r="KT101" s="229"/>
      <c r="KU101" s="229"/>
      <c r="KV101" s="229"/>
      <c r="KW101" s="229"/>
      <c r="KX101" s="229"/>
      <c r="KY101" s="229"/>
      <c r="KZ101" s="229"/>
      <c r="LA101" s="229"/>
      <c r="LB101" s="229"/>
      <c r="LC101" s="229"/>
      <c r="LD101" s="229"/>
      <c r="LE101" s="229"/>
      <c r="LF101" s="229"/>
      <c r="LG101" s="229"/>
      <c r="LH101" s="229"/>
      <c r="LI101" s="229"/>
      <c r="LJ101" s="229"/>
      <c r="LK101" s="229"/>
      <c r="LL101" s="229"/>
      <c r="LM101" s="229"/>
      <c r="LN101" s="229"/>
      <c r="LO101" s="229"/>
      <c r="LP101" s="229"/>
      <c r="LQ101" s="229"/>
      <c r="LR101" s="229"/>
      <c r="LS101" s="229"/>
      <c r="LT101" s="229"/>
      <c r="LU101" s="229"/>
      <c r="LV101" s="229"/>
      <c r="LW101" s="229"/>
      <c r="LX101" s="229"/>
      <c r="LY101" s="229"/>
      <c r="LZ101" s="229"/>
      <c r="MA101" s="229"/>
      <c r="MB101" s="229"/>
      <c r="MC101" s="229"/>
      <c r="MD101" s="229"/>
      <c r="ME101" s="229"/>
      <c r="MF101" s="229"/>
      <c r="MG101" s="229"/>
      <c r="MH101" s="229"/>
      <c r="MI101" s="229"/>
      <c r="MJ101" s="229"/>
      <c r="MK101" s="229"/>
      <c r="ML101" s="229"/>
      <c r="MM101" s="229"/>
      <c r="MN101" s="229"/>
      <c r="MO101" s="229"/>
      <c r="MP101" s="229"/>
      <c r="MQ101" s="229"/>
    </row>
    <row r="102" spans="1:355" s="308" customFormat="1" ht="45.95" customHeight="1" x14ac:dyDescent="0.25">
      <c r="A102" s="387" t="s">
        <v>1075</v>
      </c>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8"/>
      <c r="AF102" s="388"/>
      <c r="AG102" s="388"/>
      <c r="AH102" s="388"/>
      <c r="AI102" s="388"/>
      <c r="AJ102" s="388"/>
      <c r="AK102" s="388"/>
      <c r="AL102" s="388"/>
      <c r="AM102" s="388"/>
      <c r="AN102" s="388"/>
      <c r="AO102" s="388"/>
      <c r="AP102" s="388"/>
      <c r="AQ102" s="388"/>
      <c r="AR102" s="388"/>
      <c r="AS102" s="388"/>
      <c r="AT102" s="388"/>
      <c r="AU102" s="388"/>
      <c r="AV102" s="388"/>
      <c r="AW102" s="388"/>
      <c r="AX102" s="388"/>
      <c r="AY102" s="389"/>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U102" s="317"/>
      <c r="EV102" s="317"/>
      <c r="EW102" s="317"/>
      <c r="EX102" s="317"/>
      <c r="EY102" s="317"/>
      <c r="EZ102" s="317"/>
      <c r="FA102" s="317"/>
      <c r="FB102" s="317"/>
      <c r="FC102" s="317"/>
      <c r="FD102" s="317"/>
      <c r="FE102" s="317"/>
      <c r="FF102" s="317"/>
      <c r="FG102" s="317"/>
      <c r="FH102" s="317"/>
      <c r="FI102" s="317"/>
      <c r="FJ102" s="317"/>
      <c r="FK102" s="317"/>
      <c r="FL102" s="317"/>
      <c r="FM102" s="317"/>
      <c r="FN102" s="317"/>
      <c r="FO102" s="317"/>
      <c r="FP102" s="317"/>
      <c r="FQ102" s="317"/>
      <c r="FR102" s="317"/>
      <c r="FS102" s="317"/>
      <c r="FT102" s="317"/>
      <c r="FU102" s="317"/>
      <c r="FV102" s="317"/>
      <c r="FW102" s="317"/>
      <c r="FX102" s="317"/>
      <c r="FY102" s="317"/>
      <c r="FZ102" s="317"/>
      <c r="GA102" s="317"/>
      <c r="GB102" s="317"/>
      <c r="GC102" s="317"/>
      <c r="GD102" s="317"/>
      <c r="GE102" s="317"/>
      <c r="GF102" s="317"/>
      <c r="GG102" s="317"/>
      <c r="GH102" s="317"/>
      <c r="GI102" s="317"/>
      <c r="GJ102" s="317"/>
      <c r="GK102" s="317"/>
      <c r="GL102" s="317"/>
      <c r="GM102" s="317"/>
      <c r="GN102" s="317"/>
      <c r="GO102" s="317"/>
      <c r="GP102" s="317"/>
      <c r="GQ102" s="317"/>
      <c r="GR102" s="317"/>
      <c r="GS102" s="317"/>
      <c r="GT102" s="317"/>
      <c r="GU102" s="317"/>
      <c r="GV102" s="317"/>
      <c r="GW102" s="317"/>
      <c r="GX102" s="317"/>
      <c r="GY102" s="317"/>
      <c r="GZ102" s="317"/>
      <c r="HA102" s="317"/>
      <c r="HB102" s="317"/>
      <c r="HC102" s="317"/>
      <c r="HD102" s="317"/>
      <c r="HE102" s="317"/>
      <c r="HF102" s="317"/>
      <c r="HG102" s="317"/>
      <c r="HH102" s="317"/>
      <c r="HI102" s="317"/>
      <c r="HJ102" s="317"/>
      <c r="HK102" s="317"/>
      <c r="HL102" s="317"/>
      <c r="HM102" s="317"/>
      <c r="HN102" s="317"/>
      <c r="HO102" s="317"/>
      <c r="HP102" s="317"/>
      <c r="HQ102" s="317"/>
      <c r="HR102" s="317"/>
      <c r="HS102" s="317"/>
      <c r="HT102" s="317"/>
      <c r="HU102" s="317"/>
      <c r="HV102" s="317"/>
      <c r="HW102" s="317"/>
      <c r="HX102" s="317"/>
      <c r="HY102" s="317"/>
      <c r="HZ102" s="317"/>
      <c r="IA102" s="317"/>
      <c r="IB102" s="317"/>
      <c r="IC102" s="317"/>
      <c r="ID102" s="317"/>
      <c r="IE102" s="317"/>
      <c r="IF102" s="317"/>
      <c r="IG102" s="317"/>
      <c r="IH102" s="317"/>
      <c r="II102" s="317"/>
      <c r="IJ102" s="317"/>
      <c r="IK102" s="317"/>
      <c r="IL102" s="317"/>
      <c r="IM102" s="317"/>
      <c r="IN102" s="317"/>
      <c r="IO102" s="317"/>
      <c r="IP102" s="317"/>
      <c r="IQ102" s="317"/>
      <c r="IR102" s="317"/>
      <c r="IS102" s="317"/>
      <c r="IT102" s="317"/>
      <c r="IU102" s="317"/>
      <c r="IV102" s="317"/>
      <c r="IW102" s="317"/>
      <c r="IX102" s="317"/>
      <c r="IY102" s="317"/>
      <c r="IZ102" s="317"/>
      <c r="JA102" s="317"/>
      <c r="JB102" s="317"/>
      <c r="JC102" s="317"/>
      <c r="JD102" s="317"/>
      <c r="JE102" s="317"/>
      <c r="JF102" s="317"/>
      <c r="JG102" s="317"/>
      <c r="JH102" s="317"/>
      <c r="JI102" s="317"/>
      <c r="JJ102" s="317"/>
      <c r="JK102" s="317"/>
      <c r="JL102" s="317"/>
      <c r="JM102" s="317"/>
      <c r="JN102" s="317"/>
      <c r="JO102" s="317"/>
      <c r="JP102" s="317"/>
      <c r="JQ102" s="317"/>
      <c r="JR102" s="317"/>
      <c r="JS102" s="317"/>
      <c r="JT102" s="317"/>
      <c r="JU102" s="317"/>
      <c r="JV102" s="317"/>
      <c r="JW102" s="317"/>
      <c r="JX102" s="317"/>
      <c r="JY102" s="317"/>
      <c r="JZ102" s="317"/>
      <c r="KA102" s="317"/>
      <c r="KB102" s="317"/>
      <c r="KC102" s="317"/>
      <c r="KD102" s="317"/>
      <c r="KE102" s="317"/>
      <c r="KF102" s="317"/>
      <c r="KG102" s="317"/>
      <c r="KH102" s="317"/>
      <c r="KI102" s="317"/>
      <c r="KJ102" s="317"/>
      <c r="KK102" s="317"/>
      <c r="KL102" s="317"/>
      <c r="KM102" s="317"/>
      <c r="KN102" s="317"/>
      <c r="KO102" s="317"/>
      <c r="KP102" s="317"/>
      <c r="KQ102" s="317"/>
      <c r="KR102" s="317"/>
      <c r="KS102" s="317"/>
      <c r="KT102" s="317"/>
      <c r="KU102" s="317"/>
      <c r="KV102" s="317"/>
      <c r="KW102" s="317"/>
      <c r="KX102" s="317"/>
      <c r="KY102" s="317"/>
      <c r="KZ102" s="317"/>
      <c r="LA102" s="317"/>
      <c r="LB102" s="317"/>
      <c r="LC102" s="317"/>
      <c r="LD102" s="317"/>
      <c r="LE102" s="317"/>
      <c r="LF102" s="317"/>
      <c r="LG102" s="317"/>
      <c r="LH102" s="317"/>
      <c r="LI102" s="317"/>
      <c r="LJ102" s="317"/>
      <c r="LK102" s="317"/>
      <c r="LL102" s="317"/>
      <c r="LM102" s="317"/>
      <c r="LN102" s="317"/>
      <c r="LO102" s="317"/>
      <c r="LP102" s="317"/>
      <c r="LQ102" s="317"/>
      <c r="LR102" s="317"/>
      <c r="LS102" s="317"/>
      <c r="LT102" s="317"/>
      <c r="LU102" s="317"/>
      <c r="LV102" s="317"/>
      <c r="LW102" s="317"/>
      <c r="LX102" s="317"/>
      <c r="LY102" s="317"/>
      <c r="LZ102" s="317"/>
      <c r="MA102" s="317"/>
      <c r="MB102" s="317"/>
      <c r="MC102" s="317"/>
      <c r="MD102" s="317"/>
      <c r="ME102" s="317"/>
      <c r="MF102" s="317"/>
      <c r="MG102" s="317"/>
      <c r="MH102" s="317"/>
      <c r="MI102" s="317"/>
      <c r="MJ102" s="317"/>
      <c r="MK102" s="317"/>
      <c r="ML102" s="317"/>
      <c r="MM102" s="317"/>
      <c r="MN102" s="317"/>
      <c r="MO102" s="317"/>
      <c r="MP102" s="317"/>
      <c r="MQ102" s="317"/>
    </row>
    <row r="103" spans="1:355" s="307" customFormat="1" ht="297.75" customHeight="1" x14ac:dyDescent="0.25">
      <c r="A103" s="241" t="s">
        <v>1071</v>
      </c>
      <c r="B103" s="217" t="s">
        <v>1072</v>
      </c>
      <c r="C103" s="218" t="s">
        <v>97</v>
      </c>
      <c r="D103" s="219"/>
      <c r="E103" s="243"/>
      <c r="F103" s="244"/>
      <c r="G103" s="219"/>
      <c r="H103" s="219"/>
      <c r="I103" s="219"/>
      <c r="J103" s="219"/>
      <c r="K103" s="329">
        <f>E103+F103+G103+I103</f>
        <v>0</v>
      </c>
      <c r="L103" s="224"/>
      <c r="M103" s="224"/>
      <c r="N103" s="224"/>
      <c r="O103" s="224"/>
      <c r="P103" s="224"/>
      <c r="Q103" s="224"/>
      <c r="R103" s="330">
        <f>L103+M103+N103+P103</f>
        <v>0</v>
      </c>
      <c r="S103" s="224"/>
      <c r="T103" s="224"/>
      <c r="U103" s="224"/>
      <c r="V103" s="224"/>
      <c r="W103" s="224"/>
      <c r="X103" s="224"/>
      <c r="Y103" s="330">
        <f>S103+T103+U103+W103</f>
        <v>0</v>
      </c>
      <c r="Z103" s="224"/>
      <c r="AA103" s="224">
        <v>114254.39999999999</v>
      </c>
      <c r="AB103" s="224">
        <v>369045.6</v>
      </c>
      <c r="AC103" s="224" t="s">
        <v>46</v>
      </c>
      <c r="AD103" s="224"/>
      <c r="AE103" s="224"/>
      <c r="AF103" s="331">
        <f>Z103+AA103+AB103+AD103</f>
        <v>483300</v>
      </c>
      <c r="AG103" s="224"/>
      <c r="AH103" s="224">
        <v>266593.59999999998</v>
      </c>
      <c r="AI103" s="224">
        <v>861106.4</v>
      </c>
      <c r="AJ103" s="224" t="s">
        <v>46</v>
      </c>
      <c r="AK103" s="224"/>
      <c r="AL103" s="224"/>
      <c r="AM103" s="331">
        <f>AG103+AH103+AI103+AK103</f>
        <v>1127700</v>
      </c>
      <c r="AN103" s="224"/>
      <c r="AO103" s="224"/>
      <c r="AP103" s="224"/>
      <c r="AQ103" s="224"/>
      <c r="AR103" s="224"/>
      <c r="AS103" s="224"/>
      <c r="AT103" s="330">
        <f>AN103+AO103+AP103+AR103</f>
        <v>0</v>
      </c>
      <c r="AU103" s="332">
        <f>AT103+AM103+AF103+Y103+R103+K103</f>
        <v>1611000</v>
      </c>
      <c r="AV103" s="250" t="s">
        <v>1077</v>
      </c>
      <c r="AW103" s="219">
        <v>2025</v>
      </c>
      <c r="AX103" s="219">
        <v>2026</v>
      </c>
      <c r="AY103" s="251" t="s">
        <v>68</v>
      </c>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U103" s="229"/>
      <c r="EV103" s="229"/>
      <c r="EW103" s="229"/>
      <c r="EX103" s="229"/>
      <c r="EY103" s="229"/>
      <c r="EZ103" s="229"/>
      <c r="FA103" s="229"/>
      <c r="FB103" s="229"/>
      <c r="FC103" s="229"/>
      <c r="FD103" s="229"/>
      <c r="FE103" s="229"/>
      <c r="FF103" s="229"/>
      <c r="FG103" s="229"/>
      <c r="FH103" s="229"/>
      <c r="FI103" s="229"/>
      <c r="FJ103" s="229"/>
      <c r="FK103" s="229"/>
      <c r="FL103" s="229"/>
      <c r="FM103" s="229"/>
      <c r="FN103" s="229"/>
      <c r="FO103" s="229"/>
      <c r="FP103" s="229"/>
      <c r="FQ103" s="229"/>
      <c r="FR103" s="229"/>
      <c r="FS103" s="229"/>
      <c r="FT103" s="229"/>
      <c r="FU103" s="229"/>
      <c r="FV103" s="229"/>
      <c r="FW103" s="229"/>
      <c r="FX103" s="229"/>
      <c r="FY103" s="229"/>
      <c r="FZ103" s="229"/>
      <c r="GA103" s="229"/>
      <c r="GB103" s="229"/>
      <c r="GC103" s="229"/>
      <c r="GD103" s="229"/>
      <c r="GE103" s="229"/>
      <c r="GF103" s="229"/>
      <c r="GG103" s="229"/>
      <c r="GH103" s="229"/>
      <c r="GI103" s="229"/>
      <c r="GJ103" s="229"/>
      <c r="GK103" s="229"/>
      <c r="GL103" s="229"/>
      <c r="GM103" s="229"/>
      <c r="GN103" s="229"/>
      <c r="GO103" s="229"/>
      <c r="GP103" s="229"/>
      <c r="GQ103" s="229"/>
      <c r="GR103" s="229"/>
      <c r="GS103" s="229"/>
      <c r="GT103" s="229"/>
      <c r="GU103" s="229"/>
      <c r="GV103" s="229"/>
      <c r="GW103" s="229"/>
      <c r="GX103" s="229"/>
      <c r="GY103" s="229"/>
      <c r="GZ103" s="229"/>
      <c r="HA103" s="229"/>
      <c r="HB103" s="229"/>
      <c r="HC103" s="229"/>
      <c r="HD103" s="229"/>
      <c r="HE103" s="229"/>
      <c r="HF103" s="229"/>
      <c r="HG103" s="229"/>
      <c r="HH103" s="229"/>
      <c r="HI103" s="229"/>
      <c r="HJ103" s="229"/>
      <c r="HK103" s="229"/>
      <c r="HL103" s="229"/>
      <c r="HM103" s="229"/>
      <c r="HN103" s="229"/>
      <c r="HO103" s="229"/>
      <c r="HP103" s="229"/>
      <c r="HQ103" s="229"/>
      <c r="HR103" s="229"/>
      <c r="HS103" s="229"/>
      <c r="HT103" s="229"/>
      <c r="HU103" s="229"/>
      <c r="HV103" s="229"/>
      <c r="HW103" s="229"/>
      <c r="HX103" s="229"/>
      <c r="HY103" s="229"/>
      <c r="HZ103" s="229"/>
      <c r="IA103" s="229"/>
      <c r="IB103" s="229"/>
      <c r="IC103" s="229"/>
      <c r="ID103" s="229"/>
      <c r="IE103" s="229"/>
      <c r="IF103" s="229"/>
      <c r="IG103" s="229"/>
      <c r="IH103" s="229"/>
      <c r="II103" s="229"/>
      <c r="IJ103" s="229"/>
      <c r="IK103" s="229"/>
      <c r="IL103" s="229"/>
      <c r="IM103" s="229"/>
      <c r="IN103" s="229"/>
      <c r="IO103" s="229"/>
      <c r="IP103" s="229"/>
      <c r="IQ103" s="229"/>
      <c r="IR103" s="229"/>
      <c r="IS103" s="229"/>
      <c r="IT103" s="229"/>
      <c r="IU103" s="229"/>
      <c r="IV103" s="229"/>
      <c r="IW103" s="229"/>
      <c r="IX103" s="229"/>
      <c r="IY103" s="229"/>
      <c r="IZ103" s="229"/>
      <c r="JA103" s="229"/>
      <c r="JB103" s="229"/>
      <c r="JC103" s="229"/>
      <c r="JD103" s="229"/>
      <c r="JE103" s="229"/>
      <c r="JF103" s="229"/>
      <c r="JG103" s="229"/>
      <c r="JH103" s="229"/>
      <c r="JI103" s="229"/>
      <c r="JJ103" s="229"/>
      <c r="JK103" s="229"/>
      <c r="JL103" s="229"/>
      <c r="JM103" s="229"/>
      <c r="JN103" s="229"/>
      <c r="JO103" s="229"/>
      <c r="JP103" s="229"/>
      <c r="JQ103" s="229"/>
      <c r="JR103" s="229"/>
      <c r="JS103" s="229"/>
      <c r="JT103" s="229"/>
      <c r="JU103" s="229"/>
      <c r="JV103" s="229"/>
      <c r="JW103" s="229"/>
      <c r="JX103" s="229"/>
      <c r="JY103" s="229"/>
      <c r="JZ103" s="229"/>
      <c r="KA103" s="229"/>
      <c r="KB103" s="229"/>
      <c r="KC103" s="229"/>
      <c r="KD103" s="229"/>
      <c r="KE103" s="229"/>
      <c r="KF103" s="229"/>
      <c r="KG103" s="229"/>
      <c r="KH103" s="229"/>
      <c r="KI103" s="229"/>
      <c r="KJ103" s="229"/>
      <c r="KK103" s="229"/>
      <c r="KL103" s="229"/>
      <c r="KM103" s="229"/>
      <c r="KN103" s="229"/>
      <c r="KO103" s="229"/>
      <c r="KP103" s="229"/>
      <c r="KQ103" s="229"/>
      <c r="KR103" s="229"/>
      <c r="KS103" s="229"/>
      <c r="KT103" s="229"/>
      <c r="KU103" s="229"/>
      <c r="KV103" s="229"/>
      <c r="KW103" s="229"/>
      <c r="KX103" s="229"/>
      <c r="KY103" s="229"/>
      <c r="KZ103" s="229"/>
      <c r="LA103" s="229"/>
      <c r="LB103" s="229"/>
      <c r="LC103" s="229"/>
      <c r="LD103" s="229"/>
      <c r="LE103" s="229"/>
      <c r="LF103" s="229"/>
      <c r="LG103" s="229"/>
      <c r="LH103" s="229"/>
      <c r="LI103" s="229"/>
      <c r="LJ103" s="229"/>
      <c r="LK103" s="229"/>
      <c r="LL103" s="229"/>
      <c r="LM103" s="229"/>
      <c r="LN103" s="229"/>
      <c r="LO103" s="229"/>
      <c r="LP103" s="229"/>
      <c r="LQ103" s="229"/>
      <c r="LR103" s="229"/>
      <c r="LS103" s="229"/>
      <c r="LT103" s="229"/>
      <c r="LU103" s="229"/>
      <c r="LV103" s="229"/>
      <c r="LW103" s="229"/>
      <c r="LX103" s="229"/>
      <c r="LY103" s="229"/>
      <c r="LZ103" s="229"/>
      <c r="MA103" s="229"/>
      <c r="MB103" s="229"/>
      <c r="MC103" s="229"/>
      <c r="MD103" s="229"/>
      <c r="ME103" s="229"/>
      <c r="MF103" s="229"/>
      <c r="MG103" s="229"/>
      <c r="MH103" s="229"/>
      <c r="MI103" s="229"/>
      <c r="MJ103" s="229"/>
      <c r="MK103" s="229"/>
      <c r="ML103" s="229"/>
      <c r="MM103" s="229"/>
      <c r="MN103" s="229"/>
      <c r="MO103" s="229"/>
      <c r="MP103" s="229"/>
      <c r="MQ103" s="229"/>
    </row>
    <row r="104" spans="1:355" s="308" customFormat="1" ht="45.95" customHeight="1" x14ac:dyDescent="0.25">
      <c r="A104" s="387" t="s">
        <v>1074</v>
      </c>
      <c r="B104" s="38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8"/>
      <c r="AB104" s="388"/>
      <c r="AC104" s="388"/>
      <c r="AD104" s="388"/>
      <c r="AE104" s="388"/>
      <c r="AF104" s="388"/>
      <c r="AG104" s="388"/>
      <c r="AH104" s="388"/>
      <c r="AI104" s="388"/>
      <c r="AJ104" s="388"/>
      <c r="AK104" s="388"/>
      <c r="AL104" s="388"/>
      <c r="AM104" s="388"/>
      <c r="AN104" s="388"/>
      <c r="AO104" s="388"/>
      <c r="AP104" s="388"/>
      <c r="AQ104" s="388"/>
      <c r="AR104" s="388"/>
      <c r="AS104" s="388"/>
      <c r="AT104" s="388"/>
      <c r="AU104" s="388"/>
      <c r="AV104" s="388"/>
      <c r="AW104" s="388"/>
      <c r="AX104" s="388"/>
      <c r="AY104" s="389"/>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U104" s="317"/>
      <c r="EV104" s="317"/>
      <c r="EW104" s="317"/>
      <c r="EX104" s="317"/>
      <c r="EY104" s="317"/>
      <c r="EZ104" s="317"/>
      <c r="FA104" s="317"/>
      <c r="FB104" s="317"/>
      <c r="FC104" s="317"/>
      <c r="FD104" s="317"/>
      <c r="FE104" s="317"/>
      <c r="FF104" s="317"/>
      <c r="FG104" s="317"/>
      <c r="FH104" s="317"/>
      <c r="FI104" s="317"/>
      <c r="FJ104" s="317"/>
      <c r="FK104" s="317"/>
      <c r="FL104" s="317"/>
      <c r="FM104" s="317"/>
      <c r="FN104" s="317"/>
      <c r="FO104" s="317"/>
      <c r="FP104" s="317"/>
      <c r="FQ104" s="317"/>
      <c r="FR104" s="317"/>
      <c r="FS104" s="317"/>
      <c r="FT104" s="317"/>
      <c r="FU104" s="317"/>
      <c r="FV104" s="317"/>
      <c r="FW104" s="317"/>
      <c r="FX104" s="317"/>
      <c r="FY104" s="317"/>
      <c r="FZ104" s="317"/>
      <c r="GA104" s="317"/>
      <c r="GB104" s="317"/>
      <c r="GC104" s="317"/>
      <c r="GD104" s="317"/>
      <c r="GE104" s="317"/>
      <c r="GF104" s="317"/>
      <c r="GG104" s="317"/>
      <c r="GH104" s="317"/>
      <c r="GI104" s="317"/>
      <c r="GJ104" s="317"/>
      <c r="GK104" s="317"/>
      <c r="GL104" s="317"/>
      <c r="GM104" s="317"/>
      <c r="GN104" s="317"/>
      <c r="GO104" s="317"/>
      <c r="GP104" s="317"/>
      <c r="GQ104" s="317"/>
      <c r="GR104" s="317"/>
      <c r="GS104" s="317"/>
      <c r="GT104" s="317"/>
      <c r="GU104" s="317"/>
      <c r="GV104" s="317"/>
      <c r="GW104" s="317"/>
      <c r="GX104" s="317"/>
      <c r="GY104" s="317"/>
      <c r="GZ104" s="317"/>
      <c r="HA104" s="317"/>
      <c r="HB104" s="317"/>
      <c r="HC104" s="317"/>
      <c r="HD104" s="317"/>
      <c r="HE104" s="317"/>
      <c r="HF104" s="317"/>
      <c r="HG104" s="317"/>
      <c r="HH104" s="317"/>
      <c r="HI104" s="317"/>
      <c r="HJ104" s="317"/>
      <c r="HK104" s="317"/>
      <c r="HL104" s="317"/>
      <c r="HM104" s="317"/>
      <c r="HN104" s="317"/>
      <c r="HO104" s="317"/>
      <c r="HP104" s="317"/>
      <c r="HQ104" s="317"/>
      <c r="HR104" s="317"/>
      <c r="HS104" s="317"/>
      <c r="HT104" s="317"/>
      <c r="HU104" s="317"/>
      <c r="HV104" s="317"/>
      <c r="HW104" s="317"/>
      <c r="HX104" s="317"/>
      <c r="HY104" s="317"/>
      <c r="HZ104" s="317"/>
      <c r="IA104" s="317"/>
      <c r="IB104" s="317"/>
      <c r="IC104" s="317"/>
      <c r="ID104" s="317"/>
      <c r="IE104" s="317"/>
      <c r="IF104" s="317"/>
      <c r="IG104" s="317"/>
      <c r="IH104" s="317"/>
      <c r="II104" s="317"/>
      <c r="IJ104" s="317"/>
      <c r="IK104" s="317"/>
      <c r="IL104" s="317"/>
      <c r="IM104" s="317"/>
      <c r="IN104" s="317"/>
      <c r="IO104" s="317"/>
      <c r="IP104" s="317"/>
      <c r="IQ104" s="317"/>
      <c r="IR104" s="317"/>
      <c r="IS104" s="317"/>
      <c r="IT104" s="317"/>
      <c r="IU104" s="317"/>
      <c r="IV104" s="317"/>
      <c r="IW104" s="317"/>
      <c r="IX104" s="317"/>
      <c r="IY104" s="317"/>
      <c r="IZ104" s="317"/>
      <c r="JA104" s="317"/>
      <c r="JB104" s="317"/>
      <c r="JC104" s="317"/>
      <c r="JD104" s="317"/>
      <c r="JE104" s="317"/>
      <c r="JF104" s="317"/>
      <c r="JG104" s="317"/>
      <c r="JH104" s="317"/>
      <c r="JI104" s="317"/>
      <c r="JJ104" s="317"/>
      <c r="JK104" s="317"/>
      <c r="JL104" s="317"/>
      <c r="JM104" s="317"/>
      <c r="JN104" s="317"/>
      <c r="JO104" s="317"/>
      <c r="JP104" s="317"/>
      <c r="JQ104" s="317"/>
      <c r="JR104" s="317"/>
      <c r="JS104" s="317"/>
      <c r="JT104" s="317"/>
      <c r="JU104" s="317"/>
      <c r="JV104" s="317"/>
      <c r="JW104" s="317"/>
      <c r="JX104" s="317"/>
      <c r="JY104" s="317"/>
      <c r="JZ104" s="317"/>
      <c r="KA104" s="317"/>
      <c r="KB104" s="317"/>
      <c r="KC104" s="317"/>
      <c r="KD104" s="317"/>
      <c r="KE104" s="317"/>
      <c r="KF104" s="317"/>
      <c r="KG104" s="317"/>
      <c r="KH104" s="317"/>
      <c r="KI104" s="317"/>
      <c r="KJ104" s="317"/>
      <c r="KK104" s="317"/>
      <c r="KL104" s="317"/>
      <c r="KM104" s="317"/>
      <c r="KN104" s="317"/>
      <c r="KO104" s="317"/>
      <c r="KP104" s="317"/>
      <c r="KQ104" s="317"/>
      <c r="KR104" s="317"/>
      <c r="KS104" s="317"/>
      <c r="KT104" s="317"/>
      <c r="KU104" s="317"/>
      <c r="KV104" s="317"/>
      <c r="KW104" s="317"/>
      <c r="KX104" s="317"/>
      <c r="KY104" s="317"/>
      <c r="KZ104" s="317"/>
      <c r="LA104" s="317"/>
      <c r="LB104" s="317"/>
      <c r="LC104" s="317"/>
      <c r="LD104" s="317"/>
      <c r="LE104" s="317"/>
      <c r="LF104" s="317"/>
      <c r="LG104" s="317"/>
      <c r="LH104" s="317"/>
      <c r="LI104" s="317"/>
      <c r="LJ104" s="317"/>
      <c r="LK104" s="317"/>
      <c r="LL104" s="317"/>
      <c r="LM104" s="317"/>
      <c r="LN104" s="317"/>
      <c r="LO104" s="317"/>
      <c r="LP104" s="317"/>
      <c r="LQ104" s="317"/>
      <c r="LR104" s="317"/>
      <c r="LS104" s="317"/>
      <c r="LT104" s="317"/>
      <c r="LU104" s="317"/>
      <c r="LV104" s="317"/>
      <c r="LW104" s="317"/>
      <c r="LX104" s="317"/>
      <c r="LY104" s="317"/>
      <c r="LZ104" s="317"/>
      <c r="MA104" s="317"/>
      <c r="MB104" s="317"/>
      <c r="MC104" s="317"/>
      <c r="MD104" s="317"/>
      <c r="ME104" s="317"/>
      <c r="MF104" s="317"/>
      <c r="MG104" s="317"/>
      <c r="MH104" s="317"/>
      <c r="MI104" s="317"/>
      <c r="MJ104" s="317"/>
      <c r="MK104" s="317"/>
      <c r="ML104" s="317"/>
      <c r="MM104" s="317"/>
      <c r="MN104" s="317"/>
      <c r="MO104" s="317"/>
      <c r="MP104" s="317"/>
      <c r="MQ104" s="317"/>
    </row>
    <row r="105" spans="1:355" ht="51.6" customHeight="1" x14ac:dyDescent="0.25">
      <c r="A105" s="370" t="s">
        <v>546</v>
      </c>
      <c r="B105" s="371"/>
      <c r="C105" s="371"/>
      <c r="D105" s="371"/>
      <c r="E105" s="371"/>
      <c r="F105" s="371"/>
      <c r="G105" s="371"/>
      <c r="H105" s="371"/>
      <c r="I105" s="371"/>
      <c r="J105" s="371"/>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c r="AM105" s="371"/>
      <c r="AN105" s="371"/>
      <c r="AO105" s="371"/>
      <c r="AP105" s="371"/>
      <c r="AQ105" s="371"/>
      <c r="AR105" s="371"/>
      <c r="AS105" s="371"/>
      <c r="AT105" s="371"/>
      <c r="AU105" s="371"/>
      <c r="AV105" s="371"/>
      <c r="AW105" s="371"/>
      <c r="AX105" s="371"/>
      <c r="AY105" s="37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U105" s="316"/>
      <c r="EV105" s="316"/>
      <c r="EW105" s="316"/>
      <c r="EX105" s="316"/>
      <c r="EY105" s="316"/>
      <c r="EZ105" s="316"/>
      <c r="FA105" s="316"/>
      <c r="FB105" s="316"/>
      <c r="FC105" s="316"/>
      <c r="FD105" s="316"/>
      <c r="FE105" s="316"/>
      <c r="FF105" s="316"/>
      <c r="FG105" s="316"/>
      <c r="FH105" s="316"/>
      <c r="FI105" s="316"/>
      <c r="FJ105" s="316"/>
      <c r="FK105" s="316"/>
      <c r="FL105" s="316"/>
      <c r="FM105" s="316"/>
      <c r="FN105" s="316"/>
      <c r="FO105" s="316"/>
      <c r="FP105" s="316"/>
      <c r="FQ105" s="316"/>
      <c r="FR105" s="316"/>
      <c r="FS105" s="316"/>
      <c r="FT105" s="316"/>
      <c r="FU105" s="316"/>
      <c r="FV105" s="316"/>
      <c r="FW105" s="316"/>
      <c r="FX105" s="316"/>
      <c r="FY105" s="316"/>
      <c r="FZ105" s="316"/>
      <c r="GA105" s="316"/>
      <c r="GB105" s="316"/>
      <c r="GC105" s="316"/>
      <c r="GD105" s="316"/>
      <c r="GE105" s="316"/>
      <c r="GF105" s="316"/>
      <c r="GG105" s="316"/>
      <c r="GH105" s="316"/>
      <c r="GI105" s="316"/>
      <c r="GJ105" s="316"/>
      <c r="GK105" s="316"/>
      <c r="GL105" s="316"/>
      <c r="GM105" s="316"/>
      <c r="GN105" s="316"/>
      <c r="GO105" s="316"/>
      <c r="GP105" s="316"/>
      <c r="GQ105" s="316"/>
      <c r="GR105" s="316"/>
      <c r="GS105" s="316"/>
      <c r="GT105" s="316"/>
      <c r="GU105" s="316"/>
      <c r="GV105" s="316"/>
      <c r="GW105" s="316"/>
      <c r="GX105" s="316"/>
      <c r="GY105" s="316"/>
      <c r="GZ105" s="316"/>
      <c r="HA105" s="316"/>
      <c r="HB105" s="316"/>
      <c r="HC105" s="316"/>
      <c r="HD105" s="316"/>
      <c r="HE105" s="316"/>
      <c r="HF105" s="316"/>
      <c r="HG105" s="316"/>
      <c r="HH105" s="316"/>
      <c r="HI105" s="316"/>
      <c r="HJ105" s="316"/>
      <c r="HK105" s="316"/>
      <c r="HL105" s="316"/>
      <c r="HM105" s="316"/>
      <c r="HN105" s="316"/>
      <c r="HO105" s="316"/>
      <c r="HP105" s="316"/>
      <c r="HQ105" s="316"/>
      <c r="HR105" s="316"/>
      <c r="HS105" s="316"/>
      <c r="HT105" s="316"/>
      <c r="HU105" s="316"/>
      <c r="HV105" s="316"/>
      <c r="HW105" s="316"/>
      <c r="HX105" s="316"/>
      <c r="HY105" s="316"/>
      <c r="HZ105" s="316"/>
      <c r="IA105" s="316"/>
      <c r="IB105" s="316"/>
      <c r="IC105" s="316"/>
      <c r="ID105" s="316"/>
      <c r="IE105" s="316"/>
      <c r="IF105" s="316"/>
      <c r="IG105" s="316"/>
      <c r="IH105" s="316"/>
      <c r="II105" s="316"/>
      <c r="IJ105" s="316"/>
      <c r="IK105" s="316"/>
      <c r="IL105" s="316"/>
      <c r="IM105" s="316"/>
      <c r="IN105" s="316"/>
      <c r="IO105" s="316"/>
      <c r="IP105" s="316"/>
      <c r="IQ105" s="316"/>
      <c r="IR105" s="316"/>
      <c r="IS105" s="316"/>
      <c r="IT105" s="316"/>
      <c r="IU105" s="316"/>
      <c r="IV105" s="316"/>
      <c r="IW105" s="316"/>
      <c r="IX105" s="316"/>
      <c r="IY105" s="316"/>
      <c r="IZ105" s="316"/>
      <c r="JA105" s="316"/>
      <c r="JB105" s="316"/>
      <c r="JC105" s="316"/>
      <c r="JD105" s="316"/>
      <c r="JE105" s="316"/>
      <c r="JF105" s="316"/>
      <c r="JG105" s="316"/>
      <c r="JH105" s="316"/>
      <c r="JI105" s="316"/>
      <c r="JJ105" s="316"/>
      <c r="JK105" s="316"/>
      <c r="JL105" s="316"/>
      <c r="JM105" s="316"/>
      <c r="JN105" s="316"/>
      <c r="JO105" s="316"/>
      <c r="JP105" s="316"/>
      <c r="JQ105" s="316"/>
      <c r="JR105" s="316"/>
      <c r="JS105" s="316"/>
      <c r="JT105" s="316"/>
      <c r="JU105" s="316"/>
      <c r="JV105" s="316"/>
      <c r="JW105" s="316"/>
      <c r="JX105" s="316"/>
      <c r="JY105" s="316"/>
      <c r="JZ105" s="316"/>
      <c r="KA105" s="316"/>
      <c r="KB105" s="316"/>
      <c r="KC105" s="316"/>
      <c r="KD105" s="316"/>
      <c r="KE105" s="316"/>
      <c r="KF105" s="316"/>
      <c r="KG105" s="316"/>
      <c r="KH105" s="316"/>
      <c r="KI105" s="316"/>
      <c r="KJ105" s="316"/>
      <c r="KK105" s="316"/>
      <c r="KL105" s="316"/>
      <c r="KM105" s="316"/>
      <c r="KN105" s="316"/>
      <c r="KO105" s="316"/>
      <c r="KP105" s="316"/>
      <c r="KQ105" s="316"/>
      <c r="KR105" s="316"/>
      <c r="KS105" s="316"/>
      <c r="KT105" s="316"/>
      <c r="KU105" s="316"/>
      <c r="KV105" s="316"/>
      <c r="KW105" s="316"/>
      <c r="KX105" s="316"/>
      <c r="KY105" s="316"/>
      <c r="KZ105" s="316"/>
      <c r="LA105" s="316"/>
      <c r="LB105" s="316"/>
      <c r="LC105" s="316"/>
      <c r="LD105" s="316"/>
      <c r="LE105" s="316"/>
      <c r="LF105" s="316"/>
      <c r="LG105" s="316"/>
      <c r="LH105" s="316"/>
      <c r="LI105" s="316"/>
      <c r="LJ105" s="316"/>
      <c r="LK105" s="316"/>
      <c r="LL105" s="316"/>
      <c r="LM105" s="316"/>
      <c r="LN105" s="316"/>
      <c r="LO105" s="316"/>
      <c r="LP105" s="316"/>
      <c r="LQ105" s="316"/>
      <c r="LR105" s="316"/>
      <c r="LS105" s="316"/>
      <c r="LT105" s="316"/>
      <c r="LU105" s="316"/>
      <c r="LV105" s="316"/>
      <c r="LW105" s="316"/>
      <c r="LX105" s="316"/>
      <c r="LY105" s="316"/>
      <c r="LZ105" s="316"/>
      <c r="MA105" s="316"/>
      <c r="MB105" s="316"/>
      <c r="MC105" s="316"/>
      <c r="MD105" s="316"/>
      <c r="ME105" s="316"/>
      <c r="MF105" s="316"/>
      <c r="MG105" s="316"/>
      <c r="MH105" s="316"/>
      <c r="MI105" s="316"/>
      <c r="MJ105" s="316"/>
      <c r="MK105" s="316"/>
      <c r="ML105" s="316"/>
      <c r="MM105" s="316"/>
      <c r="MN105" s="316"/>
      <c r="MO105" s="316"/>
      <c r="MP105" s="316"/>
      <c r="MQ105" s="316"/>
    </row>
    <row r="106" spans="1:355" ht="165" customHeight="1" x14ac:dyDescent="0.3">
      <c r="A106" s="126" t="s">
        <v>317</v>
      </c>
      <c r="B106" s="48" t="s">
        <v>794</v>
      </c>
      <c r="C106" s="48" t="s">
        <v>97</v>
      </c>
      <c r="D106" s="50"/>
      <c r="E106" s="90"/>
      <c r="F106" s="90"/>
      <c r="G106" s="50"/>
      <c r="H106" s="50"/>
      <c r="I106" s="50"/>
      <c r="J106" s="50"/>
      <c r="K106" s="87">
        <f>E106+F106+G106+I106</f>
        <v>0</v>
      </c>
      <c r="L106" s="90">
        <v>60000</v>
      </c>
      <c r="M106" s="90">
        <v>70000</v>
      </c>
      <c r="N106" s="50"/>
      <c r="O106" s="50"/>
      <c r="P106" s="50"/>
      <c r="Q106" s="50"/>
      <c r="R106" s="87">
        <f>L106+M106+N106+P106</f>
        <v>130000</v>
      </c>
      <c r="S106" s="90">
        <v>20000</v>
      </c>
      <c r="T106" s="90">
        <v>35000</v>
      </c>
      <c r="U106" s="50"/>
      <c r="V106" s="50"/>
      <c r="W106" s="50"/>
      <c r="X106" s="50"/>
      <c r="Y106" s="87">
        <f>S106+T106+U106+W106</f>
        <v>55000</v>
      </c>
      <c r="Z106" s="50"/>
      <c r="AA106" s="50"/>
      <c r="AB106" s="50"/>
      <c r="AC106" s="50"/>
      <c r="AD106" s="50"/>
      <c r="AE106" s="50"/>
      <c r="AF106" s="87">
        <f>Z106+AA106+AB106+AD106</f>
        <v>0</v>
      </c>
      <c r="AG106" s="50"/>
      <c r="AH106" s="50"/>
      <c r="AI106" s="50"/>
      <c r="AJ106" s="50"/>
      <c r="AK106" s="50"/>
      <c r="AL106" s="50"/>
      <c r="AM106" s="87">
        <f>AG106+AH106+AI106+AK106</f>
        <v>0</v>
      </c>
      <c r="AN106" s="50"/>
      <c r="AO106" s="50"/>
      <c r="AP106" s="50"/>
      <c r="AQ106" s="50"/>
      <c r="AR106" s="50"/>
      <c r="AS106" s="50"/>
      <c r="AT106" s="87">
        <f>AN106+AO106+AP106+AR106</f>
        <v>0</v>
      </c>
      <c r="AU106" s="35">
        <f>AT106+AM106+AF106+Y106+R106+K106</f>
        <v>185000</v>
      </c>
      <c r="AV106" s="209" t="s">
        <v>660</v>
      </c>
      <c r="AW106" s="50">
        <v>2023</v>
      </c>
      <c r="AX106" s="50">
        <v>2024</v>
      </c>
      <c r="AY106" s="48" t="s">
        <v>68</v>
      </c>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U106" s="316"/>
      <c r="EV106" s="316"/>
      <c r="EW106" s="316"/>
      <c r="EX106" s="316"/>
      <c r="EY106" s="316"/>
      <c r="EZ106" s="316"/>
      <c r="FA106" s="316"/>
      <c r="FB106" s="316"/>
      <c r="FC106" s="316"/>
      <c r="FD106" s="316"/>
      <c r="FE106" s="316"/>
      <c r="FF106" s="316"/>
      <c r="FG106" s="316"/>
      <c r="FH106" s="316"/>
      <c r="FI106" s="316"/>
      <c r="FJ106" s="316"/>
      <c r="FK106" s="316"/>
      <c r="FL106" s="316"/>
      <c r="FM106" s="316"/>
      <c r="FN106" s="316"/>
      <c r="FO106" s="316"/>
      <c r="FP106" s="316"/>
      <c r="FQ106" s="316"/>
      <c r="FR106" s="316"/>
      <c r="FS106" s="316"/>
      <c r="FT106" s="316"/>
      <c r="FU106" s="316"/>
      <c r="FV106" s="316"/>
      <c r="FW106" s="316"/>
      <c r="FX106" s="316"/>
      <c r="FY106" s="316"/>
      <c r="FZ106" s="316"/>
      <c r="GA106" s="316"/>
      <c r="GB106" s="316"/>
      <c r="GC106" s="316"/>
      <c r="GD106" s="316"/>
      <c r="GE106" s="316"/>
      <c r="GF106" s="316"/>
      <c r="GG106" s="316"/>
      <c r="GH106" s="316"/>
      <c r="GI106" s="316"/>
      <c r="GJ106" s="316"/>
      <c r="GK106" s="316"/>
      <c r="GL106" s="316"/>
      <c r="GM106" s="316"/>
      <c r="GN106" s="316"/>
      <c r="GO106" s="316"/>
      <c r="GP106" s="316"/>
      <c r="GQ106" s="316"/>
      <c r="GR106" s="316"/>
      <c r="GS106" s="316"/>
      <c r="GT106" s="316"/>
      <c r="GU106" s="316"/>
      <c r="GV106" s="316"/>
      <c r="GW106" s="316"/>
      <c r="GX106" s="316"/>
      <c r="GY106" s="316"/>
      <c r="GZ106" s="316"/>
      <c r="HA106" s="316"/>
      <c r="HB106" s="316"/>
      <c r="HC106" s="316"/>
      <c r="HD106" s="316"/>
      <c r="HE106" s="316"/>
      <c r="HF106" s="316"/>
      <c r="HG106" s="316"/>
      <c r="HH106" s="316"/>
      <c r="HI106" s="316"/>
      <c r="HJ106" s="316"/>
      <c r="HK106" s="316"/>
      <c r="HL106" s="316"/>
      <c r="HM106" s="316"/>
      <c r="HN106" s="316"/>
      <c r="HO106" s="316"/>
      <c r="HP106" s="316"/>
      <c r="HQ106" s="316"/>
      <c r="HR106" s="316"/>
      <c r="HS106" s="316"/>
      <c r="HT106" s="316"/>
      <c r="HU106" s="316"/>
      <c r="HV106" s="316"/>
      <c r="HW106" s="316"/>
      <c r="HX106" s="316"/>
      <c r="HY106" s="316"/>
      <c r="HZ106" s="316"/>
      <c r="IA106" s="316"/>
      <c r="IB106" s="316"/>
      <c r="IC106" s="316"/>
      <c r="ID106" s="316"/>
      <c r="IE106" s="316"/>
      <c r="IF106" s="316"/>
      <c r="IG106" s="316"/>
      <c r="IH106" s="316"/>
      <c r="II106" s="316"/>
      <c r="IJ106" s="316"/>
      <c r="IK106" s="316"/>
      <c r="IL106" s="316"/>
      <c r="IM106" s="316"/>
      <c r="IN106" s="316"/>
      <c r="IO106" s="316"/>
      <c r="IP106" s="316"/>
      <c r="IQ106" s="316"/>
      <c r="IR106" s="316"/>
      <c r="IS106" s="316"/>
      <c r="IT106" s="316"/>
      <c r="IU106" s="316"/>
      <c r="IV106" s="316"/>
      <c r="IW106" s="316"/>
      <c r="IX106" s="316"/>
      <c r="IY106" s="316"/>
      <c r="IZ106" s="316"/>
      <c r="JA106" s="316"/>
      <c r="JB106" s="316"/>
      <c r="JC106" s="316"/>
      <c r="JD106" s="316"/>
      <c r="JE106" s="316"/>
      <c r="JF106" s="316"/>
      <c r="JG106" s="316"/>
      <c r="JH106" s="316"/>
      <c r="JI106" s="316"/>
      <c r="JJ106" s="316"/>
      <c r="JK106" s="316"/>
      <c r="JL106" s="316"/>
      <c r="JM106" s="316"/>
      <c r="JN106" s="316"/>
      <c r="JO106" s="316"/>
      <c r="JP106" s="316"/>
      <c r="JQ106" s="316"/>
      <c r="JR106" s="316"/>
      <c r="JS106" s="316"/>
      <c r="JT106" s="316"/>
      <c r="JU106" s="316"/>
      <c r="JV106" s="316"/>
      <c r="JW106" s="316"/>
      <c r="JX106" s="316"/>
      <c r="JY106" s="316"/>
      <c r="JZ106" s="316"/>
      <c r="KA106" s="316"/>
      <c r="KB106" s="316"/>
      <c r="KC106" s="316"/>
      <c r="KD106" s="316"/>
      <c r="KE106" s="316"/>
      <c r="KF106" s="316"/>
      <c r="KG106" s="316"/>
      <c r="KH106" s="316"/>
      <c r="KI106" s="316"/>
      <c r="KJ106" s="316"/>
      <c r="KK106" s="316"/>
      <c r="KL106" s="316"/>
      <c r="KM106" s="316"/>
      <c r="KN106" s="316"/>
      <c r="KO106" s="316"/>
      <c r="KP106" s="316"/>
      <c r="KQ106" s="316"/>
      <c r="KR106" s="316"/>
      <c r="KS106" s="316"/>
      <c r="KT106" s="316"/>
      <c r="KU106" s="316"/>
      <c r="KV106" s="316"/>
      <c r="KW106" s="316"/>
      <c r="KX106" s="316"/>
      <c r="KY106" s="316"/>
      <c r="KZ106" s="316"/>
      <c r="LA106" s="316"/>
      <c r="LB106" s="316"/>
      <c r="LC106" s="316"/>
      <c r="LD106" s="316"/>
      <c r="LE106" s="316"/>
      <c r="LF106" s="316"/>
      <c r="LG106" s="316"/>
      <c r="LH106" s="316"/>
      <c r="LI106" s="316"/>
      <c r="LJ106" s="316"/>
      <c r="LK106" s="316"/>
      <c r="LL106" s="316"/>
      <c r="LM106" s="316"/>
      <c r="LN106" s="316"/>
      <c r="LO106" s="316"/>
      <c r="LP106" s="316"/>
      <c r="LQ106" s="316"/>
      <c r="LR106" s="316"/>
      <c r="LS106" s="316"/>
      <c r="LT106" s="316"/>
      <c r="LU106" s="316"/>
      <c r="LV106" s="316"/>
      <c r="LW106" s="316"/>
      <c r="LX106" s="316"/>
      <c r="LY106" s="316"/>
      <c r="LZ106" s="316"/>
      <c r="MA106" s="316"/>
      <c r="MB106" s="316"/>
      <c r="MC106" s="316"/>
      <c r="MD106" s="316"/>
      <c r="ME106" s="316"/>
      <c r="MF106" s="316"/>
      <c r="MG106" s="316"/>
      <c r="MH106" s="316"/>
      <c r="MI106" s="316"/>
      <c r="MJ106" s="316"/>
      <c r="MK106" s="316"/>
      <c r="ML106" s="316"/>
      <c r="MM106" s="316"/>
      <c r="MN106" s="316"/>
      <c r="MO106" s="316"/>
      <c r="MP106" s="316"/>
      <c r="MQ106" s="316"/>
    </row>
    <row r="107" spans="1:355" ht="51" customHeight="1" x14ac:dyDescent="0.25">
      <c r="A107" s="370" t="s">
        <v>547</v>
      </c>
      <c r="B107" s="371"/>
      <c r="C107" s="371"/>
      <c r="D107" s="371"/>
      <c r="E107" s="371"/>
      <c r="F107" s="371"/>
      <c r="G107" s="371"/>
      <c r="H107" s="371"/>
      <c r="I107" s="371"/>
      <c r="J107" s="371"/>
      <c r="K107" s="371"/>
      <c r="L107" s="371"/>
      <c r="M107" s="371"/>
      <c r="N107" s="371"/>
      <c r="O107" s="371"/>
      <c r="P107" s="371"/>
      <c r="Q107" s="371"/>
      <c r="R107" s="371"/>
      <c r="S107" s="371"/>
      <c r="T107" s="371"/>
      <c r="U107" s="371"/>
      <c r="V107" s="371"/>
      <c r="W107" s="371"/>
      <c r="X107" s="371"/>
      <c r="Y107" s="371"/>
      <c r="Z107" s="371"/>
      <c r="AA107" s="371"/>
      <c r="AB107" s="371"/>
      <c r="AC107" s="371"/>
      <c r="AD107" s="371"/>
      <c r="AE107" s="371"/>
      <c r="AF107" s="371"/>
      <c r="AG107" s="371"/>
      <c r="AH107" s="371"/>
      <c r="AI107" s="371"/>
      <c r="AJ107" s="371"/>
      <c r="AK107" s="371"/>
      <c r="AL107" s="371"/>
      <c r="AM107" s="371"/>
      <c r="AN107" s="371"/>
      <c r="AO107" s="371"/>
      <c r="AP107" s="371"/>
      <c r="AQ107" s="371"/>
      <c r="AR107" s="371"/>
      <c r="AS107" s="371"/>
      <c r="AT107" s="371"/>
      <c r="AU107" s="371"/>
      <c r="AV107" s="371"/>
      <c r="AW107" s="371"/>
      <c r="AX107" s="371"/>
      <c r="AY107" s="371"/>
      <c r="EU107" s="316"/>
      <c r="EV107" s="316"/>
      <c r="EW107" s="316"/>
      <c r="EX107" s="316"/>
      <c r="EY107" s="316"/>
      <c r="EZ107" s="316"/>
      <c r="FA107" s="316"/>
      <c r="FB107" s="316"/>
      <c r="FC107" s="316"/>
      <c r="FD107" s="316"/>
      <c r="FE107" s="316"/>
      <c r="FF107" s="316"/>
      <c r="FG107" s="316"/>
      <c r="FH107" s="316"/>
      <c r="FI107" s="316"/>
      <c r="FJ107" s="316"/>
      <c r="FK107" s="316"/>
      <c r="FL107" s="316"/>
      <c r="FM107" s="316"/>
      <c r="FN107" s="316"/>
      <c r="FO107" s="316"/>
      <c r="FP107" s="316"/>
      <c r="FQ107" s="316"/>
      <c r="FR107" s="316"/>
      <c r="FS107" s="316"/>
      <c r="FT107" s="316"/>
      <c r="FU107" s="316"/>
      <c r="FV107" s="316"/>
      <c r="FW107" s="316"/>
      <c r="FX107" s="316"/>
      <c r="FY107" s="316"/>
      <c r="FZ107" s="316"/>
      <c r="GA107" s="316"/>
      <c r="GB107" s="316"/>
      <c r="GC107" s="316"/>
      <c r="GD107" s="316"/>
      <c r="GE107" s="316"/>
      <c r="GF107" s="316"/>
      <c r="GG107" s="316"/>
      <c r="GH107" s="316"/>
      <c r="GI107" s="316"/>
      <c r="GJ107" s="316"/>
      <c r="GK107" s="316"/>
      <c r="GL107" s="316"/>
      <c r="GM107" s="316"/>
      <c r="GN107" s="316"/>
      <c r="GO107" s="316"/>
      <c r="GP107" s="316"/>
      <c r="GQ107" s="316"/>
      <c r="GR107" s="316"/>
      <c r="GS107" s="316"/>
      <c r="GT107" s="316"/>
      <c r="GU107" s="316"/>
      <c r="GV107" s="316"/>
      <c r="GW107" s="316"/>
      <c r="GX107" s="316"/>
      <c r="GY107" s="316"/>
      <c r="GZ107" s="316"/>
      <c r="HA107" s="316"/>
      <c r="HB107" s="316"/>
      <c r="HC107" s="316"/>
      <c r="HD107" s="316"/>
      <c r="HE107" s="316"/>
      <c r="HF107" s="316"/>
      <c r="HG107" s="316"/>
      <c r="HH107" s="316"/>
      <c r="HI107" s="316"/>
      <c r="HJ107" s="316"/>
      <c r="HK107" s="316"/>
      <c r="HL107" s="316"/>
      <c r="HM107" s="316"/>
      <c r="HN107" s="316"/>
      <c r="HO107" s="316"/>
      <c r="HP107" s="316"/>
      <c r="HQ107" s="316"/>
      <c r="HR107" s="316"/>
      <c r="HS107" s="316"/>
      <c r="HT107" s="316"/>
      <c r="HU107" s="316"/>
      <c r="HV107" s="316"/>
      <c r="HW107" s="316"/>
      <c r="HX107" s="316"/>
      <c r="HY107" s="316"/>
      <c r="HZ107" s="316"/>
      <c r="IA107" s="316"/>
      <c r="IB107" s="316"/>
      <c r="IC107" s="316"/>
      <c r="ID107" s="316"/>
      <c r="IE107" s="316"/>
      <c r="IF107" s="316"/>
      <c r="IG107" s="316"/>
      <c r="IH107" s="316"/>
      <c r="II107" s="316"/>
      <c r="IJ107" s="316"/>
      <c r="IK107" s="316"/>
      <c r="IL107" s="316"/>
      <c r="IM107" s="316"/>
      <c r="IN107" s="316"/>
      <c r="IO107" s="316"/>
      <c r="IP107" s="316"/>
      <c r="IQ107" s="316"/>
      <c r="IR107" s="316"/>
      <c r="IS107" s="316"/>
      <c r="IT107" s="316"/>
      <c r="IU107" s="316"/>
      <c r="IV107" s="316"/>
      <c r="IW107" s="316"/>
      <c r="IX107" s="316"/>
      <c r="IY107" s="316"/>
      <c r="IZ107" s="316"/>
      <c r="JA107" s="316"/>
      <c r="JB107" s="316"/>
      <c r="JC107" s="316"/>
      <c r="JD107" s="316"/>
      <c r="JE107" s="316"/>
      <c r="JF107" s="316"/>
      <c r="JG107" s="316"/>
      <c r="JH107" s="316"/>
      <c r="JI107" s="316"/>
      <c r="JJ107" s="316"/>
      <c r="JK107" s="316"/>
      <c r="JL107" s="316"/>
      <c r="JM107" s="316"/>
      <c r="JN107" s="316"/>
      <c r="JO107" s="316"/>
      <c r="JP107" s="316"/>
      <c r="JQ107" s="316"/>
      <c r="JR107" s="316"/>
      <c r="JS107" s="316"/>
      <c r="JT107" s="316"/>
      <c r="JU107" s="316"/>
      <c r="JV107" s="316"/>
      <c r="JW107" s="316"/>
      <c r="JX107" s="316"/>
      <c r="JY107" s="316"/>
      <c r="JZ107" s="316"/>
      <c r="KA107" s="316"/>
      <c r="KB107" s="316"/>
      <c r="KC107" s="316"/>
      <c r="KD107" s="316"/>
      <c r="KE107" s="316"/>
      <c r="KF107" s="316"/>
      <c r="KG107" s="316"/>
      <c r="KH107" s="316"/>
      <c r="KI107" s="316"/>
      <c r="KJ107" s="316"/>
      <c r="KK107" s="316"/>
      <c r="KL107" s="316"/>
      <c r="KM107" s="316"/>
      <c r="KN107" s="316"/>
      <c r="KO107" s="316"/>
      <c r="KP107" s="316"/>
      <c r="KQ107" s="316"/>
      <c r="KR107" s="316"/>
      <c r="KS107" s="316"/>
      <c r="KT107" s="316"/>
      <c r="KU107" s="316"/>
      <c r="KV107" s="316"/>
      <c r="KW107" s="316"/>
      <c r="KX107" s="316"/>
      <c r="KY107" s="316"/>
      <c r="KZ107" s="316"/>
      <c r="LA107" s="316"/>
      <c r="LB107" s="316"/>
      <c r="LC107" s="316"/>
      <c r="LD107" s="316"/>
      <c r="LE107" s="316"/>
      <c r="LF107" s="316"/>
      <c r="LG107" s="316"/>
      <c r="LH107" s="316"/>
      <c r="LI107" s="316"/>
      <c r="LJ107" s="316"/>
      <c r="LK107" s="316"/>
      <c r="LL107" s="316"/>
      <c r="LM107" s="316"/>
      <c r="LN107" s="316"/>
      <c r="LO107" s="316"/>
      <c r="LP107" s="316"/>
      <c r="LQ107" s="316"/>
      <c r="LR107" s="316"/>
      <c r="LS107" s="316"/>
      <c r="LT107" s="316"/>
      <c r="LU107" s="316"/>
      <c r="LV107" s="316"/>
      <c r="LW107" s="316"/>
      <c r="LX107" s="316"/>
      <c r="LY107" s="316"/>
      <c r="LZ107" s="316"/>
      <c r="MA107" s="316"/>
      <c r="MB107" s="316"/>
      <c r="MC107" s="316"/>
      <c r="MD107" s="316"/>
      <c r="ME107" s="316"/>
      <c r="MF107" s="316"/>
      <c r="MG107" s="316"/>
      <c r="MH107" s="316"/>
      <c r="MI107" s="316"/>
      <c r="MJ107" s="316"/>
      <c r="MK107" s="316"/>
      <c r="ML107" s="316"/>
      <c r="MM107" s="316"/>
      <c r="MN107" s="316"/>
      <c r="MO107" s="316"/>
      <c r="MP107" s="316"/>
      <c r="MQ107" s="316"/>
    </row>
    <row r="108" spans="1:355" s="183" customFormat="1" ht="110.25" customHeight="1" x14ac:dyDescent="0.25">
      <c r="A108" s="92" t="s">
        <v>318</v>
      </c>
      <c r="B108" s="51"/>
      <c r="C108" s="51"/>
      <c r="D108" s="51"/>
      <c r="E108" s="51"/>
      <c r="F108" s="51"/>
      <c r="G108" s="51"/>
      <c r="H108" s="51"/>
      <c r="I108" s="51"/>
      <c r="J108" s="51"/>
      <c r="K108" s="87">
        <f>E108+F108+G108+I108</f>
        <v>0</v>
      </c>
      <c r="L108" s="94"/>
      <c r="M108" s="51"/>
      <c r="N108" s="51"/>
      <c r="O108" s="51"/>
      <c r="P108" s="51"/>
      <c r="Q108" s="51"/>
      <c r="R108" s="87">
        <f>L108+M108+N108+P108</f>
        <v>0</v>
      </c>
      <c r="S108" s="50"/>
      <c r="T108" s="50"/>
      <c r="U108" s="50"/>
      <c r="V108" s="50"/>
      <c r="W108" s="50"/>
      <c r="X108" s="50"/>
      <c r="Y108" s="87">
        <f>S108+T108+U108+W108</f>
        <v>0</v>
      </c>
      <c r="Z108" s="50"/>
      <c r="AA108" s="50"/>
      <c r="AB108" s="50"/>
      <c r="AC108" s="50"/>
      <c r="AD108" s="50"/>
      <c r="AE108" s="50"/>
      <c r="AF108" s="87">
        <f>Z108+AA108+AB108+AD108</f>
        <v>0</v>
      </c>
      <c r="AG108" s="50"/>
      <c r="AH108" s="50"/>
      <c r="AI108" s="50"/>
      <c r="AJ108" s="50"/>
      <c r="AK108" s="50"/>
      <c r="AL108" s="50"/>
      <c r="AM108" s="87">
        <f>AG108+AH108+AI108+AK108</f>
        <v>0</v>
      </c>
      <c r="AN108" s="50"/>
      <c r="AO108" s="50"/>
      <c r="AP108" s="50"/>
      <c r="AQ108" s="50"/>
      <c r="AR108" s="50"/>
      <c r="AS108" s="50"/>
      <c r="AT108" s="87">
        <f>AN108+AO108+AP108+AR108</f>
        <v>0</v>
      </c>
      <c r="AU108" s="95">
        <f>AT108+AM108+AF108+Y108+R108+K108</f>
        <v>0</v>
      </c>
      <c r="AV108" s="96"/>
      <c r="AW108" s="51"/>
      <c r="AX108" s="54"/>
      <c r="AY108" s="51"/>
      <c r="EU108" s="359"/>
      <c r="EV108" s="359"/>
      <c r="EW108" s="359"/>
      <c r="EX108" s="359"/>
      <c r="EY108" s="359"/>
      <c r="EZ108" s="359"/>
      <c r="FA108" s="359"/>
      <c r="FB108" s="359"/>
      <c r="FC108" s="359"/>
      <c r="FD108" s="359"/>
      <c r="FE108" s="359"/>
      <c r="FF108" s="359"/>
      <c r="FG108" s="359"/>
      <c r="FH108" s="359"/>
      <c r="FI108" s="359"/>
      <c r="FJ108" s="359"/>
      <c r="FK108" s="359"/>
      <c r="FL108" s="359"/>
      <c r="FM108" s="359"/>
      <c r="FN108" s="359"/>
      <c r="FO108" s="359"/>
      <c r="FP108" s="359"/>
      <c r="FQ108" s="359"/>
      <c r="FR108" s="359"/>
      <c r="FS108" s="359"/>
      <c r="FT108" s="359"/>
      <c r="FU108" s="359"/>
      <c r="FV108" s="359"/>
      <c r="FW108" s="359"/>
      <c r="FX108" s="359"/>
      <c r="FY108" s="359"/>
      <c r="FZ108" s="359"/>
      <c r="GA108" s="359"/>
      <c r="GB108" s="359"/>
      <c r="GC108" s="359"/>
      <c r="GD108" s="359"/>
      <c r="GE108" s="359"/>
      <c r="GF108" s="359"/>
      <c r="GG108" s="359"/>
      <c r="GH108" s="359"/>
      <c r="GI108" s="359"/>
      <c r="GJ108" s="359"/>
      <c r="GK108" s="359"/>
      <c r="GL108" s="359"/>
      <c r="GM108" s="359"/>
      <c r="GN108" s="359"/>
      <c r="GO108" s="359"/>
      <c r="GP108" s="359"/>
      <c r="GQ108" s="359"/>
      <c r="GR108" s="359"/>
      <c r="GS108" s="359"/>
      <c r="GT108" s="359"/>
      <c r="GU108" s="359"/>
      <c r="GV108" s="359"/>
      <c r="GW108" s="359"/>
      <c r="GX108" s="359"/>
      <c r="GY108" s="359"/>
      <c r="GZ108" s="359"/>
      <c r="HA108" s="359"/>
      <c r="HB108" s="359"/>
      <c r="HC108" s="359"/>
      <c r="HD108" s="359"/>
      <c r="HE108" s="359"/>
      <c r="HF108" s="359"/>
      <c r="HG108" s="359"/>
      <c r="HH108" s="359"/>
      <c r="HI108" s="359"/>
      <c r="HJ108" s="359"/>
      <c r="HK108" s="359"/>
      <c r="HL108" s="359"/>
      <c r="HM108" s="359"/>
      <c r="HN108" s="359"/>
      <c r="HO108" s="359"/>
      <c r="HP108" s="359"/>
      <c r="HQ108" s="359"/>
      <c r="HR108" s="359"/>
      <c r="HS108" s="359"/>
      <c r="HT108" s="359"/>
      <c r="HU108" s="359"/>
      <c r="HV108" s="359"/>
      <c r="HW108" s="359"/>
      <c r="HX108" s="359"/>
      <c r="HY108" s="359"/>
      <c r="HZ108" s="359"/>
      <c r="IA108" s="359"/>
      <c r="IB108" s="359"/>
      <c r="IC108" s="359"/>
      <c r="ID108" s="359"/>
      <c r="IE108" s="359"/>
      <c r="IF108" s="359"/>
      <c r="IG108" s="359"/>
      <c r="IH108" s="359"/>
      <c r="II108" s="359"/>
      <c r="IJ108" s="359"/>
      <c r="IK108" s="359"/>
      <c r="IL108" s="359"/>
      <c r="IM108" s="359"/>
      <c r="IN108" s="359"/>
      <c r="IO108" s="359"/>
      <c r="IP108" s="359"/>
      <c r="IQ108" s="359"/>
      <c r="IR108" s="359"/>
      <c r="IS108" s="359"/>
      <c r="IT108" s="359"/>
      <c r="IU108" s="359"/>
      <c r="IV108" s="359"/>
      <c r="IW108" s="359"/>
      <c r="IX108" s="359"/>
      <c r="IY108" s="359"/>
      <c r="IZ108" s="359"/>
      <c r="JA108" s="359"/>
      <c r="JB108" s="359"/>
      <c r="JC108" s="359"/>
      <c r="JD108" s="359"/>
      <c r="JE108" s="359"/>
      <c r="JF108" s="359"/>
      <c r="JG108" s="359"/>
      <c r="JH108" s="359"/>
      <c r="JI108" s="359"/>
      <c r="JJ108" s="359"/>
      <c r="JK108" s="359"/>
      <c r="JL108" s="359"/>
      <c r="JM108" s="359"/>
      <c r="JN108" s="359"/>
      <c r="JO108" s="359"/>
      <c r="JP108" s="359"/>
      <c r="JQ108" s="359"/>
      <c r="JR108" s="359"/>
      <c r="JS108" s="359"/>
      <c r="JT108" s="359"/>
      <c r="JU108" s="359"/>
      <c r="JV108" s="359"/>
      <c r="JW108" s="359"/>
      <c r="JX108" s="359"/>
      <c r="JY108" s="359"/>
      <c r="JZ108" s="359"/>
      <c r="KA108" s="359"/>
      <c r="KB108" s="359"/>
      <c r="KC108" s="359"/>
      <c r="KD108" s="359"/>
      <c r="KE108" s="359"/>
      <c r="KF108" s="359"/>
      <c r="KG108" s="359"/>
      <c r="KH108" s="359"/>
      <c r="KI108" s="359"/>
      <c r="KJ108" s="359"/>
      <c r="KK108" s="359"/>
      <c r="KL108" s="359"/>
      <c r="KM108" s="359"/>
      <c r="KN108" s="359"/>
      <c r="KO108" s="359"/>
      <c r="KP108" s="359"/>
      <c r="KQ108" s="359"/>
      <c r="KR108" s="359"/>
      <c r="KS108" s="359"/>
      <c r="KT108" s="359"/>
      <c r="KU108" s="359"/>
      <c r="KV108" s="359"/>
      <c r="KW108" s="359"/>
      <c r="KX108" s="359"/>
      <c r="KY108" s="359"/>
      <c r="KZ108" s="359"/>
      <c r="LA108" s="359"/>
      <c r="LB108" s="359"/>
      <c r="LC108" s="359"/>
      <c r="LD108" s="359"/>
      <c r="LE108" s="359"/>
      <c r="LF108" s="359"/>
      <c r="LG108" s="359"/>
      <c r="LH108" s="359"/>
      <c r="LI108" s="359"/>
      <c r="LJ108" s="359"/>
      <c r="LK108" s="359"/>
      <c r="LL108" s="359"/>
      <c r="LM108" s="359"/>
      <c r="LN108" s="359"/>
      <c r="LO108" s="359"/>
      <c r="LP108" s="359"/>
      <c r="LQ108" s="359"/>
      <c r="LR108" s="359"/>
      <c r="LS108" s="359"/>
      <c r="LT108" s="359"/>
      <c r="LU108" s="359"/>
      <c r="LV108" s="359"/>
      <c r="LW108" s="359"/>
      <c r="LX108" s="359"/>
      <c r="LY108" s="359"/>
      <c r="LZ108" s="359"/>
      <c r="MA108" s="359"/>
      <c r="MB108" s="359"/>
      <c r="MC108" s="359"/>
      <c r="MD108" s="359"/>
      <c r="ME108" s="359"/>
      <c r="MF108" s="359"/>
      <c r="MG108" s="359"/>
      <c r="MH108" s="359"/>
      <c r="MI108" s="359"/>
      <c r="MJ108" s="359"/>
      <c r="MK108" s="359"/>
      <c r="ML108" s="359"/>
      <c r="MM108" s="359"/>
      <c r="MN108" s="359"/>
      <c r="MO108" s="359"/>
      <c r="MP108" s="359"/>
      <c r="MQ108" s="359"/>
    </row>
    <row r="109" spans="1:355" ht="51.6" customHeight="1" x14ac:dyDescent="0.25">
      <c r="A109" s="367" t="s">
        <v>548</v>
      </c>
      <c r="B109" s="368"/>
      <c r="C109" s="368"/>
      <c r="D109" s="368"/>
      <c r="E109" s="368"/>
      <c r="F109" s="368"/>
      <c r="G109" s="368"/>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9"/>
      <c r="EU109" s="316"/>
      <c r="EV109" s="316"/>
      <c r="EW109" s="316"/>
      <c r="EX109" s="316"/>
      <c r="EY109" s="316"/>
      <c r="EZ109" s="316"/>
      <c r="FA109" s="316"/>
      <c r="FB109" s="316"/>
      <c r="FC109" s="316"/>
      <c r="FD109" s="316"/>
      <c r="FE109" s="316"/>
      <c r="FF109" s="316"/>
      <c r="FG109" s="316"/>
      <c r="FH109" s="316"/>
      <c r="FI109" s="316"/>
      <c r="FJ109" s="316"/>
      <c r="FK109" s="316"/>
      <c r="FL109" s="316"/>
      <c r="FM109" s="316"/>
      <c r="FN109" s="316"/>
      <c r="FO109" s="316"/>
      <c r="FP109" s="316"/>
      <c r="FQ109" s="316"/>
      <c r="FR109" s="316"/>
      <c r="FS109" s="316"/>
      <c r="FT109" s="316"/>
      <c r="FU109" s="316"/>
      <c r="FV109" s="316"/>
      <c r="FW109" s="316"/>
      <c r="FX109" s="316"/>
      <c r="FY109" s="316"/>
      <c r="FZ109" s="316"/>
      <c r="GA109" s="316"/>
      <c r="GB109" s="316"/>
      <c r="GC109" s="316"/>
      <c r="GD109" s="316"/>
      <c r="GE109" s="316"/>
      <c r="GF109" s="316"/>
      <c r="GG109" s="316"/>
      <c r="GH109" s="316"/>
      <c r="GI109" s="316"/>
      <c r="GJ109" s="316"/>
      <c r="GK109" s="316"/>
      <c r="GL109" s="316"/>
      <c r="GM109" s="316"/>
      <c r="GN109" s="316"/>
      <c r="GO109" s="316"/>
      <c r="GP109" s="316"/>
      <c r="GQ109" s="316"/>
      <c r="GR109" s="316"/>
      <c r="GS109" s="316"/>
      <c r="GT109" s="316"/>
      <c r="GU109" s="316"/>
      <c r="GV109" s="316"/>
      <c r="GW109" s="316"/>
      <c r="GX109" s="316"/>
      <c r="GY109" s="316"/>
      <c r="GZ109" s="316"/>
      <c r="HA109" s="316"/>
      <c r="HB109" s="316"/>
      <c r="HC109" s="316"/>
      <c r="HD109" s="316"/>
      <c r="HE109" s="316"/>
      <c r="HF109" s="316"/>
      <c r="HG109" s="316"/>
      <c r="HH109" s="316"/>
      <c r="HI109" s="316"/>
      <c r="HJ109" s="316"/>
      <c r="HK109" s="316"/>
      <c r="HL109" s="316"/>
      <c r="HM109" s="316"/>
      <c r="HN109" s="316"/>
      <c r="HO109" s="316"/>
      <c r="HP109" s="316"/>
      <c r="HQ109" s="316"/>
      <c r="HR109" s="316"/>
      <c r="HS109" s="316"/>
      <c r="HT109" s="316"/>
      <c r="HU109" s="316"/>
      <c r="HV109" s="316"/>
      <c r="HW109" s="316"/>
      <c r="HX109" s="316"/>
      <c r="HY109" s="316"/>
      <c r="HZ109" s="316"/>
      <c r="IA109" s="316"/>
      <c r="IB109" s="316"/>
      <c r="IC109" s="316"/>
      <c r="ID109" s="316"/>
      <c r="IE109" s="316"/>
      <c r="IF109" s="316"/>
      <c r="IG109" s="316"/>
      <c r="IH109" s="316"/>
      <c r="II109" s="316"/>
      <c r="IJ109" s="316"/>
      <c r="IK109" s="316"/>
      <c r="IL109" s="316"/>
      <c r="IM109" s="316"/>
      <c r="IN109" s="316"/>
      <c r="IO109" s="316"/>
      <c r="IP109" s="316"/>
      <c r="IQ109" s="316"/>
      <c r="IR109" s="316"/>
      <c r="IS109" s="316"/>
      <c r="IT109" s="316"/>
      <c r="IU109" s="316"/>
      <c r="IV109" s="316"/>
      <c r="IW109" s="316"/>
      <c r="IX109" s="316"/>
      <c r="IY109" s="316"/>
      <c r="IZ109" s="316"/>
      <c r="JA109" s="316"/>
      <c r="JB109" s="316"/>
      <c r="JC109" s="316"/>
      <c r="JD109" s="316"/>
      <c r="JE109" s="316"/>
      <c r="JF109" s="316"/>
      <c r="JG109" s="316"/>
      <c r="JH109" s="316"/>
      <c r="JI109" s="316"/>
      <c r="JJ109" s="316"/>
      <c r="JK109" s="316"/>
      <c r="JL109" s="316"/>
      <c r="JM109" s="316"/>
      <c r="JN109" s="316"/>
      <c r="JO109" s="316"/>
      <c r="JP109" s="316"/>
      <c r="JQ109" s="316"/>
      <c r="JR109" s="316"/>
      <c r="JS109" s="316"/>
      <c r="JT109" s="316"/>
      <c r="JU109" s="316"/>
      <c r="JV109" s="316"/>
      <c r="JW109" s="316"/>
      <c r="JX109" s="316"/>
      <c r="JY109" s="316"/>
      <c r="JZ109" s="316"/>
      <c r="KA109" s="316"/>
      <c r="KB109" s="316"/>
      <c r="KC109" s="316"/>
      <c r="KD109" s="316"/>
      <c r="KE109" s="316"/>
      <c r="KF109" s="316"/>
      <c r="KG109" s="316"/>
      <c r="KH109" s="316"/>
      <c r="KI109" s="316"/>
      <c r="KJ109" s="316"/>
      <c r="KK109" s="316"/>
      <c r="KL109" s="316"/>
      <c r="KM109" s="316"/>
      <c r="KN109" s="316"/>
      <c r="KO109" s="316"/>
      <c r="KP109" s="316"/>
      <c r="KQ109" s="316"/>
      <c r="KR109" s="316"/>
      <c r="KS109" s="316"/>
      <c r="KT109" s="316"/>
      <c r="KU109" s="316"/>
      <c r="KV109" s="316"/>
      <c r="KW109" s="316"/>
      <c r="KX109" s="316"/>
      <c r="KY109" s="316"/>
      <c r="KZ109" s="316"/>
      <c r="LA109" s="316"/>
      <c r="LB109" s="316"/>
      <c r="LC109" s="316"/>
      <c r="LD109" s="316"/>
      <c r="LE109" s="316"/>
      <c r="LF109" s="316"/>
      <c r="LG109" s="316"/>
      <c r="LH109" s="316"/>
      <c r="LI109" s="316"/>
      <c r="LJ109" s="316"/>
      <c r="LK109" s="316"/>
      <c r="LL109" s="316"/>
      <c r="LM109" s="316"/>
      <c r="LN109" s="316"/>
      <c r="LO109" s="316"/>
      <c r="LP109" s="316"/>
      <c r="LQ109" s="316"/>
      <c r="LR109" s="316"/>
      <c r="LS109" s="316"/>
      <c r="LT109" s="316"/>
      <c r="LU109" s="316"/>
      <c r="LV109" s="316"/>
      <c r="LW109" s="316"/>
      <c r="LX109" s="316"/>
      <c r="LY109" s="316"/>
      <c r="LZ109" s="316"/>
      <c r="MA109" s="316"/>
      <c r="MB109" s="316"/>
      <c r="MC109" s="316"/>
      <c r="MD109" s="316"/>
      <c r="ME109" s="316"/>
      <c r="MF109" s="316"/>
      <c r="MG109" s="316"/>
      <c r="MH109" s="316"/>
      <c r="MI109" s="316"/>
      <c r="MJ109" s="316"/>
      <c r="MK109" s="316"/>
      <c r="ML109" s="316"/>
      <c r="MM109" s="316"/>
      <c r="MN109" s="316"/>
      <c r="MO109" s="316"/>
      <c r="MP109" s="316"/>
      <c r="MQ109" s="316"/>
    </row>
    <row r="110" spans="1:355" ht="105.75" customHeight="1" x14ac:dyDescent="0.25">
      <c r="A110" s="55" t="s">
        <v>319</v>
      </c>
      <c r="B110" s="32" t="s">
        <v>206</v>
      </c>
      <c r="C110" s="32" t="s">
        <v>97</v>
      </c>
      <c r="D110" s="34"/>
      <c r="E110" s="182"/>
      <c r="F110" s="35"/>
      <c r="G110" s="35"/>
      <c r="H110" s="35"/>
      <c r="I110" s="35"/>
      <c r="J110" s="35"/>
      <c r="K110" s="33">
        <f t="shared" ref="K110:K139" si="101">E110+F110+G110+I110</f>
        <v>0</v>
      </c>
      <c r="L110" s="32">
        <v>200000</v>
      </c>
      <c r="M110" s="32"/>
      <c r="N110" s="32"/>
      <c r="O110" s="32"/>
      <c r="P110" s="32"/>
      <c r="Q110" s="32"/>
      <c r="R110" s="33">
        <f>L110+M110+N110+P110</f>
        <v>200000</v>
      </c>
      <c r="S110" s="32"/>
      <c r="T110" s="32"/>
      <c r="U110" s="32"/>
      <c r="V110" s="32"/>
      <c r="W110" s="32"/>
      <c r="X110" s="32"/>
      <c r="Y110" s="33">
        <f>S110+T110+U110+W110</f>
        <v>0</v>
      </c>
      <c r="Z110" s="32"/>
      <c r="AA110" s="32"/>
      <c r="AB110" s="32"/>
      <c r="AC110" s="32"/>
      <c r="AD110" s="32"/>
      <c r="AE110" s="32"/>
      <c r="AF110" s="33">
        <f t="shared" ref="AF110:AF145" si="102">Z110+AA110+AB110+AD110</f>
        <v>0</v>
      </c>
      <c r="AG110" s="32"/>
      <c r="AH110" s="32"/>
      <c r="AI110" s="32"/>
      <c r="AJ110" s="32"/>
      <c r="AK110" s="32"/>
      <c r="AL110" s="32"/>
      <c r="AM110" s="33">
        <f t="shared" ref="AM110:AM145" si="103">AG110+AH110+AI110+AK110</f>
        <v>0</v>
      </c>
      <c r="AN110" s="32"/>
      <c r="AO110" s="32"/>
      <c r="AP110" s="32"/>
      <c r="AQ110" s="32"/>
      <c r="AR110" s="32"/>
      <c r="AS110" s="32"/>
      <c r="AT110" s="33">
        <f t="shared" ref="AT110:AT142" si="104">AN110+AO110+AP110+AR110</f>
        <v>0</v>
      </c>
      <c r="AU110" s="35">
        <f t="shared" ref="AU110:AU141" si="105">AT110+AM110+AF110+Y110+R110+K110</f>
        <v>200000</v>
      </c>
      <c r="AV110" s="43" t="s">
        <v>661</v>
      </c>
      <c r="AW110" s="32">
        <v>2022</v>
      </c>
      <c r="AX110" s="38">
        <v>2023</v>
      </c>
      <c r="AY110" s="53" t="s">
        <v>268</v>
      </c>
      <c r="EU110" s="316"/>
      <c r="EV110" s="316"/>
      <c r="EW110" s="316"/>
      <c r="EX110" s="316"/>
      <c r="EY110" s="316"/>
      <c r="EZ110" s="316"/>
      <c r="FA110" s="316"/>
      <c r="FB110" s="316"/>
      <c r="FC110" s="316"/>
      <c r="FD110" s="316"/>
      <c r="FE110" s="316"/>
      <c r="FF110" s="316"/>
      <c r="FG110" s="316"/>
      <c r="FH110" s="316"/>
      <c r="FI110" s="316"/>
      <c r="FJ110" s="316"/>
      <c r="FK110" s="316"/>
      <c r="FL110" s="316"/>
      <c r="FM110" s="316"/>
      <c r="FN110" s="316"/>
      <c r="FO110" s="316"/>
      <c r="FP110" s="316"/>
      <c r="FQ110" s="316"/>
      <c r="FR110" s="316"/>
      <c r="FS110" s="316"/>
      <c r="FT110" s="316"/>
      <c r="FU110" s="316"/>
      <c r="FV110" s="316"/>
      <c r="FW110" s="316"/>
      <c r="FX110" s="316"/>
      <c r="FY110" s="316"/>
      <c r="FZ110" s="316"/>
      <c r="GA110" s="316"/>
      <c r="GB110" s="316"/>
      <c r="GC110" s="316"/>
      <c r="GD110" s="316"/>
      <c r="GE110" s="316"/>
      <c r="GF110" s="316"/>
      <c r="GG110" s="316"/>
      <c r="GH110" s="316"/>
      <c r="GI110" s="316"/>
      <c r="GJ110" s="316"/>
      <c r="GK110" s="316"/>
      <c r="GL110" s="316"/>
      <c r="GM110" s="316"/>
      <c r="GN110" s="316"/>
      <c r="GO110" s="316"/>
      <c r="GP110" s="316"/>
      <c r="GQ110" s="316"/>
      <c r="GR110" s="316"/>
      <c r="GS110" s="316"/>
      <c r="GT110" s="316"/>
      <c r="GU110" s="316"/>
      <c r="GV110" s="316"/>
      <c r="GW110" s="316"/>
      <c r="GX110" s="316"/>
      <c r="GY110" s="316"/>
      <c r="GZ110" s="316"/>
      <c r="HA110" s="316"/>
      <c r="HB110" s="316"/>
      <c r="HC110" s="316"/>
      <c r="HD110" s="316"/>
      <c r="HE110" s="316"/>
      <c r="HF110" s="316"/>
      <c r="HG110" s="316"/>
      <c r="HH110" s="316"/>
      <c r="HI110" s="316"/>
      <c r="HJ110" s="316"/>
      <c r="HK110" s="316"/>
      <c r="HL110" s="316"/>
      <c r="HM110" s="316"/>
      <c r="HN110" s="316"/>
      <c r="HO110" s="316"/>
      <c r="HP110" s="316"/>
      <c r="HQ110" s="316"/>
      <c r="HR110" s="316"/>
      <c r="HS110" s="316"/>
      <c r="HT110" s="316"/>
      <c r="HU110" s="316"/>
      <c r="HV110" s="316"/>
      <c r="HW110" s="316"/>
      <c r="HX110" s="316"/>
      <c r="HY110" s="316"/>
      <c r="HZ110" s="316"/>
      <c r="IA110" s="316"/>
      <c r="IB110" s="316"/>
      <c r="IC110" s="316"/>
      <c r="ID110" s="316"/>
      <c r="IE110" s="316"/>
      <c r="IF110" s="316"/>
      <c r="IG110" s="316"/>
      <c r="IH110" s="316"/>
      <c r="II110" s="316"/>
      <c r="IJ110" s="316"/>
      <c r="IK110" s="316"/>
      <c r="IL110" s="316"/>
      <c r="IM110" s="316"/>
      <c r="IN110" s="316"/>
      <c r="IO110" s="316"/>
      <c r="IP110" s="316"/>
      <c r="IQ110" s="316"/>
      <c r="IR110" s="316"/>
      <c r="IS110" s="316"/>
      <c r="IT110" s="316"/>
      <c r="IU110" s="316"/>
      <c r="IV110" s="316"/>
      <c r="IW110" s="316"/>
      <c r="IX110" s="316"/>
      <c r="IY110" s="316"/>
      <c r="IZ110" s="316"/>
      <c r="JA110" s="316"/>
      <c r="JB110" s="316"/>
      <c r="JC110" s="316"/>
      <c r="JD110" s="316"/>
      <c r="JE110" s="316"/>
      <c r="JF110" s="316"/>
      <c r="JG110" s="316"/>
      <c r="JH110" s="316"/>
      <c r="JI110" s="316"/>
      <c r="JJ110" s="316"/>
      <c r="JK110" s="316"/>
      <c r="JL110" s="316"/>
      <c r="JM110" s="316"/>
      <c r="JN110" s="316"/>
      <c r="JO110" s="316"/>
      <c r="JP110" s="316"/>
      <c r="JQ110" s="316"/>
      <c r="JR110" s="316"/>
      <c r="JS110" s="316"/>
      <c r="JT110" s="316"/>
      <c r="JU110" s="316"/>
      <c r="JV110" s="316"/>
      <c r="JW110" s="316"/>
      <c r="JX110" s="316"/>
      <c r="JY110" s="316"/>
      <c r="JZ110" s="316"/>
      <c r="KA110" s="316"/>
      <c r="KB110" s="316"/>
      <c r="KC110" s="316"/>
      <c r="KD110" s="316"/>
      <c r="KE110" s="316"/>
      <c r="KF110" s="316"/>
      <c r="KG110" s="316"/>
      <c r="KH110" s="316"/>
      <c r="KI110" s="316"/>
      <c r="KJ110" s="316"/>
      <c r="KK110" s="316"/>
      <c r="KL110" s="316"/>
      <c r="KM110" s="316"/>
      <c r="KN110" s="316"/>
      <c r="KO110" s="316"/>
      <c r="KP110" s="316"/>
      <c r="KQ110" s="316"/>
      <c r="KR110" s="316"/>
      <c r="KS110" s="316"/>
      <c r="KT110" s="316"/>
      <c r="KU110" s="316"/>
      <c r="KV110" s="316"/>
      <c r="KW110" s="316"/>
      <c r="KX110" s="316"/>
      <c r="KY110" s="316"/>
      <c r="KZ110" s="316"/>
      <c r="LA110" s="316"/>
      <c r="LB110" s="316"/>
      <c r="LC110" s="316"/>
      <c r="LD110" s="316"/>
      <c r="LE110" s="316"/>
      <c r="LF110" s="316"/>
      <c r="LG110" s="316"/>
      <c r="LH110" s="316"/>
      <c r="LI110" s="316"/>
      <c r="LJ110" s="316"/>
      <c r="LK110" s="316"/>
      <c r="LL110" s="316"/>
      <c r="LM110" s="316"/>
      <c r="LN110" s="316"/>
      <c r="LO110" s="316"/>
      <c r="LP110" s="316"/>
      <c r="LQ110" s="316"/>
      <c r="LR110" s="316"/>
      <c r="LS110" s="316"/>
      <c r="LT110" s="316"/>
      <c r="LU110" s="316"/>
      <c r="LV110" s="316"/>
      <c r="LW110" s="316"/>
      <c r="LX110" s="316"/>
      <c r="LY110" s="316"/>
      <c r="LZ110" s="316"/>
      <c r="MA110" s="316"/>
      <c r="MB110" s="316"/>
      <c r="MC110" s="316"/>
      <c r="MD110" s="316"/>
      <c r="ME110" s="316"/>
      <c r="MF110" s="316"/>
      <c r="MG110" s="316"/>
      <c r="MH110" s="316"/>
      <c r="MI110" s="316"/>
      <c r="MJ110" s="316"/>
      <c r="MK110" s="316"/>
      <c r="ML110" s="316"/>
      <c r="MM110" s="316"/>
      <c r="MN110" s="316"/>
      <c r="MO110" s="316"/>
      <c r="MP110" s="316"/>
      <c r="MQ110" s="316"/>
    </row>
    <row r="111" spans="1:355" ht="155.1" customHeight="1" x14ac:dyDescent="0.25">
      <c r="A111" s="55" t="s">
        <v>320</v>
      </c>
      <c r="B111" s="32" t="s">
        <v>93</v>
      </c>
      <c r="C111" s="32" t="s">
        <v>97</v>
      </c>
      <c r="D111" s="34" t="s">
        <v>95</v>
      </c>
      <c r="E111" s="182"/>
      <c r="F111" s="35"/>
      <c r="G111" s="35"/>
      <c r="H111" s="35"/>
      <c r="I111" s="35"/>
      <c r="J111" s="35"/>
      <c r="K111" s="33">
        <f t="shared" si="101"/>
        <v>0</v>
      </c>
      <c r="L111" s="35">
        <f>80000+30000</f>
        <v>110000</v>
      </c>
      <c r="M111" s="35"/>
      <c r="N111" s="35"/>
      <c r="O111" s="35"/>
      <c r="P111" s="35"/>
      <c r="Q111" s="35"/>
      <c r="R111" s="33">
        <f t="shared" ref="R111:R141" si="106">L111+M111+N111+P111</f>
        <v>110000</v>
      </c>
      <c r="S111" s="35">
        <f>120000+70000</f>
        <v>190000</v>
      </c>
      <c r="T111" s="35"/>
      <c r="U111" s="35"/>
      <c r="V111" s="35"/>
      <c r="W111" s="35"/>
      <c r="X111" s="35"/>
      <c r="Y111" s="33">
        <f t="shared" ref="Y111:Y139" si="107">S111+T111+U111+W111</f>
        <v>190000</v>
      </c>
      <c r="Z111" s="32"/>
      <c r="AA111" s="32"/>
      <c r="AB111" s="32"/>
      <c r="AC111" s="32"/>
      <c r="AD111" s="32"/>
      <c r="AE111" s="32"/>
      <c r="AF111" s="33">
        <f t="shared" si="102"/>
        <v>0</v>
      </c>
      <c r="AG111" s="32"/>
      <c r="AH111" s="32"/>
      <c r="AI111" s="32"/>
      <c r="AJ111" s="32"/>
      <c r="AK111" s="32"/>
      <c r="AL111" s="32"/>
      <c r="AM111" s="33">
        <f t="shared" si="103"/>
        <v>0</v>
      </c>
      <c r="AN111" s="32"/>
      <c r="AO111" s="32"/>
      <c r="AP111" s="32"/>
      <c r="AQ111" s="32"/>
      <c r="AR111" s="32"/>
      <c r="AS111" s="32"/>
      <c r="AT111" s="33">
        <f t="shared" si="104"/>
        <v>0</v>
      </c>
      <c r="AU111" s="35">
        <f t="shared" si="105"/>
        <v>300000</v>
      </c>
      <c r="AV111" s="43" t="s">
        <v>662</v>
      </c>
      <c r="AW111" s="32">
        <v>2023</v>
      </c>
      <c r="AX111" s="36">
        <v>2023</v>
      </c>
      <c r="AY111" s="27" t="s">
        <v>499</v>
      </c>
      <c r="EU111" s="316"/>
      <c r="EV111" s="316"/>
      <c r="EW111" s="316"/>
      <c r="EX111" s="316"/>
      <c r="EY111" s="316"/>
      <c r="EZ111" s="316"/>
      <c r="FA111" s="316"/>
      <c r="FB111" s="316"/>
      <c r="FC111" s="316"/>
      <c r="FD111" s="316"/>
      <c r="FE111" s="316"/>
      <c r="FF111" s="316"/>
      <c r="FG111" s="316"/>
      <c r="FH111" s="316"/>
      <c r="FI111" s="316"/>
      <c r="FJ111" s="316"/>
      <c r="FK111" s="316"/>
      <c r="FL111" s="316"/>
      <c r="FM111" s="316"/>
      <c r="FN111" s="316"/>
      <c r="FO111" s="316"/>
      <c r="FP111" s="316"/>
      <c r="FQ111" s="316"/>
      <c r="FR111" s="316"/>
      <c r="FS111" s="316"/>
      <c r="FT111" s="316"/>
      <c r="FU111" s="316"/>
      <c r="FV111" s="316"/>
      <c r="FW111" s="316"/>
      <c r="FX111" s="316"/>
      <c r="FY111" s="316"/>
      <c r="FZ111" s="316"/>
      <c r="GA111" s="316"/>
      <c r="GB111" s="316"/>
      <c r="GC111" s="316"/>
      <c r="GD111" s="316"/>
      <c r="GE111" s="316"/>
      <c r="GF111" s="316"/>
      <c r="GG111" s="316"/>
      <c r="GH111" s="316"/>
      <c r="GI111" s="316"/>
      <c r="GJ111" s="316"/>
      <c r="GK111" s="316"/>
      <c r="GL111" s="316"/>
      <c r="GM111" s="316"/>
      <c r="GN111" s="316"/>
      <c r="GO111" s="316"/>
      <c r="GP111" s="316"/>
      <c r="GQ111" s="316"/>
      <c r="GR111" s="316"/>
      <c r="GS111" s="316"/>
      <c r="GT111" s="316"/>
      <c r="GU111" s="316"/>
      <c r="GV111" s="316"/>
      <c r="GW111" s="316"/>
      <c r="GX111" s="316"/>
      <c r="GY111" s="316"/>
      <c r="GZ111" s="316"/>
      <c r="HA111" s="316"/>
      <c r="HB111" s="316"/>
      <c r="HC111" s="316"/>
      <c r="HD111" s="316"/>
      <c r="HE111" s="316"/>
      <c r="HF111" s="316"/>
      <c r="HG111" s="316"/>
      <c r="HH111" s="316"/>
      <c r="HI111" s="316"/>
      <c r="HJ111" s="316"/>
      <c r="HK111" s="316"/>
      <c r="HL111" s="316"/>
      <c r="HM111" s="316"/>
      <c r="HN111" s="316"/>
      <c r="HO111" s="316"/>
      <c r="HP111" s="316"/>
      <c r="HQ111" s="316"/>
      <c r="HR111" s="316"/>
      <c r="HS111" s="316"/>
      <c r="HT111" s="316"/>
      <c r="HU111" s="316"/>
      <c r="HV111" s="316"/>
      <c r="HW111" s="316"/>
      <c r="HX111" s="316"/>
      <c r="HY111" s="316"/>
      <c r="HZ111" s="316"/>
      <c r="IA111" s="316"/>
      <c r="IB111" s="316"/>
      <c r="IC111" s="316"/>
      <c r="ID111" s="316"/>
      <c r="IE111" s="316"/>
      <c r="IF111" s="316"/>
      <c r="IG111" s="316"/>
      <c r="IH111" s="316"/>
      <c r="II111" s="316"/>
      <c r="IJ111" s="316"/>
      <c r="IK111" s="316"/>
      <c r="IL111" s="316"/>
      <c r="IM111" s="316"/>
      <c r="IN111" s="316"/>
      <c r="IO111" s="316"/>
      <c r="IP111" s="316"/>
      <c r="IQ111" s="316"/>
      <c r="IR111" s="316"/>
      <c r="IS111" s="316"/>
      <c r="IT111" s="316"/>
      <c r="IU111" s="316"/>
      <c r="IV111" s="316"/>
      <c r="IW111" s="316"/>
      <c r="IX111" s="316"/>
      <c r="IY111" s="316"/>
      <c r="IZ111" s="316"/>
      <c r="JA111" s="316"/>
      <c r="JB111" s="316"/>
      <c r="JC111" s="316"/>
      <c r="JD111" s="316"/>
      <c r="JE111" s="316"/>
      <c r="JF111" s="316"/>
      <c r="JG111" s="316"/>
      <c r="JH111" s="316"/>
      <c r="JI111" s="316"/>
      <c r="JJ111" s="316"/>
      <c r="JK111" s="316"/>
      <c r="JL111" s="316"/>
      <c r="JM111" s="316"/>
      <c r="JN111" s="316"/>
      <c r="JO111" s="316"/>
      <c r="JP111" s="316"/>
      <c r="JQ111" s="316"/>
      <c r="JR111" s="316"/>
      <c r="JS111" s="316"/>
      <c r="JT111" s="316"/>
      <c r="JU111" s="316"/>
      <c r="JV111" s="316"/>
      <c r="JW111" s="316"/>
      <c r="JX111" s="316"/>
      <c r="JY111" s="316"/>
      <c r="JZ111" s="316"/>
      <c r="KA111" s="316"/>
      <c r="KB111" s="316"/>
      <c r="KC111" s="316"/>
      <c r="KD111" s="316"/>
      <c r="KE111" s="316"/>
      <c r="KF111" s="316"/>
      <c r="KG111" s="316"/>
      <c r="KH111" s="316"/>
      <c r="KI111" s="316"/>
      <c r="KJ111" s="316"/>
      <c r="KK111" s="316"/>
      <c r="KL111" s="316"/>
      <c r="KM111" s="316"/>
      <c r="KN111" s="316"/>
      <c r="KO111" s="316"/>
      <c r="KP111" s="316"/>
      <c r="KQ111" s="316"/>
      <c r="KR111" s="316"/>
      <c r="KS111" s="316"/>
      <c r="KT111" s="316"/>
      <c r="KU111" s="316"/>
      <c r="KV111" s="316"/>
      <c r="KW111" s="316"/>
      <c r="KX111" s="316"/>
      <c r="KY111" s="316"/>
      <c r="KZ111" s="316"/>
      <c r="LA111" s="316"/>
      <c r="LB111" s="316"/>
      <c r="LC111" s="316"/>
      <c r="LD111" s="316"/>
      <c r="LE111" s="316"/>
      <c r="LF111" s="316"/>
      <c r="LG111" s="316"/>
      <c r="LH111" s="316"/>
      <c r="LI111" s="316"/>
      <c r="LJ111" s="316"/>
      <c r="LK111" s="316"/>
      <c r="LL111" s="316"/>
      <c r="LM111" s="316"/>
      <c r="LN111" s="316"/>
      <c r="LO111" s="316"/>
      <c r="LP111" s="316"/>
      <c r="LQ111" s="316"/>
      <c r="LR111" s="316"/>
      <c r="LS111" s="316"/>
      <c r="LT111" s="316"/>
      <c r="LU111" s="316"/>
      <c r="LV111" s="316"/>
      <c r="LW111" s="316"/>
      <c r="LX111" s="316"/>
      <c r="LY111" s="316"/>
      <c r="LZ111" s="316"/>
      <c r="MA111" s="316"/>
      <c r="MB111" s="316"/>
      <c r="MC111" s="316"/>
      <c r="MD111" s="316"/>
      <c r="ME111" s="316"/>
      <c r="MF111" s="316"/>
      <c r="MG111" s="316"/>
      <c r="MH111" s="316"/>
      <c r="MI111" s="316"/>
      <c r="MJ111" s="316"/>
      <c r="MK111" s="316"/>
      <c r="ML111" s="316"/>
      <c r="MM111" s="316"/>
      <c r="MN111" s="316"/>
      <c r="MO111" s="316"/>
      <c r="MP111" s="316"/>
      <c r="MQ111" s="316"/>
    </row>
    <row r="112" spans="1:355" ht="159.6" customHeight="1" x14ac:dyDescent="0.25">
      <c r="A112" s="55" t="s">
        <v>321</v>
      </c>
      <c r="B112" s="232" t="s">
        <v>7</v>
      </c>
      <c r="C112" s="232" t="s">
        <v>97</v>
      </c>
      <c r="D112" s="232"/>
      <c r="E112" s="279">
        <v>93495</v>
      </c>
      <c r="F112" s="232">
        <v>2131950.11</v>
      </c>
      <c r="G112" s="232">
        <v>2720239.01</v>
      </c>
      <c r="H112" s="232"/>
      <c r="I112" s="232">
        <v>20209.63</v>
      </c>
      <c r="J112" s="232"/>
      <c r="K112" s="262">
        <f t="shared" si="101"/>
        <v>4965893.7499999991</v>
      </c>
      <c r="L112" s="232"/>
      <c r="M112" s="232">
        <v>255434.25</v>
      </c>
      <c r="N112" s="280">
        <v>409817.97</v>
      </c>
      <c r="O112" s="232"/>
      <c r="P112" s="232">
        <v>6828.07</v>
      </c>
      <c r="Q112" s="280"/>
      <c r="R112" s="262">
        <f t="shared" si="106"/>
        <v>672080.28999999992</v>
      </c>
      <c r="S112" s="232"/>
      <c r="T112" s="232"/>
      <c r="U112" s="232"/>
      <c r="V112" s="232"/>
      <c r="W112" s="232"/>
      <c r="X112" s="232"/>
      <c r="Y112" s="262">
        <f t="shared" si="107"/>
        <v>0</v>
      </c>
      <c r="Z112" s="232"/>
      <c r="AA112" s="232"/>
      <c r="AB112" s="232"/>
      <c r="AC112" s="232"/>
      <c r="AD112" s="232"/>
      <c r="AE112" s="232"/>
      <c r="AF112" s="262">
        <f t="shared" si="102"/>
        <v>0</v>
      </c>
      <c r="AG112" s="232"/>
      <c r="AH112" s="232"/>
      <c r="AI112" s="232"/>
      <c r="AJ112" s="232"/>
      <c r="AK112" s="232"/>
      <c r="AL112" s="232"/>
      <c r="AM112" s="262">
        <f t="shared" si="103"/>
        <v>0</v>
      </c>
      <c r="AN112" s="232"/>
      <c r="AO112" s="232"/>
      <c r="AP112" s="232"/>
      <c r="AQ112" s="232"/>
      <c r="AR112" s="232"/>
      <c r="AS112" s="232"/>
      <c r="AT112" s="262">
        <f t="shared" si="104"/>
        <v>0</v>
      </c>
      <c r="AU112" s="275">
        <f t="shared" si="105"/>
        <v>5637974.0399999991</v>
      </c>
      <c r="AV112" s="282" t="s">
        <v>663</v>
      </c>
      <c r="AW112" s="232">
        <v>2022</v>
      </c>
      <c r="AX112" s="281">
        <v>2023</v>
      </c>
      <c r="AY112" s="52" t="s">
        <v>128</v>
      </c>
      <c r="EU112" s="316"/>
      <c r="EV112" s="316"/>
      <c r="EW112" s="316"/>
      <c r="EX112" s="316"/>
      <c r="EY112" s="316"/>
      <c r="EZ112" s="316"/>
      <c r="FA112" s="316"/>
      <c r="FB112" s="316"/>
      <c r="FC112" s="316"/>
      <c r="FD112" s="316"/>
      <c r="FE112" s="316"/>
      <c r="FF112" s="316"/>
      <c r="FG112" s="316"/>
      <c r="FH112" s="316"/>
      <c r="FI112" s="316"/>
      <c r="FJ112" s="316"/>
      <c r="FK112" s="316"/>
      <c r="FL112" s="316"/>
      <c r="FM112" s="316"/>
      <c r="FN112" s="316"/>
      <c r="FO112" s="316"/>
      <c r="FP112" s="316"/>
      <c r="FQ112" s="316"/>
      <c r="FR112" s="316"/>
      <c r="FS112" s="316"/>
      <c r="FT112" s="316"/>
      <c r="FU112" s="316"/>
      <c r="FV112" s="316"/>
      <c r="FW112" s="316"/>
      <c r="FX112" s="316"/>
      <c r="FY112" s="316"/>
      <c r="FZ112" s="316"/>
      <c r="GA112" s="316"/>
      <c r="GB112" s="316"/>
      <c r="GC112" s="316"/>
      <c r="GD112" s="316"/>
      <c r="GE112" s="316"/>
      <c r="GF112" s="316"/>
      <c r="GG112" s="316"/>
      <c r="GH112" s="316"/>
      <c r="GI112" s="316"/>
      <c r="GJ112" s="316"/>
      <c r="GK112" s="316"/>
      <c r="GL112" s="316"/>
      <c r="GM112" s="316"/>
      <c r="GN112" s="316"/>
      <c r="GO112" s="316"/>
      <c r="GP112" s="316"/>
      <c r="GQ112" s="316"/>
      <c r="GR112" s="316"/>
      <c r="GS112" s="316"/>
      <c r="GT112" s="316"/>
      <c r="GU112" s="316"/>
      <c r="GV112" s="316"/>
      <c r="GW112" s="316"/>
      <c r="GX112" s="316"/>
      <c r="GY112" s="316"/>
      <c r="GZ112" s="316"/>
      <c r="HA112" s="316"/>
      <c r="HB112" s="316"/>
      <c r="HC112" s="316"/>
      <c r="HD112" s="316"/>
      <c r="HE112" s="316"/>
      <c r="HF112" s="316"/>
      <c r="HG112" s="316"/>
      <c r="HH112" s="316"/>
      <c r="HI112" s="316"/>
      <c r="HJ112" s="316"/>
      <c r="HK112" s="316"/>
      <c r="HL112" s="316"/>
      <c r="HM112" s="316"/>
      <c r="HN112" s="316"/>
      <c r="HO112" s="316"/>
      <c r="HP112" s="316"/>
      <c r="HQ112" s="316"/>
      <c r="HR112" s="316"/>
      <c r="HS112" s="316"/>
      <c r="HT112" s="316"/>
      <c r="HU112" s="316"/>
      <c r="HV112" s="316"/>
      <c r="HW112" s="316"/>
      <c r="HX112" s="316"/>
      <c r="HY112" s="316"/>
      <c r="HZ112" s="316"/>
      <c r="IA112" s="316"/>
      <c r="IB112" s="316"/>
      <c r="IC112" s="316"/>
      <c r="ID112" s="316"/>
      <c r="IE112" s="316"/>
      <c r="IF112" s="316"/>
      <c r="IG112" s="316"/>
      <c r="IH112" s="316"/>
      <c r="II112" s="316"/>
      <c r="IJ112" s="316"/>
      <c r="IK112" s="316"/>
      <c r="IL112" s="316"/>
      <c r="IM112" s="316"/>
      <c r="IN112" s="316"/>
      <c r="IO112" s="316"/>
      <c r="IP112" s="316"/>
      <c r="IQ112" s="316"/>
      <c r="IR112" s="316"/>
      <c r="IS112" s="316"/>
      <c r="IT112" s="316"/>
      <c r="IU112" s="316"/>
      <c r="IV112" s="316"/>
      <c r="IW112" s="316"/>
      <c r="IX112" s="316"/>
      <c r="IY112" s="316"/>
      <c r="IZ112" s="316"/>
      <c r="JA112" s="316"/>
      <c r="JB112" s="316"/>
      <c r="JC112" s="316"/>
      <c r="JD112" s="316"/>
      <c r="JE112" s="316"/>
      <c r="JF112" s="316"/>
      <c r="JG112" s="316"/>
      <c r="JH112" s="316"/>
      <c r="JI112" s="316"/>
      <c r="JJ112" s="316"/>
      <c r="JK112" s="316"/>
      <c r="JL112" s="316"/>
      <c r="JM112" s="316"/>
      <c r="JN112" s="316"/>
      <c r="JO112" s="316"/>
      <c r="JP112" s="316"/>
      <c r="JQ112" s="316"/>
      <c r="JR112" s="316"/>
      <c r="JS112" s="316"/>
      <c r="JT112" s="316"/>
      <c r="JU112" s="316"/>
      <c r="JV112" s="316"/>
      <c r="JW112" s="316"/>
      <c r="JX112" s="316"/>
      <c r="JY112" s="316"/>
      <c r="JZ112" s="316"/>
      <c r="KA112" s="316"/>
      <c r="KB112" s="316"/>
      <c r="KC112" s="316"/>
      <c r="KD112" s="316"/>
      <c r="KE112" s="316"/>
      <c r="KF112" s="316"/>
      <c r="KG112" s="316"/>
      <c r="KH112" s="316"/>
      <c r="KI112" s="316"/>
      <c r="KJ112" s="316"/>
      <c r="KK112" s="316"/>
      <c r="KL112" s="316"/>
      <c r="KM112" s="316"/>
      <c r="KN112" s="316"/>
      <c r="KO112" s="316"/>
      <c r="KP112" s="316"/>
      <c r="KQ112" s="316"/>
      <c r="KR112" s="316"/>
      <c r="KS112" s="316"/>
      <c r="KT112" s="316"/>
      <c r="KU112" s="316"/>
      <c r="KV112" s="316"/>
      <c r="KW112" s="316"/>
      <c r="KX112" s="316"/>
      <c r="KY112" s="316"/>
      <c r="KZ112" s="316"/>
      <c r="LA112" s="316"/>
      <c r="LB112" s="316"/>
      <c r="LC112" s="316"/>
      <c r="LD112" s="316"/>
      <c r="LE112" s="316"/>
      <c r="LF112" s="316"/>
      <c r="LG112" s="316"/>
      <c r="LH112" s="316"/>
      <c r="LI112" s="316"/>
      <c r="LJ112" s="316"/>
      <c r="LK112" s="316"/>
      <c r="LL112" s="316"/>
      <c r="LM112" s="316"/>
      <c r="LN112" s="316"/>
      <c r="LO112" s="316"/>
      <c r="LP112" s="316"/>
      <c r="LQ112" s="316"/>
      <c r="LR112" s="316"/>
      <c r="LS112" s="316"/>
      <c r="LT112" s="316"/>
      <c r="LU112" s="316"/>
      <c r="LV112" s="316"/>
      <c r="LW112" s="316"/>
      <c r="LX112" s="316"/>
      <c r="LY112" s="316"/>
      <c r="LZ112" s="316"/>
      <c r="MA112" s="316"/>
      <c r="MB112" s="316"/>
      <c r="MC112" s="316"/>
      <c r="MD112" s="316"/>
      <c r="ME112" s="316"/>
      <c r="MF112" s="316"/>
      <c r="MG112" s="316"/>
      <c r="MH112" s="316"/>
      <c r="MI112" s="316"/>
      <c r="MJ112" s="316"/>
      <c r="MK112" s="316"/>
      <c r="ML112" s="316"/>
      <c r="MM112" s="316"/>
      <c r="MN112" s="316"/>
      <c r="MO112" s="316"/>
      <c r="MP112" s="316"/>
      <c r="MQ112" s="316"/>
    </row>
    <row r="113" spans="1:638" ht="45" customHeight="1" x14ac:dyDescent="0.25">
      <c r="A113" s="364" t="s">
        <v>990</v>
      </c>
      <c r="B113" s="365"/>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65"/>
      <c r="AU113" s="365"/>
      <c r="AV113" s="365"/>
      <c r="AW113" s="365"/>
      <c r="AX113" s="365"/>
      <c r="AY113" s="366"/>
      <c r="EU113" s="316"/>
      <c r="EV113" s="316"/>
      <c r="EW113" s="316"/>
      <c r="EX113" s="316"/>
      <c r="EY113" s="316"/>
      <c r="EZ113" s="316"/>
      <c r="FA113" s="316"/>
      <c r="FB113" s="316"/>
      <c r="FC113" s="316"/>
      <c r="FD113" s="316"/>
      <c r="FE113" s="316"/>
      <c r="FF113" s="316"/>
      <c r="FG113" s="316"/>
      <c r="FH113" s="316"/>
      <c r="FI113" s="316"/>
      <c r="FJ113" s="316"/>
      <c r="FK113" s="316"/>
      <c r="FL113" s="316"/>
      <c r="FM113" s="316"/>
      <c r="FN113" s="316"/>
      <c r="FO113" s="316"/>
      <c r="FP113" s="316"/>
      <c r="FQ113" s="316"/>
      <c r="FR113" s="316"/>
      <c r="FS113" s="316"/>
      <c r="FT113" s="316"/>
      <c r="FU113" s="316"/>
      <c r="FV113" s="316"/>
      <c r="FW113" s="316"/>
      <c r="FX113" s="316"/>
      <c r="FY113" s="316"/>
      <c r="FZ113" s="316"/>
      <c r="GA113" s="316"/>
      <c r="GB113" s="316"/>
      <c r="GC113" s="316"/>
      <c r="GD113" s="316"/>
      <c r="GE113" s="316"/>
      <c r="GF113" s="316"/>
      <c r="GG113" s="316"/>
      <c r="GH113" s="316"/>
      <c r="GI113" s="316"/>
      <c r="GJ113" s="316"/>
      <c r="GK113" s="316"/>
      <c r="GL113" s="316"/>
      <c r="GM113" s="316"/>
      <c r="GN113" s="316"/>
      <c r="GO113" s="316"/>
      <c r="GP113" s="316"/>
      <c r="GQ113" s="316"/>
      <c r="GR113" s="316"/>
      <c r="GS113" s="316"/>
      <c r="GT113" s="316"/>
      <c r="GU113" s="316"/>
      <c r="GV113" s="316"/>
      <c r="GW113" s="316"/>
      <c r="GX113" s="316"/>
      <c r="GY113" s="316"/>
      <c r="GZ113" s="316"/>
      <c r="HA113" s="316"/>
      <c r="HB113" s="316"/>
      <c r="HC113" s="316"/>
      <c r="HD113" s="316"/>
      <c r="HE113" s="316"/>
      <c r="HF113" s="316"/>
      <c r="HG113" s="316"/>
      <c r="HH113" s="316"/>
      <c r="HI113" s="316"/>
      <c r="HJ113" s="316"/>
      <c r="HK113" s="316"/>
      <c r="HL113" s="316"/>
      <c r="HM113" s="316"/>
      <c r="HN113" s="316"/>
      <c r="HO113" s="316"/>
      <c r="HP113" s="316"/>
      <c r="HQ113" s="316"/>
      <c r="HR113" s="316"/>
      <c r="HS113" s="316"/>
      <c r="HT113" s="316"/>
      <c r="HU113" s="316"/>
      <c r="HV113" s="316"/>
      <c r="HW113" s="316"/>
      <c r="HX113" s="316"/>
      <c r="HY113" s="316"/>
      <c r="HZ113" s="316"/>
      <c r="IA113" s="316"/>
      <c r="IB113" s="316"/>
      <c r="IC113" s="316"/>
      <c r="ID113" s="316"/>
      <c r="IE113" s="316"/>
      <c r="IF113" s="316"/>
      <c r="IG113" s="316"/>
      <c r="IH113" s="316"/>
      <c r="II113" s="316"/>
      <c r="IJ113" s="316"/>
      <c r="IK113" s="316"/>
      <c r="IL113" s="316"/>
      <c r="IM113" s="316"/>
      <c r="IN113" s="316"/>
      <c r="IO113" s="316"/>
      <c r="IP113" s="316"/>
      <c r="IQ113" s="316"/>
      <c r="IR113" s="316"/>
      <c r="IS113" s="316"/>
      <c r="IT113" s="316"/>
      <c r="IU113" s="316"/>
      <c r="IV113" s="316"/>
      <c r="IW113" s="316"/>
      <c r="IX113" s="316"/>
      <c r="IY113" s="316"/>
      <c r="IZ113" s="316"/>
      <c r="JA113" s="316"/>
      <c r="JB113" s="316"/>
      <c r="JC113" s="316"/>
      <c r="JD113" s="316"/>
      <c r="JE113" s="316"/>
      <c r="JF113" s="316"/>
      <c r="JG113" s="316"/>
      <c r="JH113" s="316"/>
      <c r="JI113" s="316"/>
      <c r="JJ113" s="316"/>
      <c r="JK113" s="316"/>
      <c r="JL113" s="316"/>
      <c r="JM113" s="316"/>
      <c r="JN113" s="316"/>
      <c r="JO113" s="316"/>
      <c r="JP113" s="316"/>
      <c r="JQ113" s="316"/>
      <c r="JR113" s="316"/>
      <c r="JS113" s="316"/>
      <c r="JT113" s="316"/>
      <c r="JU113" s="316"/>
      <c r="JV113" s="316"/>
      <c r="JW113" s="316"/>
      <c r="JX113" s="316"/>
      <c r="JY113" s="316"/>
      <c r="JZ113" s="316"/>
      <c r="KA113" s="316"/>
      <c r="KB113" s="316"/>
      <c r="KC113" s="316"/>
      <c r="KD113" s="316"/>
      <c r="KE113" s="316"/>
      <c r="KF113" s="316"/>
      <c r="KG113" s="316"/>
      <c r="KH113" s="316"/>
      <c r="KI113" s="316"/>
      <c r="KJ113" s="316"/>
      <c r="KK113" s="316"/>
      <c r="KL113" s="316"/>
      <c r="KM113" s="316"/>
      <c r="KN113" s="316"/>
      <c r="KO113" s="316"/>
      <c r="KP113" s="316"/>
      <c r="KQ113" s="316"/>
      <c r="KR113" s="316"/>
      <c r="KS113" s="316"/>
      <c r="KT113" s="316"/>
      <c r="KU113" s="316"/>
      <c r="KV113" s="316"/>
      <c r="KW113" s="316"/>
      <c r="KX113" s="316"/>
      <c r="KY113" s="316"/>
      <c r="KZ113" s="316"/>
      <c r="LA113" s="316"/>
      <c r="LB113" s="316"/>
      <c r="LC113" s="316"/>
      <c r="LD113" s="316"/>
      <c r="LE113" s="316"/>
      <c r="LF113" s="316"/>
      <c r="LG113" s="316"/>
      <c r="LH113" s="316"/>
      <c r="LI113" s="316"/>
      <c r="LJ113" s="316"/>
      <c r="LK113" s="316"/>
      <c r="LL113" s="316"/>
      <c r="LM113" s="316"/>
      <c r="LN113" s="316"/>
      <c r="LO113" s="316"/>
      <c r="LP113" s="316"/>
      <c r="LQ113" s="316"/>
      <c r="LR113" s="316"/>
      <c r="LS113" s="316"/>
      <c r="LT113" s="316"/>
      <c r="LU113" s="316"/>
      <c r="LV113" s="316"/>
      <c r="LW113" s="316"/>
      <c r="LX113" s="316"/>
      <c r="LY113" s="316"/>
      <c r="LZ113" s="316"/>
      <c r="MA113" s="316"/>
      <c r="MB113" s="316"/>
      <c r="MC113" s="316"/>
      <c r="MD113" s="316"/>
      <c r="ME113" s="316"/>
      <c r="MF113" s="316"/>
      <c r="MG113" s="316"/>
      <c r="MH113" s="316"/>
      <c r="MI113" s="316"/>
      <c r="MJ113" s="316"/>
      <c r="MK113" s="316"/>
      <c r="ML113" s="316"/>
      <c r="MM113" s="316"/>
      <c r="MN113" s="316"/>
      <c r="MO113" s="316"/>
      <c r="MP113" s="316"/>
      <c r="MQ113" s="316"/>
    </row>
    <row r="114" spans="1:638" ht="99" customHeight="1" x14ac:dyDescent="0.25">
      <c r="A114" s="55" t="s">
        <v>322</v>
      </c>
      <c r="B114" s="32" t="s">
        <v>8</v>
      </c>
      <c r="C114" s="32" t="s">
        <v>97</v>
      </c>
      <c r="D114" s="32"/>
      <c r="E114" s="182"/>
      <c r="F114" s="35"/>
      <c r="G114" s="35"/>
      <c r="H114" s="35"/>
      <c r="I114" s="35"/>
      <c r="J114" s="35"/>
      <c r="K114" s="33">
        <f t="shared" si="101"/>
        <v>0</v>
      </c>
      <c r="L114" s="35">
        <v>25000</v>
      </c>
      <c r="M114" s="35"/>
      <c r="N114" s="35"/>
      <c r="O114" s="35"/>
      <c r="P114" s="35"/>
      <c r="Q114" s="35"/>
      <c r="R114" s="33">
        <f t="shared" si="106"/>
        <v>25000</v>
      </c>
      <c r="S114" s="32"/>
      <c r="T114" s="32"/>
      <c r="U114" s="32"/>
      <c r="V114" s="32"/>
      <c r="W114" s="32"/>
      <c r="X114" s="32"/>
      <c r="Y114" s="33">
        <f t="shared" si="107"/>
        <v>0</v>
      </c>
      <c r="Z114" s="32"/>
      <c r="AA114" s="32"/>
      <c r="AB114" s="32"/>
      <c r="AC114" s="32"/>
      <c r="AD114" s="32"/>
      <c r="AE114" s="32"/>
      <c r="AF114" s="33">
        <f t="shared" si="102"/>
        <v>0</v>
      </c>
      <c r="AG114" s="32"/>
      <c r="AH114" s="32"/>
      <c r="AI114" s="32"/>
      <c r="AJ114" s="32"/>
      <c r="AK114" s="32"/>
      <c r="AL114" s="32"/>
      <c r="AM114" s="33">
        <f t="shared" si="103"/>
        <v>0</v>
      </c>
      <c r="AN114" s="32"/>
      <c r="AO114" s="32"/>
      <c r="AP114" s="32"/>
      <c r="AQ114" s="32"/>
      <c r="AR114" s="32"/>
      <c r="AS114" s="32"/>
      <c r="AT114" s="33">
        <f t="shared" si="104"/>
        <v>0</v>
      </c>
      <c r="AU114" s="35">
        <f t="shared" si="105"/>
        <v>25000</v>
      </c>
      <c r="AV114" s="43" t="s">
        <v>867</v>
      </c>
      <c r="AW114" s="32">
        <v>2022</v>
      </c>
      <c r="AX114" s="36">
        <v>2022</v>
      </c>
      <c r="AY114" s="27" t="s">
        <v>499</v>
      </c>
      <c r="EU114" s="316"/>
      <c r="EV114" s="316"/>
      <c r="EW114" s="316"/>
      <c r="EX114" s="316"/>
      <c r="EY114" s="316"/>
      <c r="EZ114" s="316"/>
      <c r="FA114" s="316"/>
      <c r="FB114" s="316"/>
      <c r="FC114" s="316"/>
      <c r="FD114" s="316"/>
      <c r="FE114" s="316"/>
      <c r="FF114" s="316"/>
      <c r="FG114" s="316"/>
      <c r="FH114" s="316"/>
      <c r="FI114" s="316"/>
      <c r="FJ114" s="316"/>
      <c r="FK114" s="316"/>
      <c r="FL114" s="316"/>
      <c r="FM114" s="316"/>
      <c r="FN114" s="316"/>
      <c r="FO114" s="316"/>
      <c r="FP114" s="316"/>
      <c r="FQ114" s="316"/>
      <c r="FR114" s="316"/>
      <c r="FS114" s="316"/>
      <c r="FT114" s="316"/>
      <c r="FU114" s="316"/>
      <c r="FV114" s="316"/>
      <c r="FW114" s="316"/>
      <c r="FX114" s="316"/>
      <c r="FY114" s="316"/>
      <c r="FZ114" s="316"/>
      <c r="GA114" s="316"/>
      <c r="GB114" s="316"/>
      <c r="GC114" s="316"/>
      <c r="GD114" s="316"/>
      <c r="GE114" s="316"/>
      <c r="GF114" s="316"/>
      <c r="GG114" s="316"/>
      <c r="GH114" s="316"/>
      <c r="GI114" s="316"/>
      <c r="GJ114" s="316"/>
      <c r="GK114" s="316"/>
      <c r="GL114" s="316"/>
      <c r="GM114" s="316"/>
      <c r="GN114" s="316"/>
      <c r="GO114" s="316"/>
      <c r="GP114" s="316"/>
      <c r="GQ114" s="316"/>
      <c r="GR114" s="316"/>
      <c r="GS114" s="316"/>
      <c r="GT114" s="316"/>
      <c r="GU114" s="316"/>
      <c r="GV114" s="316"/>
      <c r="GW114" s="316"/>
      <c r="GX114" s="316"/>
      <c r="GY114" s="316"/>
      <c r="GZ114" s="316"/>
      <c r="HA114" s="316"/>
      <c r="HB114" s="316"/>
      <c r="HC114" s="316"/>
      <c r="HD114" s="316"/>
      <c r="HE114" s="316"/>
      <c r="HF114" s="316"/>
      <c r="HG114" s="316"/>
      <c r="HH114" s="316"/>
      <c r="HI114" s="316"/>
      <c r="HJ114" s="316"/>
      <c r="HK114" s="316"/>
      <c r="HL114" s="316"/>
      <c r="HM114" s="316"/>
      <c r="HN114" s="316"/>
      <c r="HO114" s="316"/>
      <c r="HP114" s="316"/>
      <c r="HQ114" s="316"/>
      <c r="HR114" s="316"/>
      <c r="HS114" s="316"/>
      <c r="HT114" s="316"/>
      <c r="HU114" s="316"/>
      <c r="HV114" s="316"/>
      <c r="HW114" s="316"/>
      <c r="HX114" s="316"/>
      <c r="HY114" s="316"/>
      <c r="HZ114" s="316"/>
      <c r="IA114" s="316"/>
      <c r="IB114" s="316"/>
      <c r="IC114" s="316"/>
      <c r="ID114" s="316"/>
      <c r="IE114" s="316"/>
      <c r="IF114" s="316"/>
      <c r="IG114" s="316"/>
      <c r="IH114" s="316"/>
      <c r="II114" s="316"/>
      <c r="IJ114" s="316"/>
      <c r="IK114" s="316"/>
      <c r="IL114" s="316"/>
      <c r="IM114" s="316"/>
      <c r="IN114" s="316"/>
      <c r="IO114" s="316"/>
      <c r="IP114" s="316"/>
      <c r="IQ114" s="316"/>
      <c r="IR114" s="316"/>
      <c r="IS114" s="316"/>
      <c r="IT114" s="316"/>
      <c r="IU114" s="316"/>
      <c r="IV114" s="316"/>
      <c r="IW114" s="316"/>
      <c r="IX114" s="316"/>
      <c r="IY114" s="316"/>
      <c r="IZ114" s="316"/>
      <c r="JA114" s="316"/>
      <c r="JB114" s="316"/>
      <c r="JC114" s="316"/>
      <c r="JD114" s="316"/>
      <c r="JE114" s="316"/>
      <c r="JF114" s="316"/>
      <c r="JG114" s="316"/>
      <c r="JH114" s="316"/>
      <c r="JI114" s="316"/>
      <c r="JJ114" s="316"/>
      <c r="JK114" s="316"/>
      <c r="JL114" s="316"/>
      <c r="JM114" s="316"/>
      <c r="JN114" s="316"/>
      <c r="JO114" s="316"/>
      <c r="JP114" s="316"/>
      <c r="JQ114" s="316"/>
      <c r="JR114" s="316"/>
      <c r="JS114" s="316"/>
      <c r="JT114" s="316"/>
      <c r="JU114" s="316"/>
      <c r="JV114" s="316"/>
      <c r="JW114" s="316"/>
      <c r="JX114" s="316"/>
      <c r="JY114" s="316"/>
      <c r="JZ114" s="316"/>
      <c r="KA114" s="316"/>
      <c r="KB114" s="316"/>
      <c r="KC114" s="316"/>
      <c r="KD114" s="316"/>
      <c r="KE114" s="316"/>
      <c r="KF114" s="316"/>
      <c r="KG114" s="316"/>
      <c r="KH114" s="316"/>
      <c r="KI114" s="316"/>
      <c r="KJ114" s="316"/>
      <c r="KK114" s="316"/>
      <c r="KL114" s="316"/>
      <c r="KM114" s="316"/>
      <c r="KN114" s="316"/>
      <c r="KO114" s="316"/>
      <c r="KP114" s="316"/>
      <c r="KQ114" s="316"/>
      <c r="KR114" s="316"/>
      <c r="KS114" s="316"/>
      <c r="KT114" s="316"/>
      <c r="KU114" s="316"/>
      <c r="KV114" s="316"/>
      <c r="KW114" s="316"/>
      <c r="KX114" s="316"/>
      <c r="KY114" s="316"/>
      <c r="KZ114" s="316"/>
      <c r="LA114" s="316"/>
      <c r="LB114" s="316"/>
      <c r="LC114" s="316"/>
      <c r="LD114" s="316"/>
      <c r="LE114" s="316"/>
      <c r="LF114" s="316"/>
      <c r="LG114" s="316"/>
      <c r="LH114" s="316"/>
      <c r="LI114" s="316"/>
      <c r="LJ114" s="316"/>
      <c r="LK114" s="316"/>
      <c r="LL114" s="316"/>
      <c r="LM114" s="316"/>
      <c r="LN114" s="316"/>
      <c r="LO114" s="316"/>
      <c r="LP114" s="316"/>
      <c r="LQ114" s="316"/>
      <c r="LR114" s="316"/>
      <c r="LS114" s="316"/>
      <c r="LT114" s="316"/>
      <c r="LU114" s="316"/>
      <c r="LV114" s="316"/>
      <c r="LW114" s="316"/>
      <c r="LX114" s="316"/>
      <c r="LY114" s="316"/>
      <c r="LZ114" s="316"/>
      <c r="MA114" s="316"/>
      <c r="MB114" s="316"/>
      <c r="MC114" s="316"/>
      <c r="MD114" s="316"/>
      <c r="ME114" s="316"/>
      <c r="MF114" s="316"/>
      <c r="MG114" s="316"/>
      <c r="MH114" s="316"/>
      <c r="MI114" s="316"/>
      <c r="MJ114" s="316"/>
      <c r="MK114" s="316"/>
      <c r="ML114" s="316"/>
      <c r="MM114" s="316"/>
      <c r="MN114" s="316"/>
      <c r="MO114" s="316"/>
      <c r="MP114" s="316"/>
      <c r="MQ114" s="316"/>
    </row>
    <row r="115" spans="1:638" s="185" customFormat="1" ht="91.9" customHeight="1" x14ac:dyDescent="0.25">
      <c r="A115" s="55" t="s">
        <v>323</v>
      </c>
      <c r="B115" s="32" t="s">
        <v>9</v>
      </c>
      <c r="C115" s="32" t="s">
        <v>97</v>
      </c>
      <c r="D115" s="34"/>
      <c r="E115" s="182"/>
      <c r="F115" s="35"/>
      <c r="G115" s="35"/>
      <c r="H115" s="35"/>
      <c r="I115" s="35"/>
      <c r="J115" s="35"/>
      <c r="K115" s="33">
        <f t="shared" si="101"/>
        <v>0</v>
      </c>
      <c r="L115" s="32">
        <v>250000</v>
      </c>
      <c r="M115" s="32"/>
      <c r="N115" s="32"/>
      <c r="O115" s="32"/>
      <c r="P115" s="32"/>
      <c r="Q115" s="32"/>
      <c r="R115" s="33">
        <f t="shared" si="106"/>
        <v>250000</v>
      </c>
      <c r="S115" s="32">
        <v>830256</v>
      </c>
      <c r="T115" s="32"/>
      <c r="U115" s="32"/>
      <c r="V115" s="32"/>
      <c r="W115" s="32"/>
      <c r="X115" s="32"/>
      <c r="Y115" s="33">
        <f t="shared" si="107"/>
        <v>830256</v>
      </c>
      <c r="Z115" s="32"/>
      <c r="AA115" s="32"/>
      <c r="AB115" s="32"/>
      <c r="AC115" s="32"/>
      <c r="AD115" s="32"/>
      <c r="AE115" s="32"/>
      <c r="AF115" s="33">
        <f t="shared" si="102"/>
        <v>0</v>
      </c>
      <c r="AG115" s="32"/>
      <c r="AH115" s="32"/>
      <c r="AI115" s="32"/>
      <c r="AJ115" s="32"/>
      <c r="AK115" s="32"/>
      <c r="AL115" s="32"/>
      <c r="AM115" s="33">
        <f t="shared" si="103"/>
        <v>0</v>
      </c>
      <c r="AN115" s="32"/>
      <c r="AO115" s="32"/>
      <c r="AP115" s="32"/>
      <c r="AQ115" s="32"/>
      <c r="AR115" s="32"/>
      <c r="AS115" s="32"/>
      <c r="AT115" s="33">
        <f t="shared" si="104"/>
        <v>0</v>
      </c>
      <c r="AU115" s="35">
        <f t="shared" si="105"/>
        <v>1080256</v>
      </c>
      <c r="AV115" s="96" t="s">
        <v>664</v>
      </c>
      <c r="AW115" s="32">
        <v>2023</v>
      </c>
      <c r="AX115" s="134" t="s">
        <v>495</v>
      </c>
      <c r="AY115" s="52" t="s">
        <v>128</v>
      </c>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EU115" s="360"/>
      <c r="EV115" s="360"/>
      <c r="EW115" s="360"/>
      <c r="EX115" s="360"/>
      <c r="EY115" s="360"/>
      <c r="EZ115" s="360"/>
      <c r="FA115" s="360"/>
      <c r="FB115" s="360"/>
      <c r="FC115" s="360"/>
      <c r="FD115" s="360"/>
      <c r="FE115" s="360"/>
      <c r="FF115" s="360"/>
      <c r="FG115" s="360"/>
      <c r="FH115" s="360"/>
      <c r="FI115" s="360"/>
      <c r="FJ115" s="360"/>
      <c r="FK115" s="360"/>
      <c r="FL115" s="360"/>
      <c r="FM115" s="360"/>
      <c r="FN115" s="360"/>
      <c r="FO115" s="360"/>
      <c r="FP115" s="360"/>
      <c r="FQ115" s="360"/>
      <c r="FR115" s="360"/>
      <c r="FS115" s="360"/>
      <c r="FT115" s="360"/>
      <c r="FU115" s="360"/>
      <c r="FV115" s="360"/>
      <c r="FW115" s="360"/>
      <c r="FX115" s="360"/>
      <c r="FY115" s="360"/>
      <c r="FZ115" s="360"/>
      <c r="GA115" s="360"/>
      <c r="GB115" s="360"/>
      <c r="GC115" s="360"/>
      <c r="GD115" s="360"/>
      <c r="GE115" s="360"/>
      <c r="GF115" s="360"/>
      <c r="GG115" s="360"/>
      <c r="GH115" s="360"/>
      <c r="GI115" s="360"/>
      <c r="GJ115" s="360"/>
      <c r="GK115" s="360"/>
      <c r="GL115" s="360"/>
      <c r="GM115" s="360"/>
      <c r="GN115" s="360"/>
      <c r="GO115" s="360"/>
      <c r="GP115" s="360"/>
      <c r="GQ115" s="360"/>
      <c r="GR115" s="360"/>
      <c r="GS115" s="360"/>
      <c r="GT115" s="360"/>
      <c r="GU115" s="360"/>
      <c r="GV115" s="360"/>
      <c r="GW115" s="360"/>
      <c r="GX115" s="360"/>
      <c r="GY115" s="360"/>
      <c r="GZ115" s="360"/>
      <c r="HA115" s="360"/>
      <c r="HB115" s="360"/>
      <c r="HC115" s="360"/>
      <c r="HD115" s="360"/>
      <c r="HE115" s="360"/>
      <c r="HF115" s="360"/>
      <c r="HG115" s="360"/>
      <c r="HH115" s="360"/>
      <c r="HI115" s="360"/>
      <c r="HJ115" s="360"/>
      <c r="HK115" s="360"/>
      <c r="HL115" s="360"/>
      <c r="HM115" s="360"/>
      <c r="HN115" s="360"/>
      <c r="HO115" s="360"/>
      <c r="HP115" s="360"/>
      <c r="HQ115" s="360"/>
      <c r="HR115" s="360"/>
      <c r="HS115" s="360"/>
      <c r="HT115" s="360"/>
      <c r="HU115" s="360"/>
      <c r="HV115" s="360"/>
      <c r="HW115" s="360"/>
      <c r="HX115" s="360"/>
      <c r="HY115" s="360"/>
      <c r="HZ115" s="360"/>
      <c r="IA115" s="360"/>
      <c r="IB115" s="360"/>
      <c r="IC115" s="360"/>
      <c r="ID115" s="360"/>
      <c r="IE115" s="360"/>
      <c r="IF115" s="360"/>
      <c r="IG115" s="360"/>
      <c r="IH115" s="360"/>
      <c r="II115" s="360"/>
      <c r="IJ115" s="360"/>
      <c r="IK115" s="360"/>
      <c r="IL115" s="360"/>
      <c r="IM115" s="360"/>
      <c r="IN115" s="360"/>
      <c r="IO115" s="360"/>
      <c r="IP115" s="360"/>
      <c r="IQ115" s="360"/>
      <c r="IR115" s="360"/>
      <c r="IS115" s="360"/>
      <c r="IT115" s="360"/>
      <c r="IU115" s="360"/>
      <c r="IV115" s="360"/>
      <c r="IW115" s="360"/>
      <c r="IX115" s="360"/>
      <c r="IY115" s="360"/>
      <c r="IZ115" s="360"/>
      <c r="JA115" s="360"/>
      <c r="JB115" s="360"/>
      <c r="JC115" s="360"/>
      <c r="JD115" s="360"/>
      <c r="JE115" s="360"/>
      <c r="JF115" s="360"/>
      <c r="JG115" s="360"/>
      <c r="JH115" s="360"/>
      <c r="JI115" s="360"/>
      <c r="JJ115" s="360"/>
      <c r="JK115" s="360"/>
      <c r="JL115" s="360"/>
      <c r="JM115" s="360"/>
      <c r="JN115" s="360"/>
      <c r="JO115" s="360"/>
      <c r="JP115" s="360"/>
      <c r="JQ115" s="360"/>
      <c r="JR115" s="360"/>
      <c r="JS115" s="360"/>
      <c r="JT115" s="360"/>
      <c r="JU115" s="360"/>
      <c r="JV115" s="360"/>
      <c r="JW115" s="360"/>
      <c r="JX115" s="360"/>
      <c r="JY115" s="360"/>
      <c r="JZ115" s="360"/>
      <c r="KA115" s="360"/>
      <c r="KB115" s="360"/>
      <c r="KC115" s="360"/>
      <c r="KD115" s="360"/>
      <c r="KE115" s="360"/>
      <c r="KF115" s="360"/>
      <c r="KG115" s="360"/>
      <c r="KH115" s="360"/>
      <c r="KI115" s="360"/>
      <c r="KJ115" s="360"/>
      <c r="KK115" s="360"/>
      <c r="KL115" s="360"/>
      <c r="KM115" s="360"/>
      <c r="KN115" s="360"/>
      <c r="KO115" s="360"/>
      <c r="KP115" s="360"/>
      <c r="KQ115" s="360"/>
      <c r="KR115" s="360"/>
      <c r="KS115" s="360"/>
      <c r="KT115" s="360"/>
      <c r="KU115" s="360"/>
      <c r="KV115" s="360"/>
      <c r="KW115" s="360"/>
      <c r="KX115" s="360"/>
      <c r="KY115" s="360"/>
      <c r="KZ115" s="360"/>
      <c r="LA115" s="360"/>
      <c r="LB115" s="360"/>
      <c r="LC115" s="360"/>
      <c r="LD115" s="360"/>
      <c r="LE115" s="360"/>
      <c r="LF115" s="360"/>
      <c r="LG115" s="360"/>
      <c r="LH115" s="360"/>
      <c r="LI115" s="360"/>
      <c r="LJ115" s="360"/>
      <c r="LK115" s="360"/>
      <c r="LL115" s="360"/>
      <c r="LM115" s="360"/>
      <c r="LN115" s="360"/>
      <c r="LO115" s="360"/>
      <c r="LP115" s="360"/>
      <c r="LQ115" s="360"/>
      <c r="LR115" s="360"/>
      <c r="LS115" s="360"/>
      <c r="LT115" s="360"/>
      <c r="LU115" s="360"/>
      <c r="LV115" s="360"/>
      <c r="LW115" s="360"/>
      <c r="LX115" s="360"/>
      <c r="LY115" s="360"/>
      <c r="LZ115" s="360"/>
      <c r="MA115" s="360"/>
      <c r="MB115" s="360"/>
      <c r="MC115" s="360"/>
      <c r="MD115" s="360"/>
      <c r="ME115" s="360"/>
      <c r="MF115" s="360"/>
      <c r="MG115" s="360"/>
      <c r="MH115" s="360"/>
      <c r="MI115" s="360"/>
      <c r="MJ115" s="360"/>
      <c r="MK115" s="360"/>
      <c r="ML115" s="360"/>
      <c r="MM115" s="360"/>
      <c r="MN115" s="360"/>
      <c r="MO115" s="360"/>
      <c r="MP115" s="360"/>
      <c r="MQ115" s="360"/>
      <c r="WK115" s="20"/>
      <c r="WL115" s="20"/>
      <c r="WM115" s="20"/>
      <c r="WN115" s="20"/>
      <c r="WO115" s="20"/>
      <c r="WP115" s="20"/>
      <c r="WQ115" s="20"/>
      <c r="WR115" s="20"/>
      <c r="WS115" s="20"/>
      <c r="WT115" s="20"/>
      <c r="WU115" s="20"/>
      <c r="WV115" s="20"/>
      <c r="WW115" s="20"/>
      <c r="WX115" s="20"/>
      <c r="WY115" s="20"/>
      <c r="WZ115" s="20"/>
      <c r="XA115" s="20"/>
      <c r="XB115" s="20"/>
      <c r="XC115" s="20"/>
      <c r="XD115" s="20"/>
      <c r="XE115" s="20"/>
      <c r="XF115" s="20"/>
      <c r="XG115" s="20"/>
      <c r="XH115" s="20"/>
      <c r="XI115" s="20"/>
      <c r="XJ115" s="20"/>
      <c r="XK115" s="20"/>
      <c r="XL115" s="20"/>
      <c r="XM115" s="20"/>
      <c r="XN115" s="20"/>
    </row>
    <row r="116" spans="1:638" ht="95.25" customHeight="1" x14ac:dyDescent="0.25">
      <c r="A116" s="55" t="s">
        <v>324</v>
      </c>
      <c r="B116" s="32" t="s">
        <v>10</v>
      </c>
      <c r="C116" s="32" t="s">
        <v>97</v>
      </c>
      <c r="D116" s="34"/>
      <c r="E116" s="182"/>
      <c r="F116" s="35"/>
      <c r="G116" s="35"/>
      <c r="H116" s="35"/>
      <c r="I116" s="35"/>
      <c r="J116" s="35"/>
      <c r="K116" s="33">
        <f t="shared" si="101"/>
        <v>0</v>
      </c>
      <c r="L116" s="32"/>
      <c r="M116" s="32"/>
      <c r="N116" s="32"/>
      <c r="O116" s="32"/>
      <c r="P116" s="32"/>
      <c r="Q116" s="32"/>
      <c r="R116" s="33">
        <f t="shared" si="106"/>
        <v>0</v>
      </c>
      <c r="S116" s="32"/>
      <c r="T116" s="32"/>
      <c r="U116" s="32"/>
      <c r="V116" s="32"/>
      <c r="W116" s="32"/>
      <c r="X116" s="32"/>
      <c r="Y116" s="33">
        <f t="shared" si="107"/>
        <v>0</v>
      </c>
      <c r="Z116" s="182">
        <v>120000</v>
      </c>
      <c r="AA116" s="32"/>
      <c r="AB116" s="32"/>
      <c r="AC116" s="32"/>
      <c r="AD116" s="32"/>
      <c r="AE116" s="32"/>
      <c r="AF116" s="33">
        <f t="shared" si="102"/>
        <v>120000</v>
      </c>
      <c r="AG116" s="32"/>
      <c r="AH116" s="32"/>
      <c r="AI116" s="32"/>
      <c r="AJ116" s="32"/>
      <c r="AK116" s="32"/>
      <c r="AL116" s="32"/>
      <c r="AM116" s="33">
        <f t="shared" si="103"/>
        <v>0</v>
      </c>
      <c r="AN116" s="32"/>
      <c r="AO116" s="32"/>
      <c r="AP116" s="32"/>
      <c r="AQ116" s="32"/>
      <c r="AR116" s="32"/>
      <c r="AS116" s="32"/>
      <c r="AT116" s="33">
        <f t="shared" si="104"/>
        <v>0</v>
      </c>
      <c r="AU116" s="35">
        <f t="shared" si="105"/>
        <v>120000</v>
      </c>
      <c r="AV116" s="43" t="s">
        <v>665</v>
      </c>
      <c r="AW116" s="32">
        <v>2022</v>
      </c>
      <c r="AX116" s="36">
        <v>2022</v>
      </c>
      <c r="AY116" s="52" t="s">
        <v>128</v>
      </c>
      <c r="EU116" s="316"/>
      <c r="EV116" s="316"/>
      <c r="EW116" s="316"/>
      <c r="EX116" s="316"/>
      <c r="EY116" s="316"/>
      <c r="EZ116" s="316"/>
      <c r="FA116" s="316"/>
      <c r="FB116" s="316"/>
      <c r="FC116" s="316"/>
      <c r="FD116" s="316"/>
      <c r="FE116" s="316"/>
      <c r="FF116" s="316"/>
      <c r="FG116" s="316"/>
      <c r="FH116" s="316"/>
      <c r="FI116" s="316"/>
      <c r="FJ116" s="316"/>
      <c r="FK116" s="316"/>
      <c r="FL116" s="316"/>
      <c r="FM116" s="316"/>
      <c r="FN116" s="316"/>
      <c r="FO116" s="316"/>
      <c r="FP116" s="316"/>
      <c r="FQ116" s="316"/>
      <c r="FR116" s="316"/>
      <c r="FS116" s="316"/>
      <c r="FT116" s="316"/>
      <c r="FU116" s="316"/>
      <c r="FV116" s="316"/>
      <c r="FW116" s="316"/>
      <c r="FX116" s="316"/>
      <c r="FY116" s="316"/>
      <c r="FZ116" s="316"/>
      <c r="GA116" s="316"/>
      <c r="GB116" s="316"/>
      <c r="GC116" s="316"/>
      <c r="GD116" s="316"/>
      <c r="GE116" s="316"/>
      <c r="GF116" s="316"/>
      <c r="GG116" s="316"/>
      <c r="GH116" s="316"/>
      <c r="GI116" s="316"/>
      <c r="GJ116" s="316"/>
      <c r="GK116" s="316"/>
      <c r="GL116" s="316"/>
      <c r="GM116" s="316"/>
      <c r="GN116" s="316"/>
      <c r="GO116" s="316"/>
      <c r="GP116" s="316"/>
      <c r="GQ116" s="316"/>
      <c r="GR116" s="316"/>
      <c r="GS116" s="316"/>
      <c r="GT116" s="316"/>
      <c r="GU116" s="316"/>
      <c r="GV116" s="316"/>
      <c r="GW116" s="316"/>
      <c r="GX116" s="316"/>
      <c r="GY116" s="316"/>
      <c r="GZ116" s="316"/>
      <c r="HA116" s="316"/>
      <c r="HB116" s="316"/>
      <c r="HC116" s="316"/>
      <c r="HD116" s="316"/>
      <c r="HE116" s="316"/>
      <c r="HF116" s="316"/>
      <c r="HG116" s="316"/>
      <c r="HH116" s="316"/>
      <c r="HI116" s="316"/>
      <c r="HJ116" s="316"/>
      <c r="HK116" s="316"/>
      <c r="HL116" s="316"/>
      <c r="HM116" s="316"/>
      <c r="HN116" s="316"/>
      <c r="HO116" s="316"/>
      <c r="HP116" s="316"/>
      <c r="HQ116" s="316"/>
      <c r="HR116" s="316"/>
      <c r="HS116" s="316"/>
      <c r="HT116" s="316"/>
      <c r="HU116" s="316"/>
      <c r="HV116" s="316"/>
      <c r="HW116" s="316"/>
      <c r="HX116" s="316"/>
      <c r="HY116" s="316"/>
      <c r="HZ116" s="316"/>
      <c r="IA116" s="316"/>
      <c r="IB116" s="316"/>
      <c r="IC116" s="316"/>
      <c r="ID116" s="316"/>
      <c r="IE116" s="316"/>
      <c r="IF116" s="316"/>
      <c r="IG116" s="316"/>
      <c r="IH116" s="316"/>
      <c r="II116" s="316"/>
      <c r="IJ116" s="316"/>
      <c r="IK116" s="316"/>
      <c r="IL116" s="316"/>
      <c r="IM116" s="316"/>
      <c r="IN116" s="316"/>
      <c r="IO116" s="316"/>
      <c r="IP116" s="316"/>
      <c r="IQ116" s="316"/>
      <c r="IR116" s="316"/>
      <c r="IS116" s="316"/>
      <c r="IT116" s="316"/>
      <c r="IU116" s="316"/>
      <c r="IV116" s="316"/>
      <c r="IW116" s="316"/>
      <c r="IX116" s="316"/>
      <c r="IY116" s="316"/>
      <c r="IZ116" s="316"/>
      <c r="JA116" s="316"/>
      <c r="JB116" s="316"/>
      <c r="JC116" s="316"/>
      <c r="JD116" s="316"/>
      <c r="JE116" s="316"/>
      <c r="JF116" s="316"/>
      <c r="JG116" s="316"/>
      <c r="JH116" s="316"/>
      <c r="JI116" s="316"/>
      <c r="JJ116" s="316"/>
      <c r="JK116" s="316"/>
      <c r="JL116" s="316"/>
      <c r="JM116" s="316"/>
      <c r="JN116" s="316"/>
      <c r="JO116" s="316"/>
      <c r="JP116" s="316"/>
      <c r="JQ116" s="316"/>
      <c r="JR116" s="316"/>
      <c r="JS116" s="316"/>
      <c r="JT116" s="316"/>
      <c r="JU116" s="316"/>
      <c r="JV116" s="316"/>
      <c r="JW116" s="316"/>
      <c r="JX116" s="316"/>
      <c r="JY116" s="316"/>
      <c r="JZ116" s="316"/>
      <c r="KA116" s="316"/>
      <c r="KB116" s="316"/>
      <c r="KC116" s="316"/>
      <c r="KD116" s="316"/>
      <c r="KE116" s="316"/>
      <c r="KF116" s="316"/>
      <c r="KG116" s="316"/>
      <c r="KH116" s="316"/>
      <c r="KI116" s="316"/>
      <c r="KJ116" s="316"/>
      <c r="KK116" s="316"/>
      <c r="KL116" s="316"/>
      <c r="KM116" s="316"/>
      <c r="KN116" s="316"/>
      <c r="KO116" s="316"/>
      <c r="KP116" s="316"/>
      <c r="KQ116" s="316"/>
      <c r="KR116" s="316"/>
      <c r="KS116" s="316"/>
      <c r="KT116" s="316"/>
      <c r="KU116" s="316"/>
      <c r="KV116" s="316"/>
      <c r="KW116" s="316"/>
      <c r="KX116" s="316"/>
      <c r="KY116" s="316"/>
      <c r="KZ116" s="316"/>
      <c r="LA116" s="316"/>
      <c r="LB116" s="316"/>
      <c r="LC116" s="316"/>
      <c r="LD116" s="316"/>
      <c r="LE116" s="316"/>
      <c r="LF116" s="316"/>
      <c r="LG116" s="316"/>
      <c r="LH116" s="316"/>
      <c r="LI116" s="316"/>
      <c r="LJ116" s="316"/>
      <c r="LK116" s="316"/>
      <c r="LL116" s="316"/>
      <c r="LM116" s="316"/>
      <c r="LN116" s="316"/>
      <c r="LO116" s="316"/>
      <c r="LP116" s="316"/>
      <c r="LQ116" s="316"/>
      <c r="LR116" s="316"/>
      <c r="LS116" s="316"/>
      <c r="LT116" s="316"/>
      <c r="LU116" s="316"/>
      <c r="LV116" s="316"/>
      <c r="LW116" s="316"/>
      <c r="LX116" s="316"/>
      <c r="LY116" s="316"/>
      <c r="LZ116" s="316"/>
      <c r="MA116" s="316"/>
      <c r="MB116" s="316"/>
      <c r="MC116" s="316"/>
      <c r="MD116" s="316"/>
      <c r="ME116" s="316"/>
      <c r="MF116" s="316"/>
      <c r="MG116" s="316"/>
      <c r="MH116" s="316"/>
      <c r="MI116" s="316"/>
      <c r="MJ116" s="316"/>
      <c r="MK116" s="316"/>
      <c r="ML116" s="316"/>
      <c r="MM116" s="316"/>
      <c r="MN116" s="316"/>
      <c r="MO116" s="316"/>
      <c r="MP116" s="316"/>
      <c r="MQ116" s="316"/>
    </row>
    <row r="117" spans="1:638" ht="100.5" customHeight="1" x14ac:dyDescent="0.25">
      <c r="A117" s="167" t="s">
        <v>325</v>
      </c>
      <c r="B117" s="32" t="s">
        <v>11</v>
      </c>
      <c r="C117" s="32" t="s">
        <v>97</v>
      </c>
      <c r="D117" s="34"/>
      <c r="E117" s="182"/>
      <c r="F117" s="35"/>
      <c r="G117" s="35"/>
      <c r="H117" s="35"/>
      <c r="I117" s="35"/>
      <c r="J117" s="35"/>
      <c r="K117" s="33">
        <f t="shared" si="101"/>
        <v>0</v>
      </c>
      <c r="L117" s="32"/>
      <c r="M117" s="32"/>
      <c r="N117" s="32"/>
      <c r="O117" s="32"/>
      <c r="P117" s="32"/>
      <c r="Q117" s="32"/>
      <c r="R117" s="33">
        <f t="shared" si="106"/>
        <v>0</v>
      </c>
      <c r="S117" s="32"/>
      <c r="T117" s="32"/>
      <c r="U117" s="32"/>
      <c r="V117" s="32"/>
      <c r="W117" s="32"/>
      <c r="X117" s="32"/>
      <c r="Y117" s="33">
        <f t="shared" si="107"/>
        <v>0</v>
      </c>
      <c r="Z117" s="182">
        <v>160000</v>
      </c>
      <c r="AA117" s="32"/>
      <c r="AB117" s="32"/>
      <c r="AC117" s="32"/>
      <c r="AD117" s="32"/>
      <c r="AE117" s="32"/>
      <c r="AF117" s="33">
        <f t="shared" si="102"/>
        <v>160000</v>
      </c>
      <c r="AG117" s="32"/>
      <c r="AH117" s="32"/>
      <c r="AI117" s="32"/>
      <c r="AJ117" s="32"/>
      <c r="AK117" s="32"/>
      <c r="AL117" s="32"/>
      <c r="AM117" s="33">
        <f t="shared" si="103"/>
        <v>0</v>
      </c>
      <c r="AN117" s="32"/>
      <c r="AO117" s="32"/>
      <c r="AP117" s="32"/>
      <c r="AQ117" s="32"/>
      <c r="AR117" s="32"/>
      <c r="AS117" s="32"/>
      <c r="AT117" s="33">
        <f t="shared" si="104"/>
        <v>0</v>
      </c>
      <c r="AU117" s="35">
        <f t="shared" si="105"/>
        <v>160000</v>
      </c>
      <c r="AV117" s="43" t="s">
        <v>666</v>
      </c>
      <c r="AW117" s="32">
        <v>2022</v>
      </c>
      <c r="AX117" s="36">
        <v>2022</v>
      </c>
      <c r="AY117" s="52" t="s">
        <v>128</v>
      </c>
      <c r="EU117" s="316"/>
      <c r="EV117" s="316"/>
      <c r="EW117" s="316"/>
      <c r="EX117" s="316"/>
      <c r="EY117" s="316"/>
      <c r="EZ117" s="316"/>
      <c r="FA117" s="316"/>
      <c r="FB117" s="316"/>
      <c r="FC117" s="316"/>
      <c r="FD117" s="316"/>
      <c r="FE117" s="316"/>
      <c r="FF117" s="316"/>
      <c r="FG117" s="316"/>
      <c r="FH117" s="316"/>
      <c r="FI117" s="316"/>
      <c r="FJ117" s="316"/>
      <c r="FK117" s="316"/>
      <c r="FL117" s="316"/>
      <c r="FM117" s="316"/>
      <c r="FN117" s="316"/>
      <c r="FO117" s="316"/>
      <c r="FP117" s="316"/>
      <c r="FQ117" s="316"/>
      <c r="FR117" s="316"/>
      <c r="FS117" s="316"/>
      <c r="FT117" s="316"/>
      <c r="FU117" s="316"/>
      <c r="FV117" s="316"/>
      <c r="FW117" s="316"/>
      <c r="FX117" s="316"/>
      <c r="FY117" s="316"/>
      <c r="FZ117" s="316"/>
      <c r="GA117" s="316"/>
      <c r="GB117" s="316"/>
      <c r="GC117" s="316"/>
      <c r="GD117" s="316"/>
      <c r="GE117" s="316"/>
      <c r="GF117" s="316"/>
      <c r="GG117" s="316"/>
      <c r="GH117" s="316"/>
      <c r="GI117" s="316"/>
      <c r="GJ117" s="316"/>
      <c r="GK117" s="316"/>
      <c r="GL117" s="316"/>
      <c r="GM117" s="316"/>
      <c r="GN117" s="316"/>
      <c r="GO117" s="316"/>
      <c r="GP117" s="316"/>
      <c r="GQ117" s="316"/>
      <c r="GR117" s="316"/>
      <c r="GS117" s="316"/>
      <c r="GT117" s="316"/>
      <c r="GU117" s="316"/>
      <c r="GV117" s="316"/>
      <c r="GW117" s="316"/>
      <c r="GX117" s="316"/>
      <c r="GY117" s="316"/>
      <c r="GZ117" s="316"/>
      <c r="HA117" s="316"/>
      <c r="HB117" s="316"/>
      <c r="HC117" s="316"/>
      <c r="HD117" s="316"/>
      <c r="HE117" s="316"/>
      <c r="HF117" s="316"/>
      <c r="HG117" s="316"/>
      <c r="HH117" s="316"/>
      <c r="HI117" s="316"/>
      <c r="HJ117" s="316"/>
      <c r="HK117" s="316"/>
      <c r="HL117" s="316"/>
      <c r="HM117" s="316"/>
      <c r="HN117" s="316"/>
      <c r="HO117" s="316"/>
      <c r="HP117" s="316"/>
      <c r="HQ117" s="316"/>
      <c r="HR117" s="316"/>
      <c r="HS117" s="316"/>
      <c r="HT117" s="316"/>
      <c r="HU117" s="316"/>
      <c r="HV117" s="316"/>
      <c r="HW117" s="316"/>
      <c r="HX117" s="316"/>
      <c r="HY117" s="316"/>
      <c r="HZ117" s="316"/>
      <c r="IA117" s="316"/>
      <c r="IB117" s="316"/>
      <c r="IC117" s="316"/>
      <c r="ID117" s="316"/>
      <c r="IE117" s="316"/>
      <c r="IF117" s="316"/>
      <c r="IG117" s="316"/>
      <c r="IH117" s="316"/>
      <c r="II117" s="316"/>
      <c r="IJ117" s="316"/>
      <c r="IK117" s="316"/>
      <c r="IL117" s="316"/>
      <c r="IM117" s="316"/>
      <c r="IN117" s="316"/>
      <c r="IO117" s="316"/>
      <c r="IP117" s="316"/>
      <c r="IQ117" s="316"/>
      <c r="IR117" s="316"/>
      <c r="IS117" s="316"/>
      <c r="IT117" s="316"/>
      <c r="IU117" s="316"/>
      <c r="IV117" s="316"/>
      <c r="IW117" s="316"/>
      <c r="IX117" s="316"/>
      <c r="IY117" s="316"/>
      <c r="IZ117" s="316"/>
      <c r="JA117" s="316"/>
      <c r="JB117" s="316"/>
      <c r="JC117" s="316"/>
      <c r="JD117" s="316"/>
      <c r="JE117" s="316"/>
      <c r="JF117" s="316"/>
      <c r="JG117" s="316"/>
      <c r="JH117" s="316"/>
      <c r="JI117" s="316"/>
      <c r="JJ117" s="316"/>
      <c r="JK117" s="316"/>
      <c r="JL117" s="316"/>
      <c r="JM117" s="316"/>
      <c r="JN117" s="316"/>
      <c r="JO117" s="316"/>
      <c r="JP117" s="316"/>
      <c r="JQ117" s="316"/>
      <c r="JR117" s="316"/>
      <c r="JS117" s="316"/>
      <c r="JT117" s="316"/>
      <c r="JU117" s="316"/>
      <c r="JV117" s="316"/>
      <c r="JW117" s="316"/>
      <c r="JX117" s="316"/>
      <c r="JY117" s="316"/>
      <c r="JZ117" s="316"/>
      <c r="KA117" s="316"/>
      <c r="KB117" s="316"/>
      <c r="KC117" s="316"/>
      <c r="KD117" s="316"/>
      <c r="KE117" s="316"/>
      <c r="KF117" s="316"/>
      <c r="KG117" s="316"/>
      <c r="KH117" s="316"/>
      <c r="KI117" s="316"/>
      <c r="KJ117" s="316"/>
      <c r="KK117" s="316"/>
      <c r="KL117" s="316"/>
      <c r="KM117" s="316"/>
      <c r="KN117" s="316"/>
      <c r="KO117" s="316"/>
      <c r="KP117" s="316"/>
      <c r="KQ117" s="316"/>
      <c r="KR117" s="316"/>
      <c r="KS117" s="316"/>
      <c r="KT117" s="316"/>
      <c r="KU117" s="316"/>
      <c r="KV117" s="316"/>
      <c r="KW117" s="316"/>
      <c r="KX117" s="316"/>
      <c r="KY117" s="316"/>
      <c r="KZ117" s="316"/>
      <c r="LA117" s="316"/>
      <c r="LB117" s="316"/>
      <c r="LC117" s="316"/>
      <c r="LD117" s="316"/>
      <c r="LE117" s="316"/>
      <c r="LF117" s="316"/>
      <c r="LG117" s="316"/>
      <c r="LH117" s="316"/>
      <c r="LI117" s="316"/>
      <c r="LJ117" s="316"/>
      <c r="LK117" s="316"/>
      <c r="LL117" s="316"/>
      <c r="LM117" s="316"/>
      <c r="LN117" s="316"/>
      <c r="LO117" s="316"/>
      <c r="LP117" s="316"/>
      <c r="LQ117" s="316"/>
      <c r="LR117" s="316"/>
      <c r="LS117" s="316"/>
      <c r="LT117" s="316"/>
      <c r="LU117" s="316"/>
      <c r="LV117" s="316"/>
      <c r="LW117" s="316"/>
      <c r="LX117" s="316"/>
      <c r="LY117" s="316"/>
      <c r="LZ117" s="316"/>
      <c r="MA117" s="316"/>
      <c r="MB117" s="316"/>
      <c r="MC117" s="316"/>
      <c r="MD117" s="316"/>
      <c r="ME117" s="316"/>
      <c r="MF117" s="316"/>
      <c r="MG117" s="316"/>
      <c r="MH117" s="316"/>
      <c r="MI117" s="316"/>
      <c r="MJ117" s="316"/>
      <c r="MK117" s="316"/>
      <c r="ML117" s="316"/>
      <c r="MM117" s="316"/>
      <c r="MN117" s="316"/>
      <c r="MO117" s="316"/>
      <c r="MP117" s="316"/>
      <c r="MQ117" s="316"/>
    </row>
    <row r="118" spans="1:638" ht="130.5" customHeight="1" x14ac:dyDescent="0.25">
      <c r="A118" s="167" t="s">
        <v>326</v>
      </c>
      <c r="B118" s="32" t="s">
        <v>12</v>
      </c>
      <c r="C118" s="32" t="s">
        <v>97</v>
      </c>
      <c r="D118" s="32"/>
      <c r="E118" s="38"/>
      <c r="F118" s="32"/>
      <c r="G118" s="32"/>
      <c r="H118" s="32"/>
      <c r="I118" s="32"/>
      <c r="J118" s="32"/>
      <c r="K118" s="33">
        <f t="shared" si="101"/>
        <v>0</v>
      </c>
      <c r="L118" s="32"/>
      <c r="M118" s="32"/>
      <c r="N118" s="32"/>
      <c r="O118" s="32"/>
      <c r="P118" s="32"/>
      <c r="Q118" s="32"/>
      <c r="R118" s="33">
        <f t="shared" si="106"/>
        <v>0</v>
      </c>
      <c r="S118" s="32">
        <v>60000</v>
      </c>
      <c r="T118" s="32"/>
      <c r="U118" s="32"/>
      <c r="V118" s="32"/>
      <c r="W118" s="32"/>
      <c r="X118" s="32"/>
      <c r="Y118" s="33">
        <f t="shared" si="107"/>
        <v>60000</v>
      </c>
      <c r="Z118" s="32">
        <v>60000</v>
      </c>
      <c r="AA118" s="32"/>
      <c r="AB118" s="32"/>
      <c r="AC118" s="32"/>
      <c r="AD118" s="32"/>
      <c r="AE118" s="32"/>
      <c r="AF118" s="33">
        <f t="shared" si="102"/>
        <v>60000</v>
      </c>
      <c r="AG118" s="32"/>
      <c r="AH118" s="32"/>
      <c r="AI118" s="32"/>
      <c r="AJ118" s="32"/>
      <c r="AK118" s="32"/>
      <c r="AL118" s="32"/>
      <c r="AM118" s="33">
        <f t="shared" si="103"/>
        <v>0</v>
      </c>
      <c r="AN118" s="32"/>
      <c r="AO118" s="32"/>
      <c r="AP118" s="32"/>
      <c r="AQ118" s="32"/>
      <c r="AR118" s="32"/>
      <c r="AS118" s="32"/>
      <c r="AT118" s="33">
        <f t="shared" si="104"/>
        <v>0</v>
      </c>
      <c r="AU118" s="35">
        <f t="shared" si="105"/>
        <v>120000</v>
      </c>
      <c r="AV118" s="43" t="s">
        <v>667</v>
      </c>
      <c r="AW118" s="32">
        <v>2022</v>
      </c>
      <c r="AX118" s="36">
        <v>2027</v>
      </c>
      <c r="AY118" s="53" t="s">
        <v>153</v>
      </c>
      <c r="EU118" s="316"/>
      <c r="EV118" s="316"/>
      <c r="EW118" s="316"/>
      <c r="EX118" s="316"/>
      <c r="EY118" s="316"/>
      <c r="EZ118" s="316"/>
      <c r="FA118" s="316"/>
      <c r="FB118" s="316"/>
      <c r="FC118" s="316"/>
      <c r="FD118" s="316"/>
      <c r="FE118" s="316"/>
      <c r="FF118" s="316"/>
      <c r="FG118" s="316"/>
      <c r="FH118" s="316"/>
      <c r="FI118" s="316"/>
      <c r="FJ118" s="316"/>
      <c r="FK118" s="316"/>
      <c r="FL118" s="316"/>
      <c r="FM118" s="316"/>
      <c r="FN118" s="316"/>
      <c r="FO118" s="316"/>
      <c r="FP118" s="316"/>
      <c r="FQ118" s="316"/>
      <c r="FR118" s="316"/>
      <c r="FS118" s="316"/>
      <c r="FT118" s="316"/>
      <c r="FU118" s="316"/>
      <c r="FV118" s="316"/>
      <c r="FW118" s="316"/>
      <c r="FX118" s="316"/>
      <c r="FY118" s="316"/>
      <c r="FZ118" s="316"/>
      <c r="GA118" s="316"/>
      <c r="GB118" s="316"/>
      <c r="GC118" s="316"/>
      <c r="GD118" s="316"/>
      <c r="GE118" s="316"/>
      <c r="GF118" s="316"/>
      <c r="GG118" s="316"/>
      <c r="GH118" s="316"/>
      <c r="GI118" s="316"/>
      <c r="GJ118" s="316"/>
      <c r="GK118" s="316"/>
      <c r="GL118" s="316"/>
      <c r="GM118" s="316"/>
      <c r="GN118" s="316"/>
      <c r="GO118" s="316"/>
      <c r="GP118" s="316"/>
      <c r="GQ118" s="316"/>
      <c r="GR118" s="316"/>
      <c r="GS118" s="316"/>
      <c r="GT118" s="316"/>
      <c r="GU118" s="316"/>
      <c r="GV118" s="316"/>
      <c r="GW118" s="316"/>
      <c r="GX118" s="316"/>
      <c r="GY118" s="316"/>
      <c r="GZ118" s="316"/>
      <c r="HA118" s="316"/>
      <c r="HB118" s="316"/>
      <c r="HC118" s="316"/>
      <c r="HD118" s="316"/>
      <c r="HE118" s="316"/>
      <c r="HF118" s="316"/>
      <c r="HG118" s="316"/>
      <c r="HH118" s="316"/>
      <c r="HI118" s="316"/>
      <c r="HJ118" s="316"/>
      <c r="HK118" s="316"/>
      <c r="HL118" s="316"/>
      <c r="HM118" s="316"/>
      <c r="HN118" s="316"/>
      <c r="HO118" s="316"/>
      <c r="HP118" s="316"/>
      <c r="HQ118" s="316"/>
      <c r="HR118" s="316"/>
      <c r="HS118" s="316"/>
      <c r="HT118" s="316"/>
      <c r="HU118" s="316"/>
      <c r="HV118" s="316"/>
      <c r="HW118" s="316"/>
      <c r="HX118" s="316"/>
      <c r="HY118" s="316"/>
      <c r="HZ118" s="316"/>
      <c r="IA118" s="316"/>
      <c r="IB118" s="316"/>
      <c r="IC118" s="316"/>
      <c r="ID118" s="316"/>
      <c r="IE118" s="316"/>
      <c r="IF118" s="316"/>
      <c r="IG118" s="316"/>
      <c r="IH118" s="316"/>
      <c r="II118" s="316"/>
      <c r="IJ118" s="316"/>
      <c r="IK118" s="316"/>
      <c r="IL118" s="316"/>
      <c r="IM118" s="316"/>
      <c r="IN118" s="316"/>
      <c r="IO118" s="316"/>
      <c r="IP118" s="316"/>
      <c r="IQ118" s="316"/>
      <c r="IR118" s="316"/>
      <c r="IS118" s="316"/>
      <c r="IT118" s="316"/>
      <c r="IU118" s="316"/>
      <c r="IV118" s="316"/>
      <c r="IW118" s="316"/>
      <c r="IX118" s="316"/>
      <c r="IY118" s="316"/>
      <c r="IZ118" s="316"/>
      <c r="JA118" s="316"/>
      <c r="JB118" s="316"/>
      <c r="JC118" s="316"/>
      <c r="JD118" s="316"/>
      <c r="JE118" s="316"/>
      <c r="JF118" s="316"/>
      <c r="JG118" s="316"/>
      <c r="JH118" s="316"/>
      <c r="JI118" s="316"/>
      <c r="JJ118" s="316"/>
      <c r="JK118" s="316"/>
      <c r="JL118" s="316"/>
      <c r="JM118" s="316"/>
      <c r="JN118" s="316"/>
      <c r="JO118" s="316"/>
      <c r="JP118" s="316"/>
      <c r="JQ118" s="316"/>
      <c r="JR118" s="316"/>
      <c r="JS118" s="316"/>
      <c r="JT118" s="316"/>
      <c r="JU118" s="316"/>
      <c r="JV118" s="316"/>
      <c r="JW118" s="316"/>
      <c r="JX118" s="316"/>
      <c r="JY118" s="316"/>
      <c r="JZ118" s="316"/>
      <c r="KA118" s="316"/>
      <c r="KB118" s="316"/>
      <c r="KC118" s="316"/>
      <c r="KD118" s="316"/>
      <c r="KE118" s="316"/>
      <c r="KF118" s="316"/>
      <c r="KG118" s="316"/>
      <c r="KH118" s="316"/>
      <c r="KI118" s="316"/>
      <c r="KJ118" s="316"/>
      <c r="KK118" s="316"/>
      <c r="KL118" s="316"/>
      <c r="KM118" s="316"/>
      <c r="KN118" s="316"/>
      <c r="KO118" s="316"/>
      <c r="KP118" s="316"/>
      <c r="KQ118" s="316"/>
      <c r="KR118" s="316"/>
      <c r="KS118" s="316"/>
      <c r="KT118" s="316"/>
      <c r="KU118" s="316"/>
      <c r="KV118" s="316"/>
      <c r="KW118" s="316"/>
      <c r="KX118" s="316"/>
      <c r="KY118" s="316"/>
      <c r="KZ118" s="316"/>
      <c r="LA118" s="316"/>
      <c r="LB118" s="316"/>
      <c r="LC118" s="316"/>
      <c r="LD118" s="316"/>
      <c r="LE118" s="316"/>
      <c r="LF118" s="316"/>
      <c r="LG118" s="316"/>
      <c r="LH118" s="316"/>
      <c r="LI118" s="316"/>
      <c r="LJ118" s="316"/>
      <c r="LK118" s="316"/>
      <c r="LL118" s="316"/>
      <c r="LM118" s="316"/>
      <c r="LN118" s="316"/>
      <c r="LO118" s="316"/>
      <c r="LP118" s="316"/>
      <c r="LQ118" s="316"/>
      <c r="LR118" s="316"/>
      <c r="LS118" s="316"/>
      <c r="LT118" s="316"/>
      <c r="LU118" s="316"/>
      <c r="LV118" s="316"/>
      <c r="LW118" s="316"/>
      <c r="LX118" s="316"/>
      <c r="LY118" s="316"/>
      <c r="LZ118" s="316"/>
      <c r="MA118" s="316"/>
      <c r="MB118" s="316"/>
      <c r="MC118" s="316"/>
      <c r="MD118" s="316"/>
      <c r="ME118" s="316"/>
      <c r="MF118" s="316"/>
      <c r="MG118" s="316"/>
      <c r="MH118" s="316"/>
      <c r="MI118" s="316"/>
      <c r="MJ118" s="316"/>
      <c r="MK118" s="316"/>
      <c r="ML118" s="316"/>
      <c r="MM118" s="316"/>
      <c r="MN118" s="316"/>
      <c r="MO118" s="316"/>
      <c r="MP118" s="316"/>
      <c r="MQ118" s="316"/>
    </row>
    <row r="119" spans="1:638" ht="136.5" customHeight="1" x14ac:dyDescent="0.25">
      <c r="A119" s="167" t="s">
        <v>327</v>
      </c>
      <c r="B119" s="32" t="s">
        <v>13</v>
      </c>
      <c r="C119" s="32" t="s">
        <v>97</v>
      </c>
      <c r="D119" s="32"/>
      <c r="E119" s="38"/>
      <c r="F119" s="32"/>
      <c r="G119" s="32"/>
      <c r="H119" s="32"/>
      <c r="I119" s="32"/>
      <c r="J119" s="32"/>
      <c r="K119" s="33">
        <f t="shared" si="101"/>
        <v>0</v>
      </c>
      <c r="L119" s="32">
        <v>15000</v>
      </c>
      <c r="M119" s="32"/>
      <c r="N119" s="32"/>
      <c r="O119" s="32"/>
      <c r="P119" s="32"/>
      <c r="Q119" s="32"/>
      <c r="R119" s="33">
        <f t="shared" si="106"/>
        <v>15000</v>
      </c>
      <c r="S119" s="32"/>
      <c r="T119" s="32"/>
      <c r="U119" s="32"/>
      <c r="V119" s="32"/>
      <c r="W119" s="32"/>
      <c r="X119" s="32"/>
      <c r="Y119" s="33">
        <f t="shared" si="107"/>
        <v>0</v>
      </c>
      <c r="Z119" s="32"/>
      <c r="AA119" s="32"/>
      <c r="AB119" s="32"/>
      <c r="AC119" s="32"/>
      <c r="AD119" s="32"/>
      <c r="AE119" s="32"/>
      <c r="AF119" s="33">
        <f t="shared" si="102"/>
        <v>0</v>
      </c>
      <c r="AG119" s="32"/>
      <c r="AH119" s="32"/>
      <c r="AI119" s="32"/>
      <c r="AJ119" s="32"/>
      <c r="AK119" s="32"/>
      <c r="AL119" s="32"/>
      <c r="AM119" s="33">
        <f t="shared" si="103"/>
        <v>0</v>
      </c>
      <c r="AN119" s="32"/>
      <c r="AO119" s="32"/>
      <c r="AP119" s="32"/>
      <c r="AQ119" s="32"/>
      <c r="AR119" s="32"/>
      <c r="AS119" s="32"/>
      <c r="AT119" s="33">
        <f t="shared" si="104"/>
        <v>0</v>
      </c>
      <c r="AU119" s="35">
        <f t="shared" si="105"/>
        <v>15000</v>
      </c>
      <c r="AV119" s="43" t="s">
        <v>668</v>
      </c>
      <c r="AW119" s="32">
        <v>2023</v>
      </c>
      <c r="AX119" s="36">
        <v>2023</v>
      </c>
      <c r="AY119" s="53" t="s">
        <v>153</v>
      </c>
      <c r="EU119" s="316"/>
      <c r="EV119" s="316"/>
      <c r="EW119" s="316"/>
      <c r="EX119" s="316"/>
      <c r="EY119" s="316"/>
      <c r="EZ119" s="316"/>
      <c r="FA119" s="316"/>
      <c r="FB119" s="316"/>
      <c r="FC119" s="316"/>
      <c r="FD119" s="316"/>
      <c r="FE119" s="316"/>
      <c r="FF119" s="316"/>
      <c r="FG119" s="316"/>
      <c r="FH119" s="316"/>
      <c r="FI119" s="316"/>
      <c r="FJ119" s="316"/>
      <c r="FK119" s="316"/>
      <c r="FL119" s="316"/>
      <c r="FM119" s="316"/>
      <c r="FN119" s="316"/>
      <c r="FO119" s="316"/>
      <c r="FP119" s="316"/>
      <c r="FQ119" s="316"/>
      <c r="FR119" s="316"/>
      <c r="FS119" s="316"/>
      <c r="FT119" s="316"/>
      <c r="FU119" s="316"/>
      <c r="FV119" s="316"/>
      <c r="FW119" s="316"/>
      <c r="FX119" s="316"/>
      <c r="FY119" s="316"/>
      <c r="FZ119" s="316"/>
      <c r="GA119" s="316"/>
      <c r="GB119" s="316"/>
      <c r="GC119" s="316"/>
      <c r="GD119" s="316"/>
      <c r="GE119" s="316"/>
      <c r="GF119" s="316"/>
      <c r="GG119" s="316"/>
      <c r="GH119" s="316"/>
      <c r="GI119" s="316"/>
      <c r="GJ119" s="316"/>
      <c r="GK119" s="316"/>
      <c r="GL119" s="316"/>
      <c r="GM119" s="316"/>
      <c r="GN119" s="316"/>
      <c r="GO119" s="316"/>
      <c r="GP119" s="316"/>
      <c r="GQ119" s="316"/>
      <c r="GR119" s="316"/>
      <c r="GS119" s="316"/>
      <c r="GT119" s="316"/>
      <c r="GU119" s="316"/>
      <c r="GV119" s="316"/>
      <c r="GW119" s="316"/>
      <c r="GX119" s="316"/>
      <c r="GY119" s="316"/>
      <c r="GZ119" s="316"/>
      <c r="HA119" s="316"/>
      <c r="HB119" s="316"/>
      <c r="HC119" s="316"/>
      <c r="HD119" s="316"/>
      <c r="HE119" s="316"/>
      <c r="HF119" s="316"/>
      <c r="HG119" s="316"/>
      <c r="HH119" s="316"/>
      <c r="HI119" s="316"/>
      <c r="HJ119" s="316"/>
      <c r="HK119" s="316"/>
      <c r="HL119" s="316"/>
      <c r="HM119" s="316"/>
      <c r="HN119" s="316"/>
      <c r="HO119" s="316"/>
      <c r="HP119" s="316"/>
      <c r="HQ119" s="316"/>
      <c r="HR119" s="316"/>
      <c r="HS119" s="316"/>
      <c r="HT119" s="316"/>
      <c r="HU119" s="316"/>
      <c r="HV119" s="316"/>
      <c r="HW119" s="316"/>
      <c r="HX119" s="316"/>
      <c r="HY119" s="316"/>
      <c r="HZ119" s="316"/>
      <c r="IA119" s="316"/>
      <c r="IB119" s="316"/>
      <c r="IC119" s="316"/>
      <c r="ID119" s="316"/>
      <c r="IE119" s="316"/>
      <c r="IF119" s="316"/>
      <c r="IG119" s="316"/>
      <c r="IH119" s="316"/>
      <c r="II119" s="316"/>
      <c r="IJ119" s="316"/>
      <c r="IK119" s="316"/>
      <c r="IL119" s="316"/>
      <c r="IM119" s="316"/>
      <c r="IN119" s="316"/>
      <c r="IO119" s="316"/>
      <c r="IP119" s="316"/>
      <c r="IQ119" s="316"/>
      <c r="IR119" s="316"/>
      <c r="IS119" s="316"/>
      <c r="IT119" s="316"/>
      <c r="IU119" s="316"/>
      <c r="IV119" s="316"/>
      <c r="IW119" s="316"/>
      <c r="IX119" s="316"/>
      <c r="IY119" s="316"/>
      <c r="IZ119" s="316"/>
      <c r="JA119" s="316"/>
      <c r="JB119" s="316"/>
      <c r="JC119" s="316"/>
      <c r="JD119" s="316"/>
      <c r="JE119" s="316"/>
      <c r="JF119" s="316"/>
      <c r="JG119" s="316"/>
      <c r="JH119" s="316"/>
      <c r="JI119" s="316"/>
      <c r="JJ119" s="316"/>
      <c r="JK119" s="316"/>
      <c r="JL119" s="316"/>
      <c r="JM119" s="316"/>
      <c r="JN119" s="316"/>
      <c r="JO119" s="316"/>
      <c r="JP119" s="316"/>
      <c r="JQ119" s="316"/>
      <c r="JR119" s="316"/>
      <c r="JS119" s="316"/>
      <c r="JT119" s="316"/>
      <c r="JU119" s="316"/>
      <c r="JV119" s="316"/>
      <c r="JW119" s="316"/>
      <c r="JX119" s="316"/>
      <c r="JY119" s="316"/>
      <c r="JZ119" s="316"/>
      <c r="KA119" s="316"/>
      <c r="KB119" s="316"/>
      <c r="KC119" s="316"/>
      <c r="KD119" s="316"/>
      <c r="KE119" s="316"/>
      <c r="KF119" s="316"/>
      <c r="KG119" s="316"/>
      <c r="KH119" s="316"/>
      <c r="KI119" s="316"/>
      <c r="KJ119" s="316"/>
      <c r="KK119" s="316"/>
      <c r="KL119" s="316"/>
      <c r="KM119" s="316"/>
      <c r="KN119" s="316"/>
      <c r="KO119" s="316"/>
      <c r="KP119" s="316"/>
      <c r="KQ119" s="316"/>
      <c r="KR119" s="316"/>
      <c r="KS119" s="316"/>
      <c r="KT119" s="316"/>
      <c r="KU119" s="316"/>
      <c r="KV119" s="316"/>
      <c r="KW119" s="316"/>
      <c r="KX119" s="316"/>
      <c r="KY119" s="316"/>
      <c r="KZ119" s="316"/>
      <c r="LA119" s="316"/>
      <c r="LB119" s="316"/>
      <c r="LC119" s="316"/>
      <c r="LD119" s="316"/>
      <c r="LE119" s="316"/>
      <c r="LF119" s="316"/>
      <c r="LG119" s="316"/>
      <c r="LH119" s="316"/>
      <c r="LI119" s="316"/>
      <c r="LJ119" s="316"/>
      <c r="LK119" s="316"/>
      <c r="LL119" s="316"/>
      <c r="LM119" s="316"/>
      <c r="LN119" s="316"/>
      <c r="LO119" s="316"/>
      <c r="LP119" s="316"/>
      <c r="LQ119" s="316"/>
      <c r="LR119" s="316"/>
      <c r="LS119" s="316"/>
      <c r="LT119" s="316"/>
      <c r="LU119" s="316"/>
      <c r="LV119" s="316"/>
      <c r="LW119" s="316"/>
      <c r="LX119" s="316"/>
      <c r="LY119" s="316"/>
      <c r="LZ119" s="316"/>
      <c r="MA119" s="316"/>
      <c r="MB119" s="316"/>
      <c r="MC119" s="316"/>
      <c r="MD119" s="316"/>
      <c r="ME119" s="316"/>
      <c r="MF119" s="316"/>
      <c r="MG119" s="316"/>
      <c r="MH119" s="316"/>
      <c r="MI119" s="316"/>
      <c r="MJ119" s="316"/>
      <c r="MK119" s="316"/>
      <c r="ML119" s="316"/>
      <c r="MM119" s="316"/>
      <c r="MN119" s="316"/>
      <c r="MO119" s="316"/>
      <c r="MP119" s="316"/>
      <c r="MQ119" s="316"/>
    </row>
    <row r="120" spans="1:638" ht="87.75" customHeight="1" x14ac:dyDescent="0.25">
      <c r="A120" s="167" t="s">
        <v>328</v>
      </c>
      <c r="B120" s="32" t="s">
        <v>94</v>
      </c>
      <c r="C120" s="32" t="s">
        <v>97</v>
      </c>
      <c r="D120" s="32"/>
      <c r="E120" s="38"/>
      <c r="F120" s="32"/>
      <c r="G120" s="32"/>
      <c r="H120" s="32"/>
      <c r="I120" s="32"/>
      <c r="J120" s="32"/>
      <c r="K120" s="33">
        <f t="shared" si="101"/>
        <v>0</v>
      </c>
      <c r="L120" s="38">
        <v>20000</v>
      </c>
      <c r="M120" s="32"/>
      <c r="N120" s="32"/>
      <c r="O120" s="32"/>
      <c r="P120" s="32"/>
      <c r="Q120" s="32"/>
      <c r="R120" s="33">
        <f t="shared" si="106"/>
        <v>20000</v>
      </c>
      <c r="S120" s="32">
        <v>170000</v>
      </c>
      <c r="T120" s="32"/>
      <c r="U120" s="32"/>
      <c r="V120" s="32"/>
      <c r="W120" s="32"/>
      <c r="X120" s="32"/>
      <c r="Y120" s="33">
        <f t="shared" si="107"/>
        <v>170000</v>
      </c>
      <c r="Z120" s="32"/>
      <c r="AA120" s="32"/>
      <c r="AB120" s="32"/>
      <c r="AC120" s="32"/>
      <c r="AD120" s="32"/>
      <c r="AE120" s="32"/>
      <c r="AF120" s="33">
        <f t="shared" si="102"/>
        <v>0</v>
      </c>
      <c r="AG120" s="32"/>
      <c r="AH120" s="32"/>
      <c r="AI120" s="32"/>
      <c r="AJ120" s="32"/>
      <c r="AK120" s="32"/>
      <c r="AL120" s="32"/>
      <c r="AM120" s="33">
        <f t="shared" si="103"/>
        <v>0</v>
      </c>
      <c r="AN120" s="32"/>
      <c r="AO120" s="32"/>
      <c r="AP120" s="32"/>
      <c r="AQ120" s="32"/>
      <c r="AR120" s="32"/>
      <c r="AS120" s="32"/>
      <c r="AT120" s="33">
        <f t="shared" si="104"/>
        <v>0</v>
      </c>
      <c r="AU120" s="35">
        <f t="shared" si="105"/>
        <v>190000</v>
      </c>
      <c r="AV120" s="43" t="s">
        <v>669</v>
      </c>
      <c r="AW120" s="32">
        <v>2022</v>
      </c>
      <c r="AX120" s="36">
        <v>2023</v>
      </c>
      <c r="AY120" s="184" t="s">
        <v>137</v>
      </c>
      <c r="EU120" s="316"/>
      <c r="EV120" s="316"/>
      <c r="EW120" s="316"/>
      <c r="EX120" s="316"/>
      <c r="EY120" s="316"/>
      <c r="EZ120" s="316"/>
      <c r="FA120" s="316"/>
      <c r="FB120" s="316"/>
      <c r="FC120" s="316"/>
      <c r="FD120" s="316"/>
      <c r="FE120" s="316"/>
      <c r="FF120" s="316"/>
      <c r="FG120" s="316"/>
      <c r="FH120" s="316"/>
      <c r="FI120" s="316"/>
      <c r="FJ120" s="316"/>
      <c r="FK120" s="316"/>
      <c r="FL120" s="316"/>
      <c r="FM120" s="316"/>
      <c r="FN120" s="316"/>
      <c r="FO120" s="316"/>
      <c r="FP120" s="316"/>
      <c r="FQ120" s="316"/>
      <c r="FR120" s="316"/>
      <c r="FS120" s="316"/>
      <c r="FT120" s="316"/>
      <c r="FU120" s="316"/>
      <c r="FV120" s="316"/>
      <c r="FW120" s="316"/>
      <c r="FX120" s="316"/>
      <c r="FY120" s="316"/>
      <c r="FZ120" s="316"/>
      <c r="GA120" s="316"/>
      <c r="GB120" s="316"/>
      <c r="GC120" s="316"/>
      <c r="GD120" s="316"/>
      <c r="GE120" s="316"/>
      <c r="GF120" s="316"/>
      <c r="GG120" s="316"/>
      <c r="GH120" s="316"/>
      <c r="GI120" s="316"/>
      <c r="GJ120" s="316"/>
      <c r="GK120" s="316"/>
      <c r="GL120" s="316"/>
      <c r="GM120" s="316"/>
      <c r="GN120" s="316"/>
      <c r="GO120" s="316"/>
      <c r="GP120" s="316"/>
      <c r="GQ120" s="316"/>
      <c r="GR120" s="316"/>
      <c r="GS120" s="316"/>
      <c r="GT120" s="316"/>
      <c r="GU120" s="316"/>
      <c r="GV120" s="316"/>
      <c r="GW120" s="316"/>
      <c r="GX120" s="316"/>
      <c r="GY120" s="316"/>
      <c r="GZ120" s="316"/>
      <c r="HA120" s="316"/>
      <c r="HB120" s="316"/>
      <c r="HC120" s="316"/>
      <c r="HD120" s="316"/>
      <c r="HE120" s="316"/>
      <c r="HF120" s="316"/>
      <c r="HG120" s="316"/>
      <c r="HH120" s="316"/>
      <c r="HI120" s="316"/>
      <c r="HJ120" s="316"/>
      <c r="HK120" s="316"/>
      <c r="HL120" s="316"/>
      <c r="HM120" s="316"/>
      <c r="HN120" s="316"/>
      <c r="HO120" s="316"/>
      <c r="HP120" s="316"/>
      <c r="HQ120" s="316"/>
      <c r="HR120" s="316"/>
      <c r="HS120" s="316"/>
      <c r="HT120" s="316"/>
      <c r="HU120" s="316"/>
      <c r="HV120" s="316"/>
      <c r="HW120" s="316"/>
      <c r="HX120" s="316"/>
      <c r="HY120" s="316"/>
      <c r="HZ120" s="316"/>
      <c r="IA120" s="316"/>
      <c r="IB120" s="316"/>
      <c r="IC120" s="316"/>
      <c r="ID120" s="316"/>
      <c r="IE120" s="316"/>
      <c r="IF120" s="316"/>
      <c r="IG120" s="316"/>
      <c r="IH120" s="316"/>
      <c r="II120" s="316"/>
      <c r="IJ120" s="316"/>
      <c r="IK120" s="316"/>
      <c r="IL120" s="316"/>
      <c r="IM120" s="316"/>
      <c r="IN120" s="316"/>
      <c r="IO120" s="316"/>
      <c r="IP120" s="316"/>
      <c r="IQ120" s="316"/>
      <c r="IR120" s="316"/>
      <c r="IS120" s="316"/>
      <c r="IT120" s="316"/>
      <c r="IU120" s="316"/>
      <c r="IV120" s="316"/>
      <c r="IW120" s="316"/>
      <c r="IX120" s="316"/>
      <c r="IY120" s="316"/>
      <c r="IZ120" s="316"/>
      <c r="JA120" s="316"/>
      <c r="JB120" s="316"/>
      <c r="JC120" s="316"/>
      <c r="JD120" s="316"/>
      <c r="JE120" s="316"/>
      <c r="JF120" s="316"/>
      <c r="JG120" s="316"/>
      <c r="JH120" s="316"/>
      <c r="JI120" s="316"/>
      <c r="JJ120" s="316"/>
      <c r="JK120" s="316"/>
      <c r="JL120" s="316"/>
      <c r="JM120" s="316"/>
      <c r="JN120" s="316"/>
      <c r="JO120" s="316"/>
      <c r="JP120" s="316"/>
      <c r="JQ120" s="316"/>
      <c r="JR120" s="316"/>
      <c r="JS120" s="316"/>
      <c r="JT120" s="316"/>
      <c r="JU120" s="316"/>
      <c r="JV120" s="316"/>
      <c r="JW120" s="316"/>
      <c r="JX120" s="316"/>
      <c r="JY120" s="316"/>
      <c r="JZ120" s="316"/>
      <c r="KA120" s="316"/>
      <c r="KB120" s="316"/>
      <c r="KC120" s="316"/>
      <c r="KD120" s="316"/>
      <c r="KE120" s="316"/>
      <c r="KF120" s="316"/>
      <c r="KG120" s="316"/>
      <c r="KH120" s="316"/>
      <c r="KI120" s="316"/>
      <c r="KJ120" s="316"/>
      <c r="KK120" s="316"/>
      <c r="KL120" s="316"/>
      <c r="KM120" s="316"/>
      <c r="KN120" s="316"/>
      <c r="KO120" s="316"/>
      <c r="KP120" s="316"/>
      <c r="KQ120" s="316"/>
      <c r="KR120" s="316"/>
      <c r="KS120" s="316"/>
      <c r="KT120" s="316"/>
      <c r="KU120" s="316"/>
      <c r="KV120" s="316"/>
      <c r="KW120" s="316"/>
      <c r="KX120" s="316"/>
      <c r="KY120" s="316"/>
      <c r="KZ120" s="316"/>
      <c r="LA120" s="316"/>
      <c r="LB120" s="316"/>
      <c r="LC120" s="316"/>
      <c r="LD120" s="316"/>
      <c r="LE120" s="316"/>
      <c r="LF120" s="316"/>
      <c r="LG120" s="316"/>
      <c r="LH120" s="316"/>
      <c r="LI120" s="316"/>
      <c r="LJ120" s="316"/>
      <c r="LK120" s="316"/>
      <c r="LL120" s="316"/>
      <c r="LM120" s="316"/>
      <c r="LN120" s="316"/>
      <c r="LO120" s="316"/>
      <c r="LP120" s="316"/>
      <c r="LQ120" s="316"/>
      <c r="LR120" s="316"/>
      <c r="LS120" s="316"/>
      <c r="LT120" s="316"/>
      <c r="LU120" s="316"/>
      <c r="LV120" s="316"/>
      <c r="LW120" s="316"/>
      <c r="LX120" s="316"/>
      <c r="LY120" s="316"/>
      <c r="LZ120" s="316"/>
      <c r="MA120" s="316"/>
      <c r="MB120" s="316"/>
      <c r="MC120" s="316"/>
      <c r="MD120" s="316"/>
      <c r="ME120" s="316"/>
      <c r="MF120" s="316"/>
      <c r="MG120" s="316"/>
      <c r="MH120" s="316"/>
      <c r="MI120" s="316"/>
      <c r="MJ120" s="316"/>
      <c r="MK120" s="316"/>
      <c r="ML120" s="316"/>
      <c r="MM120" s="316"/>
      <c r="MN120" s="316"/>
      <c r="MO120" s="316"/>
      <c r="MP120" s="316"/>
      <c r="MQ120" s="316"/>
    </row>
    <row r="121" spans="1:638" ht="91.5" x14ac:dyDescent="0.25">
      <c r="A121" s="167" t="s">
        <v>518</v>
      </c>
      <c r="B121" s="32" t="s">
        <v>14</v>
      </c>
      <c r="C121" s="32" t="s">
        <v>97</v>
      </c>
      <c r="D121" s="32"/>
      <c r="E121" s="38"/>
      <c r="F121" s="32"/>
      <c r="G121" s="32"/>
      <c r="H121" s="32"/>
      <c r="I121" s="32"/>
      <c r="J121" s="32"/>
      <c r="K121" s="33">
        <f t="shared" si="101"/>
        <v>0</v>
      </c>
      <c r="L121" s="38">
        <v>9000</v>
      </c>
      <c r="M121" s="32"/>
      <c r="N121" s="32"/>
      <c r="O121" s="32"/>
      <c r="P121" s="32"/>
      <c r="Q121" s="32"/>
      <c r="R121" s="33">
        <f t="shared" si="106"/>
        <v>9000</v>
      </c>
      <c r="S121" s="32"/>
      <c r="T121" s="32"/>
      <c r="U121" s="32"/>
      <c r="V121" s="32"/>
      <c r="W121" s="32"/>
      <c r="X121" s="32"/>
      <c r="Y121" s="33">
        <f t="shared" si="107"/>
        <v>0</v>
      </c>
      <c r="Z121" s="32"/>
      <c r="AA121" s="32"/>
      <c r="AB121" s="32"/>
      <c r="AC121" s="32"/>
      <c r="AD121" s="32"/>
      <c r="AE121" s="32"/>
      <c r="AF121" s="33">
        <f t="shared" si="102"/>
        <v>0</v>
      </c>
      <c r="AG121" s="32"/>
      <c r="AH121" s="32"/>
      <c r="AI121" s="32"/>
      <c r="AJ121" s="32"/>
      <c r="AK121" s="32"/>
      <c r="AL121" s="32"/>
      <c r="AM121" s="33">
        <f t="shared" si="103"/>
        <v>0</v>
      </c>
      <c r="AN121" s="32"/>
      <c r="AO121" s="32"/>
      <c r="AP121" s="32"/>
      <c r="AQ121" s="32"/>
      <c r="AR121" s="32"/>
      <c r="AS121" s="32"/>
      <c r="AT121" s="33">
        <f t="shared" si="104"/>
        <v>0</v>
      </c>
      <c r="AU121" s="35">
        <f t="shared" si="105"/>
        <v>9000</v>
      </c>
      <c r="AV121" s="43" t="s">
        <v>670</v>
      </c>
      <c r="AW121" s="32">
        <v>2022</v>
      </c>
      <c r="AX121" s="36">
        <v>2022</v>
      </c>
      <c r="AY121" s="53" t="s">
        <v>129</v>
      </c>
      <c r="EU121" s="316"/>
      <c r="EV121" s="316"/>
      <c r="EW121" s="316"/>
      <c r="EX121" s="316"/>
      <c r="EY121" s="316"/>
      <c r="EZ121" s="316"/>
      <c r="FA121" s="316"/>
      <c r="FB121" s="316"/>
      <c r="FC121" s="316"/>
      <c r="FD121" s="316"/>
      <c r="FE121" s="316"/>
      <c r="FF121" s="316"/>
      <c r="FG121" s="316"/>
      <c r="FH121" s="316"/>
      <c r="FI121" s="316"/>
      <c r="FJ121" s="316"/>
      <c r="FK121" s="316"/>
      <c r="FL121" s="316"/>
      <c r="FM121" s="316"/>
      <c r="FN121" s="316"/>
      <c r="FO121" s="316"/>
      <c r="FP121" s="316"/>
      <c r="FQ121" s="316"/>
      <c r="FR121" s="316"/>
      <c r="FS121" s="316"/>
      <c r="FT121" s="316"/>
      <c r="FU121" s="316"/>
      <c r="FV121" s="316"/>
      <c r="FW121" s="316"/>
      <c r="FX121" s="316"/>
      <c r="FY121" s="316"/>
      <c r="FZ121" s="316"/>
      <c r="GA121" s="316"/>
      <c r="GB121" s="316"/>
      <c r="GC121" s="316"/>
      <c r="GD121" s="316"/>
      <c r="GE121" s="316"/>
      <c r="GF121" s="316"/>
      <c r="GG121" s="316"/>
      <c r="GH121" s="316"/>
      <c r="GI121" s="316"/>
      <c r="GJ121" s="316"/>
      <c r="GK121" s="316"/>
      <c r="GL121" s="316"/>
      <c r="GM121" s="316"/>
      <c r="GN121" s="316"/>
      <c r="GO121" s="316"/>
      <c r="GP121" s="316"/>
      <c r="GQ121" s="316"/>
      <c r="GR121" s="316"/>
      <c r="GS121" s="316"/>
      <c r="GT121" s="316"/>
      <c r="GU121" s="316"/>
      <c r="GV121" s="316"/>
      <c r="GW121" s="316"/>
      <c r="GX121" s="316"/>
      <c r="GY121" s="316"/>
      <c r="GZ121" s="316"/>
      <c r="HA121" s="316"/>
      <c r="HB121" s="316"/>
      <c r="HC121" s="316"/>
      <c r="HD121" s="316"/>
      <c r="HE121" s="316"/>
      <c r="HF121" s="316"/>
      <c r="HG121" s="316"/>
      <c r="HH121" s="316"/>
      <c r="HI121" s="316"/>
      <c r="HJ121" s="316"/>
      <c r="HK121" s="316"/>
      <c r="HL121" s="316"/>
      <c r="HM121" s="316"/>
      <c r="HN121" s="316"/>
      <c r="HO121" s="316"/>
      <c r="HP121" s="316"/>
      <c r="HQ121" s="316"/>
      <c r="HR121" s="316"/>
      <c r="HS121" s="316"/>
      <c r="HT121" s="316"/>
      <c r="HU121" s="316"/>
      <c r="HV121" s="316"/>
      <c r="HW121" s="316"/>
      <c r="HX121" s="316"/>
      <c r="HY121" s="316"/>
      <c r="HZ121" s="316"/>
      <c r="IA121" s="316"/>
      <c r="IB121" s="316"/>
      <c r="IC121" s="316"/>
      <c r="ID121" s="316"/>
      <c r="IE121" s="316"/>
      <c r="IF121" s="316"/>
      <c r="IG121" s="316"/>
      <c r="IH121" s="316"/>
      <c r="II121" s="316"/>
      <c r="IJ121" s="316"/>
      <c r="IK121" s="316"/>
      <c r="IL121" s="316"/>
      <c r="IM121" s="316"/>
      <c r="IN121" s="316"/>
      <c r="IO121" s="316"/>
      <c r="IP121" s="316"/>
      <c r="IQ121" s="316"/>
      <c r="IR121" s="316"/>
      <c r="IS121" s="316"/>
      <c r="IT121" s="316"/>
      <c r="IU121" s="316"/>
      <c r="IV121" s="316"/>
      <c r="IW121" s="316"/>
      <c r="IX121" s="316"/>
      <c r="IY121" s="316"/>
      <c r="IZ121" s="316"/>
      <c r="JA121" s="316"/>
      <c r="JB121" s="316"/>
      <c r="JC121" s="316"/>
      <c r="JD121" s="316"/>
      <c r="JE121" s="316"/>
      <c r="JF121" s="316"/>
      <c r="JG121" s="316"/>
      <c r="JH121" s="316"/>
      <c r="JI121" s="316"/>
      <c r="JJ121" s="316"/>
      <c r="JK121" s="316"/>
      <c r="JL121" s="316"/>
      <c r="JM121" s="316"/>
      <c r="JN121" s="316"/>
      <c r="JO121" s="316"/>
      <c r="JP121" s="316"/>
      <c r="JQ121" s="316"/>
      <c r="JR121" s="316"/>
      <c r="JS121" s="316"/>
      <c r="JT121" s="316"/>
      <c r="JU121" s="316"/>
      <c r="JV121" s="316"/>
      <c r="JW121" s="316"/>
      <c r="JX121" s="316"/>
      <c r="JY121" s="316"/>
      <c r="JZ121" s="316"/>
      <c r="KA121" s="316"/>
      <c r="KB121" s="316"/>
      <c r="KC121" s="316"/>
      <c r="KD121" s="316"/>
      <c r="KE121" s="316"/>
      <c r="KF121" s="316"/>
      <c r="KG121" s="316"/>
      <c r="KH121" s="316"/>
      <c r="KI121" s="316"/>
      <c r="KJ121" s="316"/>
      <c r="KK121" s="316"/>
      <c r="KL121" s="316"/>
      <c r="KM121" s="316"/>
      <c r="KN121" s="316"/>
      <c r="KO121" s="316"/>
      <c r="KP121" s="316"/>
      <c r="KQ121" s="316"/>
      <c r="KR121" s="316"/>
      <c r="KS121" s="316"/>
      <c r="KT121" s="316"/>
      <c r="KU121" s="316"/>
      <c r="KV121" s="316"/>
      <c r="KW121" s="316"/>
      <c r="KX121" s="316"/>
      <c r="KY121" s="316"/>
      <c r="KZ121" s="316"/>
      <c r="LA121" s="316"/>
      <c r="LB121" s="316"/>
      <c r="LC121" s="316"/>
      <c r="LD121" s="316"/>
      <c r="LE121" s="316"/>
      <c r="LF121" s="316"/>
      <c r="LG121" s="316"/>
      <c r="LH121" s="316"/>
      <c r="LI121" s="316"/>
      <c r="LJ121" s="316"/>
      <c r="LK121" s="316"/>
      <c r="LL121" s="316"/>
      <c r="LM121" s="316"/>
      <c r="LN121" s="316"/>
      <c r="LO121" s="316"/>
      <c r="LP121" s="316"/>
      <c r="LQ121" s="316"/>
      <c r="LR121" s="316"/>
      <c r="LS121" s="316"/>
      <c r="LT121" s="316"/>
      <c r="LU121" s="316"/>
      <c r="LV121" s="316"/>
      <c r="LW121" s="316"/>
      <c r="LX121" s="316"/>
      <c r="LY121" s="316"/>
      <c r="LZ121" s="316"/>
      <c r="MA121" s="316"/>
      <c r="MB121" s="316"/>
      <c r="MC121" s="316"/>
      <c r="MD121" s="316"/>
      <c r="ME121" s="316"/>
      <c r="MF121" s="316"/>
      <c r="MG121" s="316"/>
      <c r="MH121" s="316"/>
      <c r="MI121" s="316"/>
      <c r="MJ121" s="316"/>
      <c r="MK121" s="316"/>
      <c r="ML121" s="316"/>
      <c r="MM121" s="316"/>
      <c r="MN121" s="316"/>
      <c r="MO121" s="316"/>
      <c r="MP121" s="316"/>
      <c r="MQ121" s="316"/>
    </row>
    <row r="122" spans="1:638" ht="108.75" customHeight="1" x14ac:dyDescent="0.25">
      <c r="A122" s="167" t="s">
        <v>329</v>
      </c>
      <c r="B122" s="32" t="s">
        <v>91</v>
      </c>
      <c r="C122" s="32" t="s">
        <v>97</v>
      </c>
      <c r="D122" s="32"/>
      <c r="E122" s="38"/>
      <c r="F122" s="32"/>
      <c r="G122" s="32"/>
      <c r="H122" s="32"/>
      <c r="I122" s="32"/>
      <c r="J122" s="32"/>
      <c r="K122" s="33">
        <f t="shared" si="101"/>
        <v>0</v>
      </c>
      <c r="L122" s="38">
        <v>5000</v>
      </c>
      <c r="M122" s="32"/>
      <c r="N122" s="32"/>
      <c r="O122" s="32"/>
      <c r="P122" s="32"/>
      <c r="Q122" s="32"/>
      <c r="R122" s="33">
        <f t="shared" si="106"/>
        <v>5000</v>
      </c>
      <c r="S122" s="32"/>
      <c r="T122" s="32"/>
      <c r="U122" s="32"/>
      <c r="V122" s="32"/>
      <c r="W122" s="32"/>
      <c r="X122" s="32"/>
      <c r="Y122" s="33">
        <f t="shared" si="107"/>
        <v>0</v>
      </c>
      <c r="Z122" s="32"/>
      <c r="AA122" s="32"/>
      <c r="AB122" s="32"/>
      <c r="AC122" s="32"/>
      <c r="AD122" s="32"/>
      <c r="AE122" s="32"/>
      <c r="AF122" s="33">
        <f t="shared" si="102"/>
        <v>0</v>
      </c>
      <c r="AG122" s="32"/>
      <c r="AH122" s="32"/>
      <c r="AI122" s="32"/>
      <c r="AJ122" s="32"/>
      <c r="AK122" s="32"/>
      <c r="AL122" s="32"/>
      <c r="AM122" s="33">
        <f t="shared" si="103"/>
        <v>0</v>
      </c>
      <c r="AN122" s="32"/>
      <c r="AO122" s="32"/>
      <c r="AP122" s="32"/>
      <c r="AQ122" s="32"/>
      <c r="AR122" s="32"/>
      <c r="AS122" s="32"/>
      <c r="AT122" s="33">
        <f t="shared" si="104"/>
        <v>0</v>
      </c>
      <c r="AU122" s="35">
        <f t="shared" si="105"/>
        <v>5000</v>
      </c>
      <c r="AV122" s="43" t="s">
        <v>671</v>
      </c>
      <c r="AW122" s="32">
        <v>2022</v>
      </c>
      <c r="AX122" s="36">
        <v>2022</v>
      </c>
      <c r="AY122" s="53" t="s">
        <v>129</v>
      </c>
      <c r="EU122" s="316"/>
      <c r="EV122" s="316"/>
      <c r="EW122" s="316"/>
      <c r="EX122" s="316"/>
      <c r="EY122" s="316"/>
      <c r="EZ122" s="316"/>
      <c r="FA122" s="316"/>
      <c r="FB122" s="316"/>
      <c r="FC122" s="316"/>
      <c r="FD122" s="316"/>
      <c r="FE122" s="316"/>
      <c r="FF122" s="316"/>
      <c r="FG122" s="316"/>
      <c r="FH122" s="316"/>
      <c r="FI122" s="316"/>
      <c r="FJ122" s="316"/>
      <c r="FK122" s="316"/>
      <c r="FL122" s="316"/>
      <c r="FM122" s="316"/>
      <c r="FN122" s="316"/>
      <c r="FO122" s="316"/>
      <c r="FP122" s="316"/>
      <c r="FQ122" s="316"/>
      <c r="FR122" s="316"/>
      <c r="FS122" s="316"/>
      <c r="FT122" s="316"/>
      <c r="FU122" s="316"/>
      <c r="FV122" s="316"/>
      <c r="FW122" s="316"/>
      <c r="FX122" s="316"/>
      <c r="FY122" s="316"/>
      <c r="FZ122" s="316"/>
      <c r="GA122" s="316"/>
      <c r="GB122" s="316"/>
      <c r="GC122" s="316"/>
      <c r="GD122" s="316"/>
      <c r="GE122" s="316"/>
      <c r="GF122" s="316"/>
      <c r="GG122" s="316"/>
      <c r="GH122" s="316"/>
      <c r="GI122" s="316"/>
      <c r="GJ122" s="316"/>
      <c r="GK122" s="316"/>
      <c r="GL122" s="316"/>
      <c r="GM122" s="316"/>
      <c r="GN122" s="316"/>
      <c r="GO122" s="316"/>
      <c r="GP122" s="316"/>
      <c r="GQ122" s="316"/>
      <c r="GR122" s="316"/>
      <c r="GS122" s="316"/>
      <c r="GT122" s="316"/>
      <c r="GU122" s="316"/>
      <c r="GV122" s="316"/>
      <c r="GW122" s="316"/>
      <c r="GX122" s="316"/>
      <c r="GY122" s="316"/>
      <c r="GZ122" s="316"/>
      <c r="HA122" s="316"/>
      <c r="HB122" s="316"/>
      <c r="HC122" s="316"/>
      <c r="HD122" s="316"/>
      <c r="HE122" s="316"/>
      <c r="HF122" s="316"/>
      <c r="HG122" s="316"/>
      <c r="HH122" s="316"/>
      <c r="HI122" s="316"/>
      <c r="HJ122" s="316"/>
      <c r="HK122" s="316"/>
      <c r="HL122" s="316"/>
      <c r="HM122" s="316"/>
      <c r="HN122" s="316"/>
      <c r="HO122" s="316"/>
      <c r="HP122" s="316"/>
      <c r="HQ122" s="316"/>
      <c r="HR122" s="316"/>
      <c r="HS122" s="316"/>
      <c r="HT122" s="316"/>
      <c r="HU122" s="316"/>
      <c r="HV122" s="316"/>
      <c r="HW122" s="316"/>
      <c r="HX122" s="316"/>
      <c r="HY122" s="316"/>
      <c r="HZ122" s="316"/>
      <c r="IA122" s="316"/>
      <c r="IB122" s="316"/>
      <c r="IC122" s="316"/>
      <c r="ID122" s="316"/>
      <c r="IE122" s="316"/>
      <c r="IF122" s="316"/>
      <c r="IG122" s="316"/>
      <c r="IH122" s="316"/>
      <c r="II122" s="316"/>
      <c r="IJ122" s="316"/>
      <c r="IK122" s="316"/>
      <c r="IL122" s="316"/>
      <c r="IM122" s="316"/>
      <c r="IN122" s="316"/>
      <c r="IO122" s="316"/>
      <c r="IP122" s="316"/>
      <c r="IQ122" s="316"/>
      <c r="IR122" s="316"/>
      <c r="IS122" s="316"/>
      <c r="IT122" s="316"/>
      <c r="IU122" s="316"/>
      <c r="IV122" s="316"/>
      <c r="IW122" s="316"/>
      <c r="IX122" s="316"/>
      <c r="IY122" s="316"/>
      <c r="IZ122" s="316"/>
      <c r="JA122" s="316"/>
      <c r="JB122" s="316"/>
      <c r="JC122" s="316"/>
      <c r="JD122" s="316"/>
      <c r="JE122" s="316"/>
      <c r="JF122" s="316"/>
      <c r="JG122" s="316"/>
      <c r="JH122" s="316"/>
      <c r="JI122" s="316"/>
      <c r="JJ122" s="316"/>
      <c r="JK122" s="316"/>
      <c r="JL122" s="316"/>
      <c r="JM122" s="316"/>
      <c r="JN122" s="316"/>
      <c r="JO122" s="316"/>
      <c r="JP122" s="316"/>
      <c r="JQ122" s="316"/>
      <c r="JR122" s="316"/>
      <c r="JS122" s="316"/>
      <c r="JT122" s="316"/>
      <c r="JU122" s="316"/>
      <c r="JV122" s="316"/>
      <c r="JW122" s="316"/>
      <c r="JX122" s="316"/>
      <c r="JY122" s="316"/>
      <c r="JZ122" s="316"/>
      <c r="KA122" s="316"/>
      <c r="KB122" s="316"/>
      <c r="KC122" s="316"/>
      <c r="KD122" s="316"/>
      <c r="KE122" s="316"/>
      <c r="KF122" s="316"/>
      <c r="KG122" s="316"/>
      <c r="KH122" s="316"/>
      <c r="KI122" s="316"/>
      <c r="KJ122" s="316"/>
      <c r="KK122" s="316"/>
      <c r="KL122" s="316"/>
      <c r="KM122" s="316"/>
      <c r="KN122" s="316"/>
      <c r="KO122" s="316"/>
      <c r="KP122" s="316"/>
      <c r="KQ122" s="316"/>
      <c r="KR122" s="316"/>
      <c r="KS122" s="316"/>
      <c r="KT122" s="316"/>
      <c r="KU122" s="316"/>
      <c r="KV122" s="316"/>
      <c r="KW122" s="316"/>
      <c r="KX122" s="316"/>
      <c r="KY122" s="316"/>
      <c r="KZ122" s="316"/>
      <c r="LA122" s="316"/>
      <c r="LB122" s="316"/>
      <c r="LC122" s="316"/>
      <c r="LD122" s="316"/>
      <c r="LE122" s="316"/>
      <c r="LF122" s="316"/>
      <c r="LG122" s="316"/>
      <c r="LH122" s="316"/>
      <c r="LI122" s="316"/>
      <c r="LJ122" s="316"/>
      <c r="LK122" s="316"/>
      <c r="LL122" s="316"/>
      <c r="LM122" s="316"/>
      <c r="LN122" s="316"/>
      <c r="LO122" s="316"/>
      <c r="LP122" s="316"/>
      <c r="LQ122" s="316"/>
      <c r="LR122" s="316"/>
      <c r="LS122" s="316"/>
      <c r="LT122" s="316"/>
      <c r="LU122" s="316"/>
      <c r="LV122" s="316"/>
      <c r="LW122" s="316"/>
      <c r="LX122" s="316"/>
      <c r="LY122" s="316"/>
      <c r="LZ122" s="316"/>
      <c r="MA122" s="316"/>
      <c r="MB122" s="316"/>
      <c r="MC122" s="316"/>
      <c r="MD122" s="316"/>
      <c r="ME122" s="316"/>
      <c r="MF122" s="316"/>
      <c r="MG122" s="316"/>
      <c r="MH122" s="316"/>
      <c r="MI122" s="316"/>
      <c r="MJ122" s="316"/>
      <c r="MK122" s="316"/>
      <c r="ML122" s="316"/>
      <c r="MM122" s="316"/>
      <c r="MN122" s="316"/>
      <c r="MO122" s="316"/>
      <c r="MP122" s="316"/>
      <c r="MQ122" s="316"/>
    </row>
    <row r="123" spans="1:638" ht="102.75" customHeight="1" x14ac:dyDescent="0.25">
      <c r="A123" s="55" t="s">
        <v>549</v>
      </c>
      <c r="B123" s="32" t="s">
        <v>843</v>
      </c>
      <c r="C123" s="32" t="s">
        <v>97</v>
      </c>
      <c r="D123" s="32"/>
      <c r="E123" s="38"/>
      <c r="F123" s="32"/>
      <c r="G123" s="32"/>
      <c r="H123" s="32"/>
      <c r="I123" s="32"/>
      <c r="J123" s="32"/>
      <c r="K123" s="33">
        <f t="shared" si="101"/>
        <v>0</v>
      </c>
      <c r="L123" s="32">
        <v>75000</v>
      </c>
      <c r="M123" s="32"/>
      <c r="N123" s="32"/>
      <c r="O123" s="32"/>
      <c r="P123" s="32"/>
      <c r="Q123" s="32"/>
      <c r="R123" s="33">
        <f t="shared" si="106"/>
        <v>75000</v>
      </c>
      <c r="S123" s="32"/>
      <c r="T123" s="32"/>
      <c r="U123" s="32"/>
      <c r="V123" s="32"/>
      <c r="W123" s="32"/>
      <c r="X123" s="32"/>
      <c r="Y123" s="33">
        <f t="shared" si="107"/>
        <v>0</v>
      </c>
      <c r="Z123" s="32"/>
      <c r="AA123" s="32"/>
      <c r="AB123" s="32"/>
      <c r="AC123" s="32"/>
      <c r="AD123" s="32"/>
      <c r="AE123" s="32"/>
      <c r="AF123" s="33">
        <f t="shared" si="102"/>
        <v>0</v>
      </c>
      <c r="AG123" s="32"/>
      <c r="AH123" s="32"/>
      <c r="AI123" s="32"/>
      <c r="AJ123" s="32"/>
      <c r="AK123" s="32"/>
      <c r="AL123" s="32"/>
      <c r="AM123" s="33">
        <f t="shared" si="103"/>
        <v>0</v>
      </c>
      <c r="AN123" s="32"/>
      <c r="AO123" s="32"/>
      <c r="AP123" s="32"/>
      <c r="AQ123" s="32"/>
      <c r="AR123" s="32"/>
      <c r="AS123" s="32"/>
      <c r="AT123" s="33">
        <f t="shared" si="104"/>
        <v>0</v>
      </c>
      <c r="AU123" s="35">
        <f t="shared" si="105"/>
        <v>75000</v>
      </c>
      <c r="AV123" s="43" t="s">
        <v>672</v>
      </c>
      <c r="AW123" s="32">
        <v>2023</v>
      </c>
      <c r="AX123" s="36">
        <v>2023</v>
      </c>
      <c r="AY123" s="53" t="s">
        <v>138</v>
      </c>
      <c r="EU123" s="316"/>
      <c r="EV123" s="316"/>
      <c r="EW123" s="316"/>
      <c r="EX123" s="316"/>
      <c r="EY123" s="316"/>
      <c r="EZ123" s="316"/>
      <c r="FA123" s="316"/>
      <c r="FB123" s="316"/>
      <c r="FC123" s="316"/>
      <c r="FD123" s="316"/>
      <c r="FE123" s="316"/>
      <c r="FF123" s="316"/>
      <c r="FG123" s="316"/>
      <c r="FH123" s="316"/>
      <c r="FI123" s="316"/>
      <c r="FJ123" s="316"/>
      <c r="FK123" s="316"/>
      <c r="FL123" s="316"/>
      <c r="FM123" s="316"/>
      <c r="FN123" s="316"/>
      <c r="FO123" s="316"/>
      <c r="FP123" s="316"/>
      <c r="FQ123" s="316"/>
      <c r="FR123" s="316"/>
      <c r="FS123" s="316"/>
      <c r="FT123" s="316"/>
      <c r="FU123" s="316"/>
      <c r="FV123" s="316"/>
      <c r="FW123" s="316"/>
      <c r="FX123" s="316"/>
      <c r="FY123" s="316"/>
      <c r="FZ123" s="316"/>
      <c r="GA123" s="316"/>
      <c r="GB123" s="316"/>
      <c r="GC123" s="316"/>
      <c r="GD123" s="316"/>
      <c r="GE123" s="316"/>
      <c r="GF123" s="316"/>
      <c r="GG123" s="316"/>
      <c r="GH123" s="316"/>
      <c r="GI123" s="316"/>
      <c r="GJ123" s="316"/>
      <c r="GK123" s="316"/>
      <c r="GL123" s="316"/>
      <c r="GM123" s="316"/>
      <c r="GN123" s="316"/>
      <c r="GO123" s="316"/>
      <c r="GP123" s="316"/>
      <c r="GQ123" s="316"/>
      <c r="GR123" s="316"/>
      <c r="GS123" s="316"/>
      <c r="GT123" s="316"/>
      <c r="GU123" s="316"/>
      <c r="GV123" s="316"/>
      <c r="GW123" s="316"/>
      <c r="GX123" s="316"/>
      <c r="GY123" s="316"/>
      <c r="GZ123" s="316"/>
      <c r="HA123" s="316"/>
      <c r="HB123" s="316"/>
      <c r="HC123" s="316"/>
      <c r="HD123" s="316"/>
      <c r="HE123" s="316"/>
      <c r="HF123" s="316"/>
      <c r="HG123" s="316"/>
      <c r="HH123" s="316"/>
      <c r="HI123" s="316"/>
      <c r="HJ123" s="316"/>
      <c r="HK123" s="316"/>
      <c r="HL123" s="316"/>
      <c r="HM123" s="316"/>
      <c r="HN123" s="316"/>
      <c r="HO123" s="316"/>
      <c r="HP123" s="316"/>
      <c r="HQ123" s="316"/>
      <c r="HR123" s="316"/>
      <c r="HS123" s="316"/>
      <c r="HT123" s="316"/>
      <c r="HU123" s="316"/>
      <c r="HV123" s="316"/>
      <c r="HW123" s="316"/>
      <c r="HX123" s="316"/>
      <c r="HY123" s="316"/>
      <c r="HZ123" s="316"/>
      <c r="IA123" s="316"/>
      <c r="IB123" s="316"/>
      <c r="IC123" s="316"/>
      <c r="ID123" s="316"/>
      <c r="IE123" s="316"/>
      <c r="IF123" s="316"/>
      <c r="IG123" s="316"/>
      <c r="IH123" s="316"/>
      <c r="II123" s="316"/>
      <c r="IJ123" s="316"/>
      <c r="IK123" s="316"/>
      <c r="IL123" s="316"/>
      <c r="IM123" s="316"/>
      <c r="IN123" s="316"/>
      <c r="IO123" s="316"/>
      <c r="IP123" s="316"/>
      <c r="IQ123" s="316"/>
      <c r="IR123" s="316"/>
      <c r="IS123" s="316"/>
      <c r="IT123" s="316"/>
      <c r="IU123" s="316"/>
      <c r="IV123" s="316"/>
      <c r="IW123" s="316"/>
      <c r="IX123" s="316"/>
      <c r="IY123" s="316"/>
      <c r="IZ123" s="316"/>
      <c r="JA123" s="316"/>
      <c r="JB123" s="316"/>
      <c r="JC123" s="316"/>
      <c r="JD123" s="316"/>
      <c r="JE123" s="316"/>
      <c r="JF123" s="316"/>
      <c r="JG123" s="316"/>
      <c r="JH123" s="316"/>
      <c r="JI123" s="316"/>
      <c r="JJ123" s="316"/>
      <c r="JK123" s="316"/>
      <c r="JL123" s="316"/>
      <c r="JM123" s="316"/>
      <c r="JN123" s="316"/>
      <c r="JO123" s="316"/>
      <c r="JP123" s="316"/>
      <c r="JQ123" s="316"/>
      <c r="JR123" s="316"/>
      <c r="JS123" s="316"/>
      <c r="JT123" s="316"/>
      <c r="JU123" s="316"/>
      <c r="JV123" s="316"/>
      <c r="JW123" s="316"/>
      <c r="JX123" s="316"/>
      <c r="JY123" s="316"/>
      <c r="JZ123" s="316"/>
      <c r="KA123" s="316"/>
      <c r="KB123" s="316"/>
      <c r="KC123" s="316"/>
      <c r="KD123" s="316"/>
      <c r="KE123" s="316"/>
      <c r="KF123" s="316"/>
      <c r="KG123" s="316"/>
      <c r="KH123" s="316"/>
      <c r="KI123" s="316"/>
      <c r="KJ123" s="316"/>
      <c r="KK123" s="316"/>
      <c r="KL123" s="316"/>
      <c r="KM123" s="316"/>
      <c r="KN123" s="316"/>
      <c r="KO123" s="316"/>
      <c r="KP123" s="316"/>
      <c r="KQ123" s="316"/>
      <c r="KR123" s="316"/>
      <c r="KS123" s="316"/>
      <c r="KT123" s="316"/>
      <c r="KU123" s="316"/>
      <c r="KV123" s="316"/>
      <c r="KW123" s="316"/>
      <c r="KX123" s="316"/>
      <c r="KY123" s="316"/>
      <c r="KZ123" s="316"/>
      <c r="LA123" s="316"/>
      <c r="LB123" s="316"/>
      <c r="LC123" s="316"/>
      <c r="LD123" s="316"/>
      <c r="LE123" s="316"/>
      <c r="LF123" s="316"/>
      <c r="LG123" s="316"/>
      <c r="LH123" s="316"/>
      <c r="LI123" s="316"/>
      <c r="LJ123" s="316"/>
      <c r="LK123" s="316"/>
      <c r="LL123" s="316"/>
      <c r="LM123" s="316"/>
      <c r="LN123" s="316"/>
      <c r="LO123" s="316"/>
      <c r="LP123" s="316"/>
      <c r="LQ123" s="316"/>
      <c r="LR123" s="316"/>
      <c r="LS123" s="316"/>
      <c r="LT123" s="316"/>
      <c r="LU123" s="316"/>
      <c r="LV123" s="316"/>
      <c r="LW123" s="316"/>
      <c r="LX123" s="316"/>
      <c r="LY123" s="316"/>
      <c r="LZ123" s="316"/>
      <c r="MA123" s="316"/>
      <c r="MB123" s="316"/>
      <c r="MC123" s="316"/>
      <c r="MD123" s="316"/>
      <c r="ME123" s="316"/>
      <c r="MF123" s="316"/>
      <c r="MG123" s="316"/>
      <c r="MH123" s="316"/>
      <c r="MI123" s="316"/>
      <c r="MJ123" s="316"/>
      <c r="MK123" s="316"/>
      <c r="ML123" s="316"/>
      <c r="MM123" s="316"/>
      <c r="MN123" s="316"/>
      <c r="MO123" s="316"/>
      <c r="MP123" s="316"/>
      <c r="MQ123" s="316"/>
    </row>
    <row r="124" spans="1:638" ht="100.5" customHeight="1" x14ac:dyDescent="0.25">
      <c r="A124" s="55" t="s">
        <v>550</v>
      </c>
      <c r="B124" s="32" t="s">
        <v>69</v>
      </c>
      <c r="C124" s="32" t="s">
        <v>97</v>
      </c>
      <c r="D124" s="32"/>
      <c r="E124" s="38"/>
      <c r="F124" s="32"/>
      <c r="G124" s="32"/>
      <c r="H124" s="32"/>
      <c r="I124" s="32"/>
      <c r="J124" s="32"/>
      <c r="K124" s="33">
        <f t="shared" si="101"/>
        <v>0</v>
      </c>
      <c r="L124" s="32"/>
      <c r="M124" s="32">
        <v>100000</v>
      </c>
      <c r="N124" s="32"/>
      <c r="O124" s="32"/>
      <c r="P124" s="32"/>
      <c r="Q124" s="32"/>
      <c r="R124" s="33">
        <f t="shared" si="106"/>
        <v>100000</v>
      </c>
      <c r="S124" s="32"/>
      <c r="T124" s="32"/>
      <c r="U124" s="32"/>
      <c r="V124" s="32"/>
      <c r="W124" s="32"/>
      <c r="X124" s="32"/>
      <c r="Y124" s="33">
        <f t="shared" si="107"/>
        <v>0</v>
      </c>
      <c r="Z124" s="32"/>
      <c r="AA124" s="32"/>
      <c r="AB124" s="32"/>
      <c r="AC124" s="32"/>
      <c r="AD124" s="32"/>
      <c r="AE124" s="32"/>
      <c r="AF124" s="33">
        <f t="shared" si="102"/>
        <v>0</v>
      </c>
      <c r="AG124" s="32"/>
      <c r="AH124" s="32"/>
      <c r="AI124" s="32"/>
      <c r="AJ124" s="32"/>
      <c r="AK124" s="32"/>
      <c r="AL124" s="32"/>
      <c r="AM124" s="33">
        <f t="shared" si="103"/>
        <v>0</v>
      </c>
      <c r="AN124" s="32"/>
      <c r="AO124" s="32"/>
      <c r="AP124" s="32"/>
      <c r="AQ124" s="32"/>
      <c r="AR124" s="32"/>
      <c r="AS124" s="32"/>
      <c r="AT124" s="33">
        <f t="shared" si="104"/>
        <v>0</v>
      </c>
      <c r="AU124" s="35">
        <f t="shared" si="105"/>
        <v>100000</v>
      </c>
      <c r="AV124" s="43" t="s">
        <v>673</v>
      </c>
      <c r="AW124" s="32">
        <v>2023</v>
      </c>
      <c r="AX124" s="38">
        <v>2023</v>
      </c>
      <c r="AY124" s="53" t="s">
        <v>138</v>
      </c>
      <c r="EU124" s="316"/>
      <c r="EV124" s="316"/>
      <c r="EW124" s="316"/>
      <c r="EX124" s="316"/>
      <c r="EY124" s="316"/>
      <c r="EZ124" s="316"/>
      <c r="FA124" s="316"/>
      <c r="FB124" s="316"/>
      <c r="FC124" s="316"/>
      <c r="FD124" s="316"/>
      <c r="FE124" s="316"/>
      <c r="FF124" s="316"/>
      <c r="FG124" s="316"/>
      <c r="FH124" s="316"/>
      <c r="FI124" s="316"/>
      <c r="FJ124" s="316"/>
      <c r="FK124" s="316"/>
      <c r="FL124" s="316"/>
      <c r="FM124" s="316"/>
      <c r="FN124" s="316"/>
      <c r="FO124" s="316"/>
      <c r="FP124" s="316"/>
      <c r="FQ124" s="316"/>
      <c r="FR124" s="316"/>
      <c r="FS124" s="316"/>
      <c r="FT124" s="316"/>
      <c r="FU124" s="316"/>
      <c r="FV124" s="316"/>
      <c r="FW124" s="316"/>
      <c r="FX124" s="316"/>
      <c r="FY124" s="316"/>
      <c r="FZ124" s="316"/>
      <c r="GA124" s="316"/>
      <c r="GB124" s="316"/>
      <c r="GC124" s="316"/>
      <c r="GD124" s="316"/>
      <c r="GE124" s="316"/>
      <c r="GF124" s="316"/>
      <c r="GG124" s="316"/>
      <c r="GH124" s="316"/>
      <c r="GI124" s="316"/>
      <c r="GJ124" s="316"/>
      <c r="GK124" s="316"/>
      <c r="GL124" s="316"/>
      <c r="GM124" s="316"/>
      <c r="GN124" s="316"/>
      <c r="GO124" s="316"/>
      <c r="GP124" s="316"/>
      <c r="GQ124" s="316"/>
      <c r="GR124" s="316"/>
      <c r="GS124" s="316"/>
      <c r="GT124" s="316"/>
      <c r="GU124" s="316"/>
      <c r="GV124" s="316"/>
      <c r="GW124" s="316"/>
      <c r="GX124" s="316"/>
      <c r="GY124" s="316"/>
      <c r="GZ124" s="316"/>
      <c r="HA124" s="316"/>
      <c r="HB124" s="316"/>
      <c r="HC124" s="316"/>
      <c r="HD124" s="316"/>
      <c r="HE124" s="316"/>
      <c r="HF124" s="316"/>
      <c r="HG124" s="316"/>
      <c r="HH124" s="316"/>
      <c r="HI124" s="316"/>
      <c r="HJ124" s="316"/>
      <c r="HK124" s="316"/>
      <c r="HL124" s="316"/>
      <c r="HM124" s="316"/>
      <c r="HN124" s="316"/>
      <c r="HO124" s="316"/>
      <c r="HP124" s="316"/>
      <c r="HQ124" s="316"/>
      <c r="HR124" s="316"/>
      <c r="HS124" s="316"/>
      <c r="HT124" s="316"/>
      <c r="HU124" s="316"/>
      <c r="HV124" s="316"/>
      <c r="HW124" s="316"/>
      <c r="HX124" s="316"/>
      <c r="HY124" s="316"/>
      <c r="HZ124" s="316"/>
      <c r="IA124" s="316"/>
      <c r="IB124" s="316"/>
      <c r="IC124" s="316"/>
      <c r="ID124" s="316"/>
      <c r="IE124" s="316"/>
      <c r="IF124" s="316"/>
      <c r="IG124" s="316"/>
      <c r="IH124" s="316"/>
      <c r="II124" s="316"/>
      <c r="IJ124" s="316"/>
      <c r="IK124" s="316"/>
      <c r="IL124" s="316"/>
      <c r="IM124" s="316"/>
      <c r="IN124" s="316"/>
      <c r="IO124" s="316"/>
      <c r="IP124" s="316"/>
      <c r="IQ124" s="316"/>
      <c r="IR124" s="316"/>
      <c r="IS124" s="316"/>
      <c r="IT124" s="316"/>
      <c r="IU124" s="316"/>
      <c r="IV124" s="316"/>
      <c r="IW124" s="316"/>
      <c r="IX124" s="316"/>
      <c r="IY124" s="316"/>
      <c r="IZ124" s="316"/>
      <c r="JA124" s="316"/>
      <c r="JB124" s="316"/>
      <c r="JC124" s="316"/>
      <c r="JD124" s="316"/>
      <c r="JE124" s="316"/>
      <c r="JF124" s="316"/>
      <c r="JG124" s="316"/>
      <c r="JH124" s="316"/>
      <c r="JI124" s="316"/>
      <c r="JJ124" s="316"/>
      <c r="JK124" s="316"/>
      <c r="JL124" s="316"/>
      <c r="JM124" s="316"/>
      <c r="JN124" s="316"/>
      <c r="JO124" s="316"/>
      <c r="JP124" s="316"/>
      <c r="JQ124" s="316"/>
      <c r="JR124" s="316"/>
      <c r="JS124" s="316"/>
      <c r="JT124" s="316"/>
      <c r="JU124" s="316"/>
      <c r="JV124" s="316"/>
      <c r="JW124" s="316"/>
      <c r="JX124" s="316"/>
      <c r="JY124" s="316"/>
      <c r="JZ124" s="316"/>
      <c r="KA124" s="316"/>
      <c r="KB124" s="316"/>
      <c r="KC124" s="316"/>
      <c r="KD124" s="316"/>
      <c r="KE124" s="316"/>
      <c r="KF124" s="316"/>
      <c r="KG124" s="316"/>
      <c r="KH124" s="316"/>
      <c r="KI124" s="316"/>
      <c r="KJ124" s="316"/>
      <c r="KK124" s="316"/>
      <c r="KL124" s="316"/>
      <c r="KM124" s="316"/>
      <c r="KN124" s="316"/>
      <c r="KO124" s="316"/>
      <c r="KP124" s="316"/>
      <c r="KQ124" s="316"/>
      <c r="KR124" s="316"/>
      <c r="KS124" s="316"/>
      <c r="KT124" s="316"/>
      <c r="KU124" s="316"/>
      <c r="KV124" s="316"/>
      <c r="KW124" s="316"/>
      <c r="KX124" s="316"/>
      <c r="KY124" s="316"/>
      <c r="KZ124" s="316"/>
      <c r="LA124" s="316"/>
      <c r="LB124" s="316"/>
      <c r="LC124" s="316"/>
      <c r="LD124" s="316"/>
      <c r="LE124" s="316"/>
      <c r="LF124" s="316"/>
      <c r="LG124" s="316"/>
      <c r="LH124" s="316"/>
      <c r="LI124" s="316"/>
      <c r="LJ124" s="316"/>
      <c r="LK124" s="316"/>
      <c r="LL124" s="316"/>
      <c r="LM124" s="316"/>
      <c r="LN124" s="316"/>
      <c r="LO124" s="316"/>
      <c r="LP124" s="316"/>
      <c r="LQ124" s="316"/>
      <c r="LR124" s="316"/>
      <c r="LS124" s="316"/>
      <c r="LT124" s="316"/>
      <c r="LU124" s="316"/>
      <c r="LV124" s="316"/>
      <c r="LW124" s="316"/>
      <c r="LX124" s="316"/>
      <c r="LY124" s="316"/>
      <c r="LZ124" s="316"/>
      <c r="MA124" s="316"/>
      <c r="MB124" s="316"/>
      <c r="MC124" s="316"/>
      <c r="MD124" s="316"/>
      <c r="ME124" s="316"/>
      <c r="MF124" s="316"/>
      <c r="MG124" s="316"/>
      <c r="MH124" s="316"/>
      <c r="MI124" s="316"/>
      <c r="MJ124" s="316"/>
      <c r="MK124" s="316"/>
      <c r="ML124" s="316"/>
      <c r="MM124" s="316"/>
      <c r="MN124" s="316"/>
      <c r="MO124" s="316"/>
      <c r="MP124" s="316"/>
      <c r="MQ124" s="316"/>
    </row>
    <row r="125" spans="1:638" ht="109.5" x14ac:dyDescent="0.25">
      <c r="A125" s="55" t="s">
        <v>551</v>
      </c>
      <c r="B125" s="32" t="s">
        <v>267</v>
      </c>
      <c r="C125" s="32" t="s">
        <v>97</v>
      </c>
      <c r="D125" s="34"/>
      <c r="E125" s="38"/>
      <c r="F125" s="32"/>
      <c r="G125" s="32"/>
      <c r="H125" s="32"/>
      <c r="I125" s="32"/>
      <c r="J125" s="32"/>
      <c r="K125" s="33">
        <f t="shared" si="101"/>
        <v>0</v>
      </c>
      <c r="L125" s="32">
        <v>100000</v>
      </c>
      <c r="M125" s="32"/>
      <c r="N125" s="32"/>
      <c r="O125" s="32"/>
      <c r="P125" s="32"/>
      <c r="Q125" s="32"/>
      <c r="R125" s="33">
        <f t="shared" si="106"/>
        <v>100000</v>
      </c>
      <c r="S125" s="32">
        <v>100000</v>
      </c>
      <c r="T125" s="32"/>
      <c r="U125" s="32"/>
      <c r="V125" s="32"/>
      <c r="W125" s="32"/>
      <c r="X125" s="32"/>
      <c r="Y125" s="33">
        <f t="shared" si="107"/>
        <v>100000</v>
      </c>
      <c r="Z125" s="32">
        <v>100000</v>
      </c>
      <c r="AA125" s="32"/>
      <c r="AB125" s="32"/>
      <c r="AC125" s="32"/>
      <c r="AD125" s="32"/>
      <c r="AE125" s="32"/>
      <c r="AF125" s="33">
        <f t="shared" si="102"/>
        <v>100000</v>
      </c>
      <c r="AG125" s="32">
        <v>100000</v>
      </c>
      <c r="AH125" s="32"/>
      <c r="AI125" s="32"/>
      <c r="AJ125" s="32"/>
      <c r="AK125" s="32"/>
      <c r="AL125" s="32"/>
      <c r="AM125" s="33">
        <f t="shared" si="103"/>
        <v>100000</v>
      </c>
      <c r="AN125" s="32">
        <v>100000</v>
      </c>
      <c r="AO125" s="32"/>
      <c r="AP125" s="32"/>
      <c r="AQ125" s="32"/>
      <c r="AR125" s="32"/>
      <c r="AS125" s="32"/>
      <c r="AT125" s="33">
        <f t="shared" si="104"/>
        <v>100000</v>
      </c>
      <c r="AU125" s="35">
        <f t="shared" si="105"/>
        <v>500000</v>
      </c>
      <c r="AV125" s="43" t="s">
        <v>674</v>
      </c>
      <c r="AW125" s="32">
        <v>2022</v>
      </c>
      <c r="AX125" s="38">
        <v>2027</v>
      </c>
      <c r="AY125" s="53" t="s">
        <v>268</v>
      </c>
      <c r="EU125" s="316"/>
      <c r="EV125" s="316"/>
      <c r="EW125" s="316"/>
      <c r="EX125" s="316"/>
      <c r="EY125" s="316"/>
      <c r="EZ125" s="316"/>
      <c r="FA125" s="316"/>
      <c r="FB125" s="316"/>
      <c r="FC125" s="316"/>
      <c r="FD125" s="316"/>
      <c r="FE125" s="316"/>
      <c r="FF125" s="316"/>
      <c r="FG125" s="316"/>
      <c r="FH125" s="316"/>
      <c r="FI125" s="316"/>
      <c r="FJ125" s="316"/>
      <c r="FK125" s="316"/>
      <c r="FL125" s="316"/>
      <c r="FM125" s="316"/>
      <c r="FN125" s="316"/>
      <c r="FO125" s="316"/>
      <c r="FP125" s="316"/>
      <c r="FQ125" s="316"/>
      <c r="FR125" s="316"/>
      <c r="FS125" s="316"/>
      <c r="FT125" s="316"/>
      <c r="FU125" s="316"/>
      <c r="FV125" s="316"/>
      <c r="FW125" s="316"/>
      <c r="FX125" s="316"/>
      <c r="FY125" s="316"/>
      <c r="FZ125" s="316"/>
      <c r="GA125" s="316"/>
      <c r="GB125" s="316"/>
      <c r="GC125" s="316"/>
      <c r="GD125" s="316"/>
      <c r="GE125" s="316"/>
      <c r="GF125" s="316"/>
      <c r="GG125" s="316"/>
      <c r="GH125" s="316"/>
      <c r="GI125" s="316"/>
      <c r="GJ125" s="316"/>
      <c r="GK125" s="316"/>
      <c r="GL125" s="316"/>
      <c r="GM125" s="316"/>
      <c r="GN125" s="316"/>
      <c r="GO125" s="316"/>
      <c r="GP125" s="316"/>
      <c r="GQ125" s="316"/>
      <c r="GR125" s="316"/>
      <c r="GS125" s="316"/>
      <c r="GT125" s="316"/>
      <c r="GU125" s="316"/>
      <c r="GV125" s="316"/>
      <c r="GW125" s="316"/>
      <c r="GX125" s="316"/>
      <c r="GY125" s="316"/>
      <c r="GZ125" s="316"/>
      <c r="HA125" s="316"/>
      <c r="HB125" s="316"/>
      <c r="HC125" s="316"/>
      <c r="HD125" s="316"/>
      <c r="HE125" s="316"/>
      <c r="HF125" s="316"/>
      <c r="HG125" s="316"/>
      <c r="HH125" s="316"/>
      <c r="HI125" s="316"/>
      <c r="HJ125" s="316"/>
      <c r="HK125" s="316"/>
      <c r="HL125" s="316"/>
      <c r="HM125" s="316"/>
      <c r="HN125" s="316"/>
      <c r="HO125" s="316"/>
      <c r="HP125" s="316"/>
      <c r="HQ125" s="316"/>
      <c r="HR125" s="316"/>
      <c r="HS125" s="316"/>
      <c r="HT125" s="316"/>
      <c r="HU125" s="316"/>
      <c r="HV125" s="316"/>
      <c r="HW125" s="316"/>
      <c r="HX125" s="316"/>
      <c r="HY125" s="316"/>
      <c r="HZ125" s="316"/>
      <c r="IA125" s="316"/>
      <c r="IB125" s="316"/>
      <c r="IC125" s="316"/>
      <c r="ID125" s="316"/>
      <c r="IE125" s="316"/>
      <c r="IF125" s="316"/>
      <c r="IG125" s="316"/>
      <c r="IH125" s="316"/>
      <c r="II125" s="316"/>
      <c r="IJ125" s="316"/>
      <c r="IK125" s="316"/>
      <c r="IL125" s="316"/>
      <c r="IM125" s="316"/>
      <c r="IN125" s="316"/>
      <c r="IO125" s="316"/>
      <c r="IP125" s="316"/>
      <c r="IQ125" s="316"/>
      <c r="IR125" s="316"/>
      <c r="IS125" s="316"/>
      <c r="IT125" s="316"/>
      <c r="IU125" s="316"/>
      <c r="IV125" s="316"/>
      <c r="IW125" s="316"/>
      <c r="IX125" s="316"/>
      <c r="IY125" s="316"/>
      <c r="IZ125" s="316"/>
      <c r="JA125" s="316"/>
      <c r="JB125" s="316"/>
      <c r="JC125" s="316"/>
      <c r="JD125" s="316"/>
      <c r="JE125" s="316"/>
      <c r="JF125" s="316"/>
      <c r="JG125" s="316"/>
      <c r="JH125" s="316"/>
      <c r="JI125" s="316"/>
      <c r="JJ125" s="316"/>
      <c r="JK125" s="316"/>
      <c r="JL125" s="316"/>
      <c r="JM125" s="316"/>
      <c r="JN125" s="316"/>
      <c r="JO125" s="316"/>
      <c r="JP125" s="316"/>
      <c r="JQ125" s="316"/>
      <c r="JR125" s="316"/>
      <c r="JS125" s="316"/>
      <c r="JT125" s="316"/>
      <c r="JU125" s="316"/>
      <c r="JV125" s="316"/>
      <c r="JW125" s="316"/>
      <c r="JX125" s="316"/>
      <c r="JY125" s="316"/>
      <c r="JZ125" s="316"/>
      <c r="KA125" s="316"/>
      <c r="KB125" s="316"/>
      <c r="KC125" s="316"/>
      <c r="KD125" s="316"/>
      <c r="KE125" s="316"/>
      <c r="KF125" s="316"/>
      <c r="KG125" s="316"/>
      <c r="KH125" s="316"/>
      <c r="KI125" s="316"/>
      <c r="KJ125" s="316"/>
      <c r="KK125" s="316"/>
      <c r="KL125" s="316"/>
      <c r="KM125" s="316"/>
      <c r="KN125" s="316"/>
      <c r="KO125" s="316"/>
      <c r="KP125" s="316"/>
      <c r="KQ125" s="316"/>
      <c r="KR125" s="316"/>
      <c r="KS125" s="316"/>
      <c r="KT125" s="316"/>
      <c r="KU125" s="316"/>
      <c r="KV125" s="316"/>
      <c r="KW125" s="316"/>
      <c r="KX125" s="316"/>
      <c r="KY125" s="316"/>
      <c r="KZ125" s="316"/>
      <c r="LA125" s="316"/>
      <c r="LB125" s="316"/>
      <c r="LC125" s="316"/>
      <c r="LD125" s="316"/>
      <c r="LE125" s="316"/>
      <c r="LF125" s="316"/>
      <c r="LG125" s="316"/>
      <c r="LH125" s="316"/>
      <c r="LI125" s="316"/>
      <c r="LJ125" s="316"/>
      <c r="LK125" s="316"/>
      <c r="LL125" s="316"/>
      <c r="LM125" s="316"/>
      <c r="LN125" s="316"/>
      <c r="LO125" s="316"/>
      <c r="LP125" s="316"/>
      <c r="LQ125" s="316"/>
      <c r="LR125" s="316"/>
      <c r="LS125" s="316"/>
      <c r="LT125" s="316"/>
      <c r="LU125" s="316"/>
      <c r="LV125" s="316"/>
      <c r="LW125" s="316"/>
      <c r="LX125" s="316"/>
      <c r="LY125" s="316"/>
      <c r="LZ125" s="316"/>
      <c r="MA125" s="316"/>
      <c r="MB125" s="316"/>
      <c r="MC125" s="316"/>
      <c r="MD125" s="316"/>
      <c r="ME125" s="316"/>
      <c r="MF125" s="316"/>
      <c r="MG125" s="316"/>
      <c r="MH125" s="316"/>
      <c r="MI125" s="316"/>
      <c r="MJ125" s="316"/>
      <c r="MK125" s="316"/>
      <c r="ML125" s="316"/>
      <c r="MM125" s="316"/>
      <c r="MN125" s="316"/>
      <c r="MO125" s="316"/>
      <c r="MP125" s="316"/>
      <c r="MQ125" s="316"/>
    </row>
    <row r="126" spans="1:638" ht="73.5" x14ac:dyDescent="0.25">
      <c r="A126" s="55" t="s">
        <v>552</v>
      </c>
      <c r="B126" s="179" t="s">
        <v>164</v>
      </c>
      <c r="C126" s="32" t="s">
        <v>97</v>
      </c>
      <c r="D126" s="32"/>
      <c r="E126" s="38"/>
      <c r="F126" s="32"/>
      <c r="G126" s="32"/>
      <c r="H126" s="32"/>
      <c r="I126" s="32"/>
      <c r="J126" s="32"/>
      <c r="K126" s="33">
        <f t="shared" si="101"/>
        <v>0</v>
      </c>
      <c r="L126" s="32">
        <v>130000</v>
      </c>
      <c r="M126" s="32"/>
      <c r="N126" s="32"/>
      <c r="O126" s="32"/>
      <c r="P126" s="32"/>
      <c r="Q126" s="32"/>
      <c r="R126" s="33">
        <f t="shared" si="106"/>
        <v>130000</v>
      </c>
      <c r="T126" s="32"/>
      <c r="U126" s="32"/>
      <c r="V126" s="32"/>
      <c r="W126" s="32"/>
      <c r="X126" s="32"/>
      <c r="Y126" s="33">
        <f t="shared" si="107"/>
        <v>0</v>
      </c>
      <c r="Z126" s="32"/>
      <c r="AA126" s="32"/>
      <c r="AB126" s="32"/>
      <c r="AC126" s="32"/>
      <c r="AD126" s="32"/>
      <c r="AE126" s="32"/>
      <c r="AF126" s="33">
        <f t="shared" si="102"/>
        <v>0</v>
      </c>
      <c r="AG126" s="32"/>
      <c r="AH126" s="32"/>
      <c r="AI126" s="32"/>
      <c r="AJ126" s="32"/>
      <c r="AK126" s="32"/>
      <c r="AL126" s="32"/>
      <c r="AM126" s="33">
        <f t="shared" si="103"/>
        <v>0</v>
      </c>
      <c r="AN126" s="32"/>
      <c r="AO126" s="32"/>
      <c r="AP126" s="32"/>
      <c r="AQ126" s="32"/>
      <c r="AR126" s="32"/>
      <c r="AS126" s="32"/>
      <c r="AT126" s="33">
        <f t="shared" si="104"/>
        <v>0</v>
      </c>
      <c r="AU126" s="35">
        <f t="shared" si="105"/>
        <v>130000</v>
      </c>
      <c r="AV126" s="121" t="s">
        <v>889</v>
      </c>
      <c r="AW126" s="54">
        <v>2023</v>
      </c>
      <c r="AX126" s="54">
        <v>2024</v>
      </c>
      <c r="AY126" s="52" t="s">
        <v>165</v>
      </c>
      <c r="EU126" s="316"/>
      <c r="EV126" s="316"/>
      <c r="EW126" s="316"/>
      <c r="EX126" s="316"/>
      <c r="EY126" s="316"/>
      <c r="EZ126" s="316"/>
      <c r="FA126" s="316"/>
      <c r="FB126" s="316"/>
      <c r="FC126" s="316"/>
      <c r="FD126" s="316"/>
      <c r="FE126" s="316"/>
      <c r="FF126" s="316"/>
      <c r="FG126" s="316"/>
      <c r="FH126" s="316"/>
      <c r="FI126" s="316"/>
      <c r="FJ126" s="316"/>
      <c r="FK126" s="316"/>
      <c r="FL126" s="316"/>
      <c r="FM126" s="316"/>
      <c r="FN126" s="316"/>
      <c r="FO126" s="316"/>
      <c r="FP126" s="316"/>
      <c r="FQ126" s="316"/>
      <c r="FR126" s="316"/>
      <c r="FS126" s="316"/>
      <c r="FT126" s="316"/>
      <c r="FU126" s="316"/>
      <c r="FV126" s="316"/>
      <c r="FW126" s="316"/>
      <c r="FX126" s="316"/>
      <c r="FY126" s="316"/>
      <c r="FZ126" s="316"/>
      <c r="GA126" s="316"/>
      <c r="GB126" s="316"/>
      <c r="GC126" s="316"/>
      <c r="GD126" s="316"/>
      <c r="GE126" s="316"/>
      <c r="GF126" s="316"/>
      <c r="GG126" s="316"/>
      <c r="GH126" s="316"/>
      <c r="GI126" s="316"/>
      <c r="GJ126" s="316"/>
      <c r="GK126" s="316"/>
      <c r="GL126" s="316"/>
      <c r="GM126" s="316"/>
      <c r="GN126" s="316"/>
      <c r="GO126" s="316"/>
      <c r="GP126" s="316"/>
      <c r="GQ126" s="316"/>
      <c r="GR126" s="316"/>
      <c r="GS126" s="316"/>
      <c r="GT126" s="316"/>
      <c r="GU126" s="316"/>
      <c r="GV126" s="316"/>
      <c r="GW126" s="316"/>
      <c r="GX126" s="316"/>
      <c r="GY126" s="316"/>
      <c r="GZ126" s="316"/>
      <c r="HA126" s="316"/>
      <c r="HB126" s="316"/>
      <c r="HC126" s="316"/>
      <c r="HD126" s="316"/>
      <c r="HE126" s="316"/>
      <c r="HF126" s="316"/>
      <c r="HG126" s="316"/>
      <c r="HH126" s="316"/>
      <c r="HI126" s="316"/>
      <c r="HJ126" s="316"/>
      <c r="HK126" s="316"/>
      <c r="HL126" s="316"/>
      <c r="HM126" s="316"/>
      <c r="HN126" s="316"/>
      <c r="HO126" s="316"/>
      <c r="HP126" s="316"/>
      <c r="HQ126" s="316"/>
      <c r="HR126" s="316"/>
      <c r="HS126" s="316"/>
      <c r="HT126" s="316"/>
      <c r="HU126" s="316"/>
      <c r="HV126" s="316"/>
      <c r="HW126" s="316"/>
      <c r="HX126" s="316"/>
      <c r="HY126" s="316"/>
      <c r="HZ126" s="316"/>
      <c r="IA126" s="316"/>
      <c r="IB126" s="316"/>
      <c r="IC126" s="316"/>
      <c r="ID126" s="316"/>
      <c r="IE126" s="316"/>
      <c r="IF126" s="316"/>
      <c r="IG126" s="316"/>
      <c r="IH126" s="316"/>
      <c r="II126" s="316"/>
      <c r="IJ126" s="316"/>
      <c r="IK126" s="316"/>
      <c r="IL126" s="316"/>
      <c r="IM126" s="316"/>
      <c r="IN126" s="316"/>
      <c r="IO126" s="316"/>
      <c r="IP126" s="316"/>
      <c r="IQ126" s="316"/>
      <c r="IR126" s="316"/>
      <c r="IS126" s="316"/>
      <c r="IT126" s="316"/>
      <c r="IU126" s="316"/>
      <c r="IV126" s="316"/>
      <c r="IW126" s="316"/>
      <c r="IX126" s="316"/>
      <c r="IY126" s="316"/>
      <c r="IZ126" s="316"/>
      <c r="JA126" s="316"/>
      <c r="JB126" s="316"/>
      <c r="JC126" s="316"/>
      <c r="JD126" s="316"/>
      <c r="JE126" s="316"/>
      <c r="JF126" s="316"/>
      <c r="JG126" s="316"/>
      <c r="JH126" s="316"/>
      <c r="JI126" s="316"/>
      <c r="JJ126" s="316"/>
      <c r="JK126" s="316"/>
      <c r="JL126" s="316"/>
      <c r="JM126" s="316"/>
      <c r="JN126" s="316"/>
      <c r="JO126" s="316"/>
      <c r="JP126" s="316"/>
      <c r="JQ126" s="316"/>
      <c r="JR126" s="316"/>
      <c r="JS126" s="316"/>
      <c r="JT126" s="316"/>
      <c r="JU126" s="316"/>
      <c r="JV126" s="316"/>
      <c r="JW126" s="316"/>
      <c r="JX126" s="316"/>
      <c r="JY126" s="316"/>
      <c r="JZ126" s="316"/>
      <c r="KA126" s="316"/>
      <c r="KB126" s="316"/>
      <c r="KC126" s="316"/>
      <c r="KD126" s="316"/>
      <c r="KE126" s="316"/>
      <c r="KF126" s="316"/>
      <c r="KG126" s="316"/>
      <c r="KH126" s="316"/>
      <c r="KI126" s="316"/>
      <c r="KJ126" s="316"/>
      <c r="KK126" s="316"/>
      <c r="KL126" s="316"/>
      <c r="KM126" s="316"/>
      <c r="KN126" s="316"/>
      <c r="KO126" s="316"/>
      <c r="KP126" s="316"/>
      <c r="KQ126" s="316"/>
      <c r="KR126" s="316"/>
      <c r="KS126" s="316"/>
      <c r="KT126" s="316"/>
      <c r="KU126" s="316"/>
      <c r="KV126" s="316"/>
      <c r="KW126" s="316"/>
      <c r="KX126" s="316"/>
      <c r="KY126" s="316"/>
      <c r="KZ126" s="316"/>
      <c r="LA126" s="316"/>
      <c r="LB126" s="316"/>
      <c r="LC126" s="316"/>
      <c r="LD126" s="316"/>
      <c r="LE126" s="316"/>
      <c r="LF126" s="316"/>
      <c r="LG126" s="316"/>
      <c r="LH126" s="316"/>
      <c r="LI126" s="316"/>
      <c r="LJ126" s="316"/>
      <c r="LK126" s="316"/>
      <c r="LL126" s="316"/>
      <c r="LM126" s="316"/>
      <c r="LN126" s="316"/>
      <c r="LO126" s="316"/>
      <c r="LP126" s="316"/>
      <c r="LQ126" s="316"/>
      <c r="LR126" s="316"/>
      <c r="LS126" s="316"/>
      <c r="LT126" s="316"/>
      <c r="LU126" s="316"/>
      <c r="LV126" s="316"/>
      <c r="LW126" s="316"/>
      <c r="LX126" s="316"/>
      <c r="LY126" s="316"/>
      <c r="LZ126" s="316"/>
      <c r="MA126" s="316"/>
      <c r="MB126" s="316"/>
      <c r="MC126" s="316"/>
      <c r="MD126" s="316"/>
      <c r="ME126" s="316"/>
      <c r="MF126" s="316"/>
      <c r="MG126" s="316"/>
      <c r="MH126" s="316"/>
      <c r="MI126" s="316"/>
      <c r="MJ126" s="316"/>
      <c r="MK126" s="316"/>
      <c r="ML126" s="316"/>
      <c r="MM126" s="316"/>
      <c r="MN126" s="316"/>
      <c r="MO126" s="316"/>
      <c r="MP126" s="316"/>
      <c r="MQ126" s="316"/>
    </row>
    <row r="127" spans="1:638" ht="91.5" x14ac:dyDescent="0.25">
      <c r="A127" s="55" t="s">
        <v>553</v>
      </c>
      <c r="B127" s="179" t="s">
        <v>166</v>
      </c>
      <c r="C127" s="32" t="s">
        <v>97</v>
      </c>
      <c r="D127" s="34"/>
      <c r="E127" s="38"/>
      <c r="F127" s="32"/>
      <c r="G127" s="32"/>
      <c r="H127" s="32"/>
      <c r="I127" s="32"/>
      <c r="J127" s="32"/>
      <c r="K127" s="33">
        <f t="shared" si="101"/>
        <v>0</v>
      </c>
      <c r="M127" s="32"/>
      <c r="N127" s="32"/>
      <c r="O127" s="32"/>
      <c r="P127" s="32"/>
      <c r="Q127" s="32"/>
      <c r="R127" s="33">
        <f t="shared" si="106"/>
        <v>0</v>
      </c>
      <c r="S127" s="32">
        <v>103000</v>
      </c>
      <c r="T127" s="32"/>
      <c r="U127" s="32"/>
      <c r="V127" s="32"/>
      <c r="W127" s="32"/>
      <c r="X127" s="32"/>
      <c r="Y127" s="33">
        <f t="shared" si="107"/>
        <v>103000</v>
      </c>
      <c r="Z127" s="32"/>
      <c r="AA127" s="32"/>
      <c r="AB127" s="32"/>
      <c r="AC127" s="32"/>
      <c r="AD127" s="32"/>
      <c r="AE127" s="32"/>
      <c r="AF127" s="33">
        <f t="shared" si="102"/>
        <v>0</v>
      </c>
      <c r="AG127" s="32"/>
      <c r="AH127" s="32"/>
      <c r="AI127" s="32"/>
      <c r="AJ127" s="32"/>
      <c r="AK127" s="32"/>
      <c r="AL127" s="32"/>
      <c r="AM127" s="33">
        <f t="shared" si="103"/>
        <v>0</v>
      </c>
      <c r="AN127" s="32"/>
      <c r="AO127" s="32"/>
      <c r="AP127" s="32"/>
      <c r="AQ127" s="32"/>
      <c r="AR127" s="32"/>
      <c r="AS127" s="32"/>
      <c r="AT127" s="33">
        <f t="shared" si="104"/>
        <v>0</v>
      </c>
      <c r="AU127" s="35">
        <f t="shared" si="105"/>
        <v>103000</v>
      </c>
      <c r="AV127" s="121" t="s">
        <v>888</v>
      </c>
      <c r="AW127" s="54">
        <v>2024</v>
      </c>
      <c r="AX127" s="54">
        <v>2025</v>
      </c>
      <c r="AY127" s="52" t="s">
        <v>165</v>
      </c>
      <c r="EU127" s="316"/>
      <c r="EV127" s="316"/>
      <c r="EW127" s="316"/>
      <c r="EX127" s="316"/>
      <c r="EY127" s="316"/>
      <c r="EZ127" s="316"/>
      <c r="FA127" s="316"/>
      <c r="FB127" s="316"/>
      <c r="FC127" s="316"/>
      <c r="FD127" s="316"/>
      <c r="FE127" s="316"/>
      <c r="FF127" s="316"/>
      <c r="FG127" s="316"/>
      <c r="FH127" s="316"/>
      <c r="FI127" s="316"/>
      <c r="FJ127" s="316"/>
      <c r="FK127" s="316"/>
      <c r="FL127" s="316"/>
      <c r="FM127" s="316"/>
      <c r="FN127" s="316"/>
      <c r="FO127" s="316"/>
      <c r="FP127" s="316"/>
      <c r="FQ127" s="316"/>
      <c r="FR127" s="316"/>
      <c r="FS127" s="316"/>
      <c r="FT127" s="316"/>
      <c r="FU127" s="316"/>
      <c r="FV127" s="316"/>
      <c r="FW127" s="316"/>
      <c r="FX127" s="316"/>
      <c r="FY127" s="316"/>
      <c r="FZ127" s="316"/>
      <c r="GA127" s="316"/>
      <c r="GB127" s="316"/>
      <c r="GC127" s="316"/>
      <c r="GD127" s="316"/>
      <c r="GE127" s="316"/>
      <c r="GF127" s="316"/>
      <c r="GG127" s="316"/>
      <c r="GH127" s="316"/>
      <c r="GI127" s="316"/>
      <c r="GJ127" s="316"/>
      <c r="GK127" s="316"/>
      <c r="GL127" s="316"/>
      <c r="GM127" s="316"/>
      <c r="GN127" s="316"/>
      <c r="GO127" s="316"/>
      <c r="GP127" s="316"/>
      <c r="GQ127" s="316"/>
      <c r="GR127" s="316"/>
      <c r="GS127" s="316"/>
      <c r="GT127" s="316"/>
      <c r="GU127" s="316"/>
      <c r="GV127" s="316"/>
      <c r="GW127" s="316"/>
      <c r="GX127" s="316"/>
      <c r="GY127" s="316"/>
      <c r="GZ127" s="316"/>
      <c r="HA127" s="316"/>
      <c r="HB127" s="316"/>
      <c r="HC127" s="316"/>
      <c r="HD127" s="316"/>
      <c r="HE127" s="316"/>
      <c r="HF127" s="316"/>
      <c r="HG127" s="316"/>
      <c r="HH127" s="316"/>
      <c r="HI127" s="316"/>
      <c r="HJ127" s="316"/>
      <c r="HK127" s="316"/>
      <c r="HL127" s="316"/>
      <c r="HM127" s="316"/>
      <c r="HN127" s="316"/>
      <c r="HO127" s="316"/>
      <c r="HP127" s="316"/>
      <c r="HQ127" s="316"/>
      <c r="HR127" s="316"/>
      <c r="HS127" s="316"/>
      <c r="HT127" s="316"/>
      <c r="HU127" s="316"/>
      <c r="HV127" s="316"/>
      <c r="HW127" s="316"/>
      <c r="HX127" s="316"/>
      <c r="HY127" s="316"/>
      <c r="HZ127" s="316"/>
      <c r="IA127" s="316"/>
      <c r="IB127" s="316"/>
      <c r="IC127" s="316"/>
      <c r="ID127" s="316"/>
      <c r="IE127" s="316"/>
      <c r="IF127" s="316"/>
      <c r="IG127" s="316"/>
      <c r="IH127" s="316"/>
      <c r="II127" s="316"/>
      <c r="IJ127" s="316"/>
      <c r="IK127" s="316"/>
      <c r="IL127" s="316"/>
      <c r="IM127" s="316"/>
      <c r="IN127" s="316"/>
      <c r="IO127" s="316"/>
      <c r="IP127" s="316"/>
      <c r="IQ127" s="316"/>
      <c r="IR127" s="316"/>
      <c r="IS127" s="316"/>
      <c r="IT127" s="316"/>
      <c r="IU127" s="316"/>
      <c r="IV127" s="316"/>
      <c r="IW127" s="316"/>
      <c r="IX127" s="316"/>
      <c r="IY127" s="316"/>
      <c r="IZ127" s="316"/>
      <c r="JA127" s="316"/>
      <c r="JB127" s="316"/>
      <c r="JC127" s="316"/>
      <c r="JD127" s="316"/>
      <c r="JE127" s="316"/>
      <c r="JF127" s="316"/>
      <c r="JG127" s="316"/>
      <c r="JH127" s="316"/>
      <c r="JI127" s="316"/>
      <c r="JJ127" s="316"/>
      <c r="JK127" s="316"/>
      <c r="JL127" s="316"/>
      <c r="JM127" s="316"/>
      <c r="JN127" s="316"/>
      <c r="JO127" s="316"/>
      <c r="JP127" s="316"/>
      <c r="JQ127" s="316"/>
      <c r="JR127" s="316"/>
      <c r="JS127" s="316"/>
      <c r="JT127" s="316"/>
      <c r="JU127" s="316"/>
      <c r="JV127" s="316"/>
      <c r="JW127" s="316"/>
      <c r="JX127" s="316"/>
      <c r="JY127" s="316"/>
      <c r="JZ127" s="316"/>
      <c r="KA127" s="316"/>
      <c r="KB127" s="316"/>
      <c r="KC127" s="316"/>
      <c r="KD127" s="316"/>
      <c r="KE127" s="316"/>
      <c r="KF127" s="316"/>
      <c r="KG127" s="316"/>
      <c r="KH127" s="316"/>
      <c r="KI127" s="316"/>
      <c r="KJ127" s="316"/>
      <c r="KK127" s="316"/>
      <c r="KL127" s="316"/>
      <c r="KM127" s="316"/>
      <c r="KN127" s="316"/>
      <c r="KO127" s="316"/>
      <c r="KP127" s="316"/>
      <c r="KQ127" s="316"/>
      <c r="KR127" s="316"/>
      <c r="KS127" s="316"/>
      <c r="KT127" s="316"/>
      <c r="KU127" s="316"/>
      <c r="KV127" s="316"/>
      <c r="KW127" s="316"/>
      <c r="KX127" s="316"/>
      <c r="KY127" s="316"/>
      <c r="KZ127" s="316"/>
      <c r="LA127" s="316"/>
      <c r="LB127" s="316"/>
      <c r="LC127" s="316"/>
      <c r="LD127" s="316"/>
      <c r="LE127" s="316"/>
      <c r="LF127" s="316"/>
      <c r="LG127" s="316"/>
      <c r="LH127" s="316"/>
      <c r="LI127" s="316"/>
      <c r="LJ127" s="316"/>
      <c r="LK127" s="316"/>
      <c r="LL127" s="316"/>
      <c r="LM127" s="316"/>
      <c r="LN127" s="316"/>
      <c r="LO127" s="316"/>
      <c r="LP127" s="316"/>
      <c r="LQ127" s="316"/>
      <c r="LR127" s="316"/>
      <c r="LS127" s="316"/>
      <c r="LT127" s="316"/>
      <c r="LU127" s="316"/>
      <c r="LV127" s="316"/>
      <c r="LW127" s="316"/>
      <c r="LX127" s="316"/>
      <c r="LY127" s="316"/>
      <c r="LZ127" s="316"/>
      <c r="MA127" s="316"/>
      <c r="MB127" s="316"/>
      <c r="MC127" s="316"/>
      <c r="MD127" s="316"/>
      <c r="ME127" s="316"/>
      <c r="MF127" s="316"/>
      <c r="MG127" s="316"/>
      <c r="MH127" s="316"/>
      <c r="MI127" s="316"/>
      <c r="MJ127" s="316"/>
      <c r="MK127" s="316"/>
      <c r="ML127" s="316"/>
      <c r="MM127" s="316"/>
      <c r="MN127" s="316"/>
      <c r="MO127" s="316"/>
      <c r="MP127" s="316"/>
      <c r="MQ127" s="316"/>
    </row>
    <row r="128" spans="1:638" ht="91.5" x14ac:dyDescent="0.25">
      <c r="A128" s="55" t="s">
        <v>554</v>
      </c>
      <c r="B128" s="179" t="s">
        <v>167</v>
      </c>
      <c r="C128" s="32" t="s">
        <v>97</v>
      </c>
      <c r="D128" s="34"/>
      <c r="E128" s="38"/>
      <c r="F128" s="32"/>
      <c r="G128" s="32"/>
      <c r="H128" s="32"/>
      <c r="I128" s="32"/>
      <c r="J128" s="32"/>
      <c r="K128" s="33">
        <f t="shared" si="101"/>
        <v>0</v>
      </c>
      <c r="L128" s="32"/>
      <c r="M128" s="32"/>
      <c r="N128" s="32"/>
      <c r="O128" s="32"/>
      <c r="P128" s="32"/>
      <c r="Q128" s="32"/>
      <c r="R128" s="33">
        <f t="shared" si="106"/>
        <v>0</v>
      </c>
      <c r="S128" s="32"/>
      <c r="T128" s="32"/>
      <c r="U128" s="32"/>
      <c r="V128" s="32"/>
      <c r="W128" s="32"/>
      <c r="X128" s="32"/>
      <c r="Y128" s="33">
        <f t="shared" si="107"/>
        <v>0</v>
      </c>
      <c r="Z128" s="186">
        <v>57000</v>
      </c>
      <c r="AA128" s="32"/>
      <c r="AB128" s="32"/>
      <c r="AC128" s="32"/>
      <c r="AD128" s="32"/>
      <c r="AE128" s="32"/>
      <c r="AF128" s="33">
        <f t="shared" si="102"/>
        <v>57000</v>
      </c>
      <c r="AG128" s="32"/>
      <c r="AH128" s="32"/>
      <c r="AI128" s="32"/>
      <c r="AJ128" s="32"/>
      <c r="AK128" s="32"/>
      <c r="AL128" s="32"/>
      <c r="AM128" s="33">
        <f t="shared" si="103"/>
        <v>0</v>
      </c>
      <c r="AN128" s="32"/>
      <c r="AO128" s="32"/>
      <c r="AP128" s="32"/>
      <c r="AQ128" s="32"/>
      <c r="AR128" s="32"/>
      <c r="AS128" s="32"/>
      <c r="AT128" s="33">
        <f t="shared" si="104"/>
        <v>0</v>
      </c>
      <c r="AU128" s="35">
        <f t="shared" si="105"/>
        <v>57000</v>
      </c>
      <c r="AV128" s="121" t="s">
        <v>675</v>
      </c>
      <c r="AW128" s="54">
        <v>2025</v>
      </c>
      <c r="AX128" s="54">
        <v>2026</v>
      </c>
      <c r="AY128" s="52" t="s">
        <v>165</v>
      </c>
      <c r="EU128" s="316"/>
      <c r="EV128" s="316"/>
      <c r="EW128" s="316"/>
      <c r="EX128" s="316"/>
      <c r="EY128" s="316"/>
      <c r="EZ128" s="316"/>
      <c r="FA128" s="316"/>
      <c r="FB128" s="316"/>
      <c r="FC128" s="316"/>
      <c r="FD128" s="316"/>
      <c r="FE128" s="316"/>
      <c r="FF128" s="316"/>
      <c r="FG128" s="316"/>
      <c r="FH128" s="316"/>
      <c r="FI128" s="316"/>
      <c r="FJ128" s="316"/>
      <c r="FK128" s="316"/>
      <c r="FL128" s="316"/>
      <c r="FM128" s="316"/>
      <c r="FN128" s="316"/>
      <c r="FO128" s="316"/>
      <c r="FP128" s="316"/>
      <c r="FQ128" s="316"/>
      <c r="FR128" s="316"/>
      <c r="FS128" s="316"/>
      <c r="FT128" s="316"/>
      <c r="FU128" s="316"/>
      <c r="FV128" s="316"/>
      <c r="FW128" s="316"/>
      <c r="FX128" s="316"/>
      <c r="FY128" s="316"/>
      <c r="FZ128" s="316"/>
      <c r="GA128" s="316"/>
      <c r="GB128" s="316"/>
      <c r="GC128" s="316"/>
      <c r="GD128" s="316"/>
      <c r="GE128" s="316"/>
      <c r="GF128" s="316"/>
      <c r="GG128" s="316"/>
      <c r="GH128" s="316"/>
      <c r="GI128" s="316"/>
      <c r="GJ128" s="316"/>
      <c r="GK128" s="316"/>
      <c r="GL128" s="316"/>
      <c r="GM128" s="316"/>
      <c r="GN128" s="316"/>
      <c r="GO128" s="316"/>
      <c r="GP128" s="316"/>
      <c r="GQ128" s="316"/>
      <c r="GR128" s="316"/>
      <c r="GS128" s="316"/>
      <c r="GT128" s="316"/>
      <c r="GU128" s="316"/>
      <c r="GV128" s="316"/>
      <c r="GW128" s="316"/>
      <c r="GX128" s="316"/>
      <c r="GY128" s="316"/>
      <c r="GZ128" s="316"/>
      <c r="HA128" s="316"/>
      <c r="HB128" s="316"/>
      <c r="HC128" s="316"/>
      <c r="HD128" s="316"/>
      <c r="HE128" s="316"/>
      <c r="HF128" s="316"/>
      <c r="HG128" s="316"/>
      <c r="HH128" s="316"/>
      <c r="HI128" s="316"/>
      <c r="HJ128" s="316"/>
      <c r="HK128" s="316"/>
      <c r="HL128" s="316"/>
      <c r="HM128" s="316"/>
      <c r="HN128" s="316"/>
      <c r="HO128" s="316"/>
      <c r="HP128" s="316"/>
      <c r="HQ128" s="316"/>
      <c r="HR128" s="316"/>
      <c r="HS128" s="316"/>
      <c r="HT128" s="316"/>
      <c r="HU128" s="316"/>
      <c r="HV128" s="316"/>
      <c r="HW128" s="316"/>
      <c r="HX128" s="316"/>
      <c r="HY128" s="316"/>
      <c r="HZ128" s="316"/>
      <c r="IA128" s="316"/>
      <c r="IB128" s="316"/>
      <c r="IC128" s="316"/>
      <c r="ID128" s="316"/>
      <c r="IE128" s="316"/>
      <c r="IF128" s="316"/>
      <c r="IG128" s="316"/>
      <c r="IH128" s="316"/>
      <c r="II128" s="316"/>
      <c r="IJ128" s="316"/>
      <c r="IK128" s="316"/>
      <c r="IL128" s="316"/>
      <c r="IM128" s="316"/>
      <c r="IN128" s="316"/>
      <c r="IO128" s="316"/>
      <c r="IP128" s="316"/>
      <c r="IQ128" s="316"/>
      <c r="IR128" s="316"/>
      <c r="IS128" s="316"/>
      <c r="IT128" s="316"/>
      <c r="IU128" s="316"/>
      <c r="IV128" s="316"/>
      <c r="IW128" s="316"/>
      <c r="IX128" s="316"/>
      <c r="IY128" s="316"/>
      <c r="IZ128" s="316"/>
      <c r="JA128" s="316"/>
      <c r="JB128" s="316"/>
      <c r="JC128" s="316"/>
      <c r="JD128" s="316"/>
      <c r="JE128" s="316"/>
      <c r="JF128" s="316"/>
      <c r="JG128" s="316"/>
      <c r="JH128" s="316"/>
      <c r="JI128" s="316"/>
      <c r="JJ128" s="316"/>
      <c r="JK128" s="316"/>
      <c r="JL128" s="316"/>
      <c r="JM128" s="316"/>
      <c r="JN128" s="316"/>
      <c r="JO128" s="316"/>
      <c r="JP128" s="316"/>
      <c r="JQ128" s="316"/>
      <c r="JR128" s="316"/>
      <c r="JS128" s="316"/>
      <c r="JT128" s="316"/>
      <c r="JU128" s="316"/>
      <c r="JV128" s="316"/>
      <c r="JW128" s="316"/>
      <c r="JX128" s="316"/>
      <c r="JY128" s="316"/>
      <c r="JZ128" s="316"/>
      <c r="KA128" s="316"/>
      <c r="KB128" s="316"/>
      <c r="KC128" s="316"/>
      <c r="KD128" s="316"/>
      <c r="KE128" s="316"/>
      <c r="KF128" s="316"/>
      <c r="KG128" s="316"/>
      <c r="KH128" s="316"/>
      <c r="KI128" s="316"/>
      <c r="KJ128" s="316"/>
      <c r="KK128" s="316"/>
      <c r="KL128" s="316"/>
      <c r="KM128" s="316"/>
      <c r="KN128" s="316"/>
      <c r="KO128" s="316"/>
      <c r="KP128" s="316"/>
      <c r="KQ128" s="316"/>
      <c r="KR128" s="316"/>
      <c r="KS128" s="316"/>
      <c r="KT128" s="316"/>
      <c r="KU128" s="316"/>
      <c r="KV128" s="316"/>
      <c r="KW128" s="316"/>
      <c r="KX128" s="316"/>
      <c r="KY128" s="316"/>
      <c r="KZ128" s="316"/>
      <c r="LA128" s="316"/>
      <c r="LB128" s="316"/>
      <c r="LC128" s="316"/>
      <c r="LD128" s="316"/>
      <c r="LE128" s="316"/>
      <c r="LF128" s="316"/>
      <c r="LG128" s="316"/>
      <c r="LH128" s="316"/>
      <c r="LI128" s="316"/>
      <c r="LJ128" s="316"/>
      <c r="LK128" s="316"/>
      <c r="LL128" s="316"/>
      <c r="LM128" s="316"/>
      <c r="LN128" s="316"/>
      <c r="LO128" s="316"/>
      <c r="LP128" s="316"/>
      <c r="LQ128" s="316"/>
      <c r="LR128" s="316"/>
      <c r="LS128" s="316"/>
      <c r="LT128" s="316"/>
      <c r="LU128" s="316"/>
      <c r="LV128" s="316"/>
      <c r="LW128" s="316"/>
      <c r="LX128" s="316"/>
      <c r="LY128" s="316"/>
      <c r="LZ128" s="316"/>
      <c r="MA128" s="316"/>
      <c r="MB128" s="316"/>
      <c r="MC128" s="316"/>
      <c r="MD128" s="316"/>
      <c r="ME128" s="316"/>
      <c r="MF128" s="316"/>
      <c r="MG128" s="316"/>
      <c r="MH128" s="316"/>
      <c r="MI128" s="316"/>
      <c r="MJ128" s="316"/>
      <c r="MK128" s="316"/>
      <c r="ML128" s="316"/>
      <c r="MM128" s="316"/>
      <c r="MN128" s="316"/>
      <c r="MO128" s="316"/>
      <c r="MP128" s="316"/>
      <c r="MQ128" s="316"/>
    </row>
    <row r="129" spans="1:355" ht="73.5" x14ac:dyDescent="0.25">
      <c r="A129" s="55" t="s">
        <v>555</v>
      </c>
      <c r="B129" s="179" t="s">
        <v>168</v>
      </c>
      <c r="C129" s="32" t="s">
        <v>97</v>
      </c>
      <c r="D129" s="34"/>
      <c r="E129" s="38"/>
      <c r="F129" s="32"/>
      <c r="G129" s="32"/>
      <c r="H129" s="32"/>
      <c r="I129" s="32"/>
      <c r="J129" s="32"/>
      <c r="K129" s="33">
        <f t="shared" si="101"/>
        <v>0</v>
      </c>
      <c r="L129" s="32"/>
      <c r="M129" s="32"/>
      <c r="N129" s="32"/>
      <c r="O129" s="32"/>
      <c r="P129" s="32"/>
      <c r="Q129" s="32"/>
      <c r="R129" s="33">
        <f t="shared" si="106"/>
        <v>0</v>
      </c>
      <c r="S129" s="32"/>
      <c r="T129" s="32"/>
      <c r="U129" s="32"/>
      <c r="V129" s="32"/>
      <c r="W129" s="32"/>
      <c r="X129" s="32"/>
      <c r="Y129" s="33">
        <f t="shared" si="107"/>
        <v>0</v>
      </c>
      <c r="Z129" s="186">
        <v>58000</v>
      </c>
      <c r="AA129" s="32"/>
      <c r="AB129" s="32"/>
      <c r="AC129" s="32"/>
      <c r="AD129" s="32"/>
      <c r="AE129" s="32"/>
      <c r="AF129" s="33">
        <f t="shared" si="102"/>
        <v>58000</v>
      </c>
      <c r="AG129" s="32"/>
      <c r="AH129" s="32"/>
      <c r="AI129" s="32"/>
      <c r="AJ129" s="32"/>
      <c r="AK129" s="32"/>
      <c r="AL129" s="32"/>
      <c r="AM129" s="33">
        <f t="shared" si="103"/>
        <v>0</v>
      </c>
      <c r="AN129" s="32"/>
      <c r="AO129" s="32"/>
      <c r="AP129" s="32"/>
      <c r="AQ129" s="32"/>
      <c r="AR129" s="32"/>
      <c r="AS129" s="32"/>
      <c r="AT129" s="33">
        <f t="shared" si="104"/>
        <v>0</v>
      </c>
      <c r="AU129" s="35">
        <f t="shared" si="105"/>
        <v>58000</v>
      </c>
      <c r="AV129" s="121" t="s">
        <v>676</v>
      </c>
      <c r="AW129" s="54">
        <v>2025</v>
      </c>
      <c r="AX129" s="54">
        <v>2026</v>
      </c>
      <c r="AY129" s="52" t="s">
        <v>165</v>
      </c>
      <c r="EU129" s="316"/>
      <c r="EV129" s="316"/>
      <c r="EW129" s="316"/>
      <c r="EX129" s="316"/>
      <c r="EY129" s="316"/>
      <c r="EZ129" s="316"/>
      <c r="FA129" s="316"/>
      <c r="FB129" s="316"/>
      <c r="FC129" s="316"/>
      <c r="FD129" s="316"/>
      <c r="FE129" s="316"/>
      <c r="FF129" s="316"/>
      <c r="FG129" s="316"/>
      <c r="FH129" s="316"/>
      <c r="FI129" s="316"/>
      <c r="FJ129" s="316"/>
      <c r="FK129" s="316"/>
      <c r="FL129" s="316"/>
      <c r="FM129" s="316"/>
      <c r="FN129" s="316"/>
      <c r="FO129" s="316"/>
      <c r="FP129" s="316"/>
      <c r="FQ129" s="316"/>
      <c r="FR129" s="316"/>
      <c r="FS129" s="316"/>
      <c r="FT129" s="316"/>
      <c r="FU129" s="316"/>
      <c r="FV129" s="316"/>
      <c r="FW129" s="316"/>
      <c r="FX129" s="316"/>
      <c r="FY129" s="316"/>
      <c r="FZ129" s="316"/>
      <c r="GA129" s="316"/>
      <c r="GB129" s="316"/>
      <c r="GC129" s="316"/>
      <c r="GD129" s="316"/>
      <c r="GE129" s="316"/>
      <c r="GF129" s="316"/>
      <c r="GG129" s="316"/>
      <c r="GH129" s="316"/>
      <c r="GI129" s="316"/>
      <c r="GJ129" s="316"/>
      <c r="GK129" s="316"/>
      <c r="GL129" s="316"/>
      <c r="GM129" s="316"/>
      <c r="GN129" s="316"/>
      <c r="GO129" s="316"/>
      <c r="GP129" s="316"/>
      <c r="GQ129" s="316"/>
      <c r="GR129" s="316"/>
      <c r="GS129" s="316"/>
      <c r="GT129" s="316"/>
      <c r="GU129" s="316"/>
      <c r="GV129" s="316"/>
      <c r="GW129" s="316"/>
      <c r="GX129" s="316"/>
      <c r="GY129" s="316"/>
      <c r="GZ129" s="316"/>
      <c r="HA129" s="316"/>
      <c r="HB129" s="316"/>
      <c r="HC129" s="316"/>
      <c r="HD129" s="316"/>
      <c r="HE129" s="316"/>
      <c r="HF129" s="316"/>
      <c r="HG129" s="316"/>
      <c r="HH129" s="316"/>
      <c r="HI129" s="316"/>
      <c r="HJ129" s="316"/>
      <c r="HK129" s="316"/>
      <c r="HL129" s="316"/>
      <c r="HM129" s="316"/>
      <c r="HN129" s="316"/>
      <c r="HO129" s="316"/>
      <c r="HP129" s="316"/>
      <c r="HQ129" s="316"/>
      <c r="HR129" s="316"/>
      <c r="HS129" s="316"/>
      <c r="HT129" s="316"/>
      <c r="HU129" s="316"/>
      <c r="HV129" s="316"/>
      <c r="HW129" s="316"/>
      <c r="HX129" s="316"/>
      <c r="HY129" s="316"/>
      <c r="HZ129" s="316"/>
      <c r="IA129" s="316"/>
      <c r="IB129" s="316"/>
      <c r="IC129" s="316"/>
      <c r="ID129" s="316"/>
      <c r="IE129" s="316"/>
      <c r="IF129" s="316"/>
      <c r="IG129" s="316"/>
      <c r="IH129" s="316"/>
      <c r="II129" s="316"/>
      <c r="IJ129" s="316"/>
      <c r="IK129" s="316"/>
      <c r="IL129" s="316"/>
      <c r="IM129" s="316"/>
      <c r="IN129" s="316"/>
      <c r="IO129" s="316"/>
      <c r="IP129" s="316"/>
      <c r="IQ129" s="316"/>
      <c r="IR129" s="316"/>
      <c r="IS129" s="316"/>
      <c r="IT129" s="316"/>
      <c r="IU129" s="316"/>
      <c r="IV129" s="316"/>
      <c r="IW129" s="316"/>
      <c r="IX129" s="316"/>
      <c r="IY129" s="316"/>
      <c r="IZ129" s="316"/>
      <c r="JA129" s="316"/>
      <c r="JB129" s="316"/>
      <c r="JC129" s="316"/>
      <c r="JD129" s="316"/>
      <c r="JE129" s="316"/>
      <c r="JF129" s="316"/>
      <c r="JG129" s="316"/>
      <c r="JH129" s="316"/>
      <c r="JI129" s="316"/>
      <c r="JJ129" s="316"/>
      <c r="JK129" s="316"/>
      <c r="JL129" s="316"/>
      <c r="JM129" s="316"/>
      <c r="JN129" s="316"/>
      <c r="JO129" s="316"/>
      <c r="JP129" s="316"/>
      <c r="JQ129" s="316"/>
      <c r="JR129" s="316"/>
      <c r="JS129" s="316"/>
      <c r="JT129" s="316"/>
      <c r="JU129" s="316"/>
      <c r="JV129" s="316"/>
      <c r="JW129" s="316"/>
      <c r="JX129" s="316"/>
      <c r="JY129" s="316"/>
      <c r="JZ129" s="316"/>
      <c r="KA129" s="316"/>
      <c r="KB129" s="316"/>
      <c r="KC129" s="316"/>
      <c r="KD129" s="316"/>
      <c r="KE129" s="316"/>
      <c r="KF129" s="316"/>
      <c r="KG129" s="316"/>
      <c r="KH129" s="316"/>
      <c r="KI129" s="316"/>
      <c r="KJ129" s="316"/>
      <c r="KK129" s="316"/>
      <c r="KL129" s="316"/>
      <c r="KM129" s="316"/>
      <c r="KN129" s="316"/>
      <c r="KO129" s="316"/>
      <c r="KP129" s="316"/>
      <c r="KQ129" s="316"/>
      <c r="KR129" s="316"/>
      <c r="KS129" s="316"/>
      <c r="KT129" s="316"/>
      <c r="KU129" s="316"/>
      <c r="KV129" s="316"/>
      <c r="KW129" s="316"/>
      <c r="KX129" s="316"/>
      <c r="KY129" s="316"/>
      <c r="KZ129" s="316"/>
      <c r="LA129" s="316"/>
      <c r="LB129" s="316"/>
      <c r="LC129" s="316"/>
      <c r="LD129" s="316"/>
      <c r="LE129" s="316"/>
      <c r="LF129" s="316"/>
      <c r="LG129" s="316"/>
      <c r="LH129" s="316"/>
      <c r="LI129" s="316"/>
      <c r="LJ129" s="316"/>
      <c r="LK129" s="316"/>
      <c r="LL129" s="316"/>
      <c r="LM129" s="316"/>
      <c r="LN129" s="316"/>
      <c r="LO129" s="316"/>
      <c r="LP129" s="316"/>
      <c r="LQ129" s="316"/>
      <c r="LR129" s="316"/>
      <c r="LS129" s="316"/>
      <c r="LT129" s="316"/>
      <c r="LU129" s="316"/>
      <c r="LV129" s="316"/>
      <c r="LW129" s="316"/>
      <c r="LX129" s="316"/>
      <c r="LY129" s="316"/>
      <c r="LZ129" s="316"/>
      <c r="MA129" s="316"/>
      <c r="MB129" s="316"/>
      <c r="MC129" s="316"/>
      <c r="MD129" s="316"/>
      <c r="ME129" s="316"/>
      <c r="MF129" s="316"/>
      <c r="MG129" s="316"/>
      <c r="MH129" s="316"/>
      <c r="MI129" s="316"/>
      <c r="MJ129" s="316"/>
      <c r="MK129" s="316"/>
      <c r="ML129" s="316"/>
      <c r="MM129" s="316"/>
      <c r="MN129" s="316"/>
      <c r="MO129" s="316"/>
      <c r="MP129" s="316"/>
      <c r="MQ129" s="316"/>
    </row>
    <row r="130" spans="1:355" ht="104.25" customHeight="1" x14ac:dyDescent="0.25">
      <c r="A130" s="55" t="s">
        <v>556</v>
      </c>
      <c r="B130" s="179" t="s">
        <v>169</v>
      </c>
      <c r="C130" s="32" t="s">
        <v>97</v>
      </c>
      <c r="D130" s="34"/>
      <c r="E130" s="38"/>
      <c r="F130" s="32"/>
      <c r="G130" s="32"/>
      <c r="H130" s="32"/>
      <c r="I130" s="32"/>
      <c r="J130" s="32"/>
      <c r="K130" s="33">
        <f t="shared" si="101"/>
        <v>0</v>
      </c>
      <c r="L130" s="32"/>
      <c r="M130" s="32"/>
      <c r="N130" s="32"/>
      <c r="O130" s="32"/>
      <c r="P130" s="32"/>
      <c r="Q130" s="32"/>
      <c r="R130" s="33">
        <f t="shared" si="106"/>
        <v>0</v>
      </c>
      <c r="S130" s="32"/>
      <c r="T130" s="32"/>
      <c r="U130" s="32"/>
      <c r="V130" s="32"/>
      <c r="W130" s="32"/>
      <c r="X130" s="32"/>
      <c r="Y130" s="33">
        <f t="shared" si="107"/>
        <v>0</v>
      </c>
      <c r="Z130" s="187">
        <v>125000</v>
      </c>
      <c r="AA130" s="32"/>
      <c r="AB130" s="32"/>
      <c r="AC130" s="32"/>
      <c r="AD130" s="32"/>
      <c r="AE130" s="32"/>
      <c r="AF130" s="33">
        <f t="shared" si="102"/>
        <v>125000</v>
      </c>
      <c r="AG130" s="32"/>
      <c r="AH130" s="32"/>
      <c r="AI130" s="32"/>
      <c r="AJ130" s="32"/>
      <c r="AK130" s="32"/>
      <c r="AL130" s="32"/>
      <c r="AM130" s="33">
        <f t="shared" si="103"/>
        <v>0</v>
      </c>
      <c r="AN130" s="32"/>
      <c r="AO130" s="32"/>
      <c r="AP130" s="32"/>
      <c r="AQ130" s="32"/>
      <c r="AR130" s="32"/>
      <c r="AS130" s="32"/>
      <c r="AT130" s="33">
        <f t="shared" si="104"/>
        <v>0</v>
      </c>
      <c r="AU130" s="35">
        <f t="shared" si="105"/>
        <v>125000</v>
      </c>
      <c r="AV130" s="121" t="s">
        <v>677</v>
      </c>
      <c r="AW130" s="54">
        <v>2025</v>
      </c>
      <c r="AX130" s="54">
        <v>2026</v>
      </c>
      <c r="AY130" s="52" t="s">
        <v>165</v>
      </c>
      <c r="EU130" s="316"/>
      <c r="EV130" s="316"/>
      <c r="EW130" s="316"/>
      <c r="EX130" s="316"/>
      <c r="EY130" s="316"/>
      <c r="EZ130" s="316"/>
      <c r="FA130" s="316"/>
      <c r="FB130" s="316"/>
      <c r="FC130" s="316"/>
      <c r="FD130" s="316"/>
      <c r="FE130" s="316"/>
      <c r="FF130" s="316"/>
      <c r="FG130" s="316"/>
      <c r="FH130" s="316"/>
      <c r="FI130" s="316"/>
      <c r="FJ130" s="316"/>
      <c r="FK130" s="316"/>
      <c r="FL130" s="316"/>
      <c r="FM130" s="316"/>
      <c r="FN130" s="316"/>
      <c r="FO130" s="316"/>
      <c r="FP130" s="316"/>
      <c r="FQ130" s="316"/>
      <c r="FR130" s="316"/>
      <c r="FS130" s="316"/>
      <c r="FT130" s="316"/>
      <c r="FU130" s="316"/>
      <c r="FV130" s="316"/>
      <c r="FW130" s="316"/>
      <c r="FX130" s="316"/>
      <c r="FY130" s="316"/>
      <c r="FZ130" s="316"/>
      <c r="GA130" s="316"/>
      <c r="GB130" s="316"/>
      <c r="GC130" s="316"/>
      <c r="GD130" s="316"/>
      <c r="GE130" s="316"/>
      <c r="GF130" s="316"/>
      <c r="GG130" s="316"/>
      <c r="GH130" s="316"/>
      <c r="GI130" s="316"/>
      <c r="GJ130" s="316"/>
      <c r="GK130" s="316"/>
      <c r="GL130" s="316"/>
      <c r="GM130" s="316"/>
      <c r="GN130" s="316"/>
      <c r="GO130" s="316"/>
      <c r="GP130" s="316"/>
      <c r="GQ130" s="316"/>
      <c r="GR130" s="316"/>
      <c r="GS130" s="316"/>
      <c r="GT130" s="316"/>
      <c r="GU130" s="316"/>
      <c r="GV130" s="316"/>
      <c r="GW130" s="316"/>
      <c r="GX130" s="316"/>
      <c r="GY130" s="316"/>
      <c r="GZ130" s="316"/>
      <c r="HA130" s="316"/>
      <c r="HB130" s="316"/>
      <c r="HC130" s="316"/>
      <c r="HD130" s="316"/>
      <c r="HE130" s="316"/>
      <c r="HF130" s="316"/>
      <c r="HG130" s="316"/>
      <c r="HH130" s="316"/>
      <c r="HI130" s="316"/>
      <c r="HJ130" s="316"/>
      <c r="HK130" s="316"/>
      <c r="HL130" s="316"/>
      <c r="HM130" s="316"/>
      <c r="HN130" s="316"/>
      <c r="HO130" s="316"/>
      <c r="HP130" s="316"/>
      <c r="HQ130" s="316"/>
      <c r="HR130" s="316"/>
      <c r="HS130" s="316"/>
      <c r="HT130" s="316"/>
      <c r="HU130" s="316"/>
      <c r="HV130" s="316"/>
      <c r="HW130" s="316"/>
      <c r="HX130" s="316"/>
      <c r="HY130" s="316"/>
      <c r="HZ130" s="316"/>
      <c r="IA130" s="316"/>
      <c r="IB130" s="316"/>
      <c r="IC130" s="316"/>
      <c r="ID130" s="316"/>
      <c r="IE130" s="316"/>
      <c r="IF130" s="316"/>
      <c r="IG130" s="316"/>
      <c r="IH130" s="316"/>
      <c r="II130" s="316"/>
      <c r="IJ130" s="316"/>
      <c r="IK130" s="316"/>
      <c r="IL130" s="316"/>
      <c r="IM130" s="316"/>
      <c r="IN130" s="316"/>
      <c r="IO130" s="316"/>
      <c r="IP130" s="316"/>
      <c r="IQ130" s="316"/>
      <c r="IR130" s="316"/>
      <c r="IS130" s="316"/>
      <c r="IT130" s="316"/>
      <c r="IU130" s="316"/>
      <c r="IV130" s="316"/>
      <c r="IW130" s="316"/>
      <c r="IX130" s="316"/>
      <c r="IY130" s="316"/>
      <c r="IZ130" s="316"/>
      <c r="JA130" s="316"/>
      <c r="JB130" s="316"/>
      <c r="JC130" s="316"/>
      <c r="JD130" s="316"/>
      <c r="JE130" s="316"/>
      <c r="JF130" s="316"/>
      <c r="JG130" s="316"/>
      <c r="JH130" s="316"/>
      <c r="JI130" s="316"/>
      <c r="JJ130" s="316"/>
      <c r="JK130" s="316"/>
      <c r="JL130" s="316"/>
      <c r="JM130" s="316"/>
      <c r="JN130" s="316"/>
      <c r="JO130" s="316"/>
      <c r="JP130" s="316"/>
      <c r="JQ130" s="316"/>
      <c r="JR130" s="316"/>
      <c r="JS130" s="316"/>
      <c r="JT130" s="316"/>
      <c r="JU130" s="316"/>
      <c r="JV130" s="316"/>
      <c r="JW130" s="316"/>
      <c r="JX130" s="316"/>
      <c r="JY130" s="316"/>
      <c r="JZ130" s="316"/>
      <c r="KA130" s="316"/>
      <c r="KB130" s="316"/>
      <c r="KC130" s="316"/>
      <c r="KD130" s="316"/>
      <c r="KE130" s="316"/>
      <c r="KF130" s="316"/>
      <c r="KG130" s="316"/>
      <c r="KH130" s="316"/>
      <c r="KI130" s="316"/>
      <c r="KJ130" s="316"/>
      <c r="KK130" s="316"/>
      <c r="KL130" s="316"/>
      <c r="KM130" s="316"/>
      <c r="KN130" s="316"/>
      <c r="KO130" s="316"/>
      <c r="KP130" s="316"/>
      <c r="KQ130" s="316"/>
      <c r="KR130" s="316"/>
      <c r="KS130" s="316"/>
      <c r="KT130" s="316"/>
      <c r="KU130" s="316"/>
      <c r="KV130" s="316"/>
      <c r="KW130" s="316"/>
      <c r="KX130" s="316"/>
      <c r="KY130" s="316"/>
      <c r="KZ130" s="316"/>
      <c r="LA130" s="316"/>
      <c r="LB130" s="316"/>
      <c r="LC130" s="316"/>
      <c r="LD130" s="316"/>
      <c r="LE130" s="316"/>
      <c r="LF130" s="316"/>
      <c r="LG130" s="316"/>
      <c r="LH130" s="316"/>
      <c r="LI130" s="316"/>
      <c r="LJ130" s="316"/>
      <c r="LK130" s="316"/>
      <c r="LL130" s="316"/>
      <c r="LM130" s="316"/>
      <c r="LN130" s="316"/>
      <c r="LO130" s="316"/>
      <c r="LP130" s="316"/>
      <c r="LQ130" s="316"/>
      <c r="LR130" s="316"/>
      <c r="LS130" s="316"/>
      <c r="LT130" s="316"/>
      <c r="LU130" s="316"/>
      <c r="LV130" s="316"/>
      <c r="LW130" s="316"/>
      <c r="LX130" s="316"/>
      <c r="LY130" s="316"/>
      <c r="LZ130" s="316"/>
      <c r="MA130" s="316"/>
      <c r="MB130" s="316"/>
      <c r="MC130" s="316"/>
      <c r="MD130" s="316"/>
      <c r="ME130" s="316"/>
      <c r="MF130" s="316"/>
      <c r="MG130" s="316"/>
      <c r="MH130" s="316"/>
      <c r="MI130" s="316"/>
      <c r="MJ130" s="316"/>
      <c r="MK130" s="316"/>
      <c r="ML130" s="316"/>
      <c r="MM130" s="316"/>
      <c r="MN130" s="316"/>
      <c r="MO130" s="316"/>
      <c r="MP130" s="316"/>
      <c r="MQ130" s="316"/>
    </row>
    <row r="131" spans="1:355" ht="82.5" customHeight="1" x14ac:dyDescent="0.25">
      <c r="A131" s="55" t="s">
        <v>557</v>
      </c>
      <c r="B131" s="179" t="s">
        <v>170</v>
      </c>
      <c r="C131" s="32" t="s">
        <v>97</v>
      </c>
      <c r="E131" s="34">
        <v>65000</v>
      </c>
      <c r="F131" s="32"/>
      <c r="G131" s="32"/>
      <c r="H131" s="32"/>
      <c r="I131" s="32"/>
      <c r="J131" s="32"/>
      <c r="K131" s="33">
        <f t="shared" si="101"/>
        <v>65000</v>
      </c>
      <c r="L131" s="32"/>
      <c r="M131" s="32"/>
      <c r="N131" s="32"/>
      <c r="O131" s="32"/>
      <c r="P131" s="32"/>
      <c r="Q131" s="32"/>
      <c r="R131" s="33">
        <f t="shared" si="106"/>
        <v>0</v>
      </c>
      <c r="S131" s="32"/>
      <c r="T131" s="32"/>
      <c r="U131" s="32"/>
      <c r="V131" s="32"/>
      <c r="W131" s="32"/>
      <c r="X131" s="32"/>
      <c r="Y131" s="33">
        <f t="shared" si="107"/>
        <v>0</v>
      </c>
      <c r="Z131" s="32"/>
      <c r="AA131" s="32"/>
      <c r="AB131" s="32"/>
      <c r="AC131" s="32"/>
      <c r="AD131" s="32"/>
      <c r="AE131" s="32"/>
      <c r="AF131" s="33">
        <f t="shared" si="102"/>
        <v>0</v>
      </c>
      <c r="AG131" s="32"/>
      <c r="AH131" s="32"/>
      <c r="AI131" s="32"/>
      <c r="AJ131" s="32"/>
      <c r="AK131" s="32"/>
      <c r="AL131" s="32"/>
      <c r="AM131" s="33">
        <f t="shared" si="103"/>
        <v>0</v>
      </c>
      <c r="AN131" s="32"/>
      <c r="AO131" s="32"/>
      <c r="AP131" s="32"/>
      <c r="AQ131" s="32"/>
      <c r="AR131" s="32"/>
      <c r="AS131" s="32"/>
      <c r="AT131" s="33">
        <f t="shared" si="104"/>
        <v>0</v>
      </c>
      <c r="AU131" s="35">
        <f t="shared" si="105"/>
        <v>65000</v>
      </c>
      <c r="AV131" s="121" t="s">
        <v>678</v>
      </c>
      <c r="AW131" s="54">
        <v>2022</v>
      </c>
      <c r="AX131" s="54">
        <v>2023</v>
      </c>
      <c r="AY131" s="52" t="s">
        <v>165</v>
      </c>
      <c r="EU131" s="316"/>
      <c r="EV131" s="316"/>
      <c r="EW131" s="316"/>
      <c r="EX131" s="316"/>
      <c r="EY131" s="316"/>
      <c r="EZ131" s="316"/>
      <c r="FA131" s="316"/>
      <c r="FB131" s="316"/>
      <c r="FC131" s="316"/>
      <c r="FD131" s="316"/>
      <c r="FE131" s="316"/>
      <c r="FF131" s="316"/>
      <c r="FG131" s="316"/>
      <c r="FH131" s="316"/>
      <c r="FI131" s="316"/>
      <c r="FJ131" s="316"/>
      <c r="FK131" s="316"/>
      <c r="FL131" s="316"/>
      <c r="FM131" s="316"/>
      <c r="FN131" s="316"/>
      <c r="FO131" s="316"/>
      <c r="FP131" s="316"/>
      <c r="FQ131" s="316"/>
      <c r="FR131" s="316"/>
      <c r="FS131" s="316"/>
      <c r="FT131" s="316"/>
      <c r="FU131" s="316"/>
      <c r="FV131" s="316"/>
      <c r="FW131" s="316"/>
      <c r="FX131" s="316"/>
      <c r="FY131" s="316"/>
      <c r="FZ131" s="316"/>
      <c r="GA131" s="316"/>
      <c r="GB131" s="316"/>
      <c r="GC131" s="316"/>
      <c r="GD131" s="316"/>
      <c r="GE131" s="316"/>
      <c r="GF131" s="316"/>
      <c r="GG131" s="316"/>
      <c r="GH131" s="316"/>
      <c r="GI131" s="316"/>
      <c r="GJ131" s="316"/>
      <c r="GK131" s="316"/>
      <c r="GL131" s="316"/>
      <c r="GM131" s="316"/>
      <c r="GN131" s="316"/>
      <c r="GO131" s="316"/>
      <c r="GP131" s="316"/>
      <c r="GQ131" s="316"/>
      <c r="GR131" s="316"/>
      <c r="GS131" s="316"/>
      <c r="GT131" s="316"/>
      <c r="GU131" s="316"/>
      <c r="GV131" s="316"/>
      <c r="GW131" s="316"/>
      <c r="GX131" s="316"/>
      <c r="GY131" s="316"/>
      <c r="GZ131" s="316"/>
      <c r="HA131" s="316"/>
      <c r="HB131" s="316"/>
      <c r="HC131" s="316"/>
      <c r="HD131" s="316"/>
      <c r="HE131" s="316"/>
      <c r="HF131" s="316"/>
      <c r="HG131" s="316"/>
      <c r="HH131" s="316"/>
      <c r="HI131" s="316"/>
      <c r="HJ131" s="316"/>
      <c r="HK131" s="316"/>
      <c r="HL131" s="316"/>
      <c r="HM131" s="316"/>
      <c r="HN131" s="316"/>
      <c r="HO131" s="316"/>
      <c r="HP131" s="316"/>
      <c r="HQ131" s="316"/>
      <c r="HR131" s="316"/>
      <c r="HS131" s="316"/>
      <c r="HT131" s="316"/>
      <c r="HU131" s="316"/>
      <c r="HV131" s="316"/>
      <c r="HW131" s="316"/>
      <c r="HX131" s="316"/>
      <c r="HY131" s="316"/>
      <c r="HZ131" s="316"/>
      <c r="IA131" s="316"/>
      <c r="IB131" s="316"/>
      <c r="IC131" s="316"/>
      <c r="ID131" s="316"/>
      <c r="IE131" s="316"/>
      <c r="IF131" s="316"/>
      <c r="IG131" s="316"/>
      <c r="IH131" s="316"/>
      <c r="II131" s="316"/>
      <c r="IJ131" s="316"/>
      <c r="IK131" s="316"/>
      <c r="IL131" s="316"/>
      <c r="IM131" s="316"/>
      <c r="IN131" s="316"/>
      <c r="IO131" s="316"/>
      <c r="IP131" s="316"/>
      <c r="IQ131" s="316"/>
      <c r="IR131" s="316"/>
      <c r="IS131" s="316"/>
      <c r="IT131" s="316"/>
      <c r="IU131" s="316"/>
      <c r="IV131" s="316"/>
      <c r="IW131" s="316"/>
      <c r="IX131" s="316"/>
      <c r="IY131" s="316"/>
      <c r="IZ131" s="316"/>
      <c r="JA131" s="316"/>
      <c r="JB131" s="316"/>
      <c r="JC131" s="316"/>
      <c r="JD131" s="316"/>
      <c r="JE131" s="316"/>
      <c r="JF131" s="316"/>
      <c r="JG131" s="316"/>
      <c r="JH131" s="316"/>
      <c r="JI131" s="316"/>
      <c r="JJ131" s="316"/>
      <c r="JK131" s="316"/>
      <c r="JL131" s="316"/>
      <c r="JM131" s="316"/>
      <c r="JN131" s="316"/>
      <c r="JO131" s="316"/>
      <c r="JP131" s="316"/>
      <c r="JQ131" s="316"/>
      <c r="JR131" s="316"/>
      <c r="JS131" s="316"/>
      <c r="JT131" s="316"/>
      <c r="JU131" s="316"/>
      <c r="JV131" s="316"/>
      <c r="JW131" s="316"/>
      <c r="JX131" s="316"/>
      <c r="JY131" s="316"/>
      <c r="JZ131" s="316"/>
      <c r="KA131" s="316"/>
      <c r="KB131" s="316"/>
      <c r="KC131" s="316"/>
      <c r="KD131" s="316"/>
      <c r="KE131" s="316"/>
      <c r="KF131" s="316"/>
      <c r="KG131" s="316"/>
      <c r="KH131" s="316"/>
      <c r="KI131" s="316"/>
      <c r="KJ131" s="316"/>
      <c r="KK131" s="316"/>
      <c r="KL131" s="316"/>
      <c r="KM131" s="316"/>
      <c r="KN131" s="316"/>
      <c r="KO131" s="316"/>
      <c r="KP131" s="316"/>
      <c r="KQ131" s="316"/>
      <c r="KR131" s="316"/>
      <c r="KS131" s="316"/>
      <c r="KT131" s="316"/>
      <c r="KU131" s="316"/>
      <c r="KV131" s="316"/>
      <c r="KW131" s="316"/>
      <c r="KX131" s="316"/>
      <c r="KY131" s="316"/>
      <c r="KZ131" s="316"/>
      <c r="LA131" s="316"/>
      <c r="LB131" s="316"/>
      <c r="LC131" s="316"/>
      <c r="LD131" s="316"/>
      <c r="LE131" s="316"/>
      <c r="LF131" s="316"/>
      <c r="LG131" s="316"/>
      <c r="LH131" s="316"/>
      <c r="LI131" s="316"/>
      <c r="LJ131" s="316"/>
      <c r="LK131" s="316"/>
      <c r="LL131" s="316"/>
      <c r="LM131" s="316"/>
      <c r="LN131" s="316"/>
      <c r="LO131" s="316"/>
      <c r="LP131" s="316"/>
      <c r="LQ131" s="316"/>
      <c r="LR131" s="316"/>
      <c r="LS131" s="316"/>
      <c r="LT131" s="316"/>
      <c r="LU131" s="316"/>
      <c r="LV131" s="316"/>
      <c r="LW131" s="316"/>
      <c r="LX131" s="316"/>
      <c r="LY131" s="316"/>
      <c r="LZ131" s="316"/>
      <c r="MA131" s="316"/>
      <c r="MB131" s="316"/>
      <c r="MC131" s="316"/>
      <c r="MD131" s="316"/>
      <c r="ME131" s="316"/>
      <c r="MF131" s="316"/>
      <c r="MG131" s="316"/>
      <c r="MH131" s="316"/>
      <c r="MI131" s="316"/>
      <c r="MJ131" s="316"/>
      <c r="MK131" s="316"/>
      <c r="ML131" s="316"/>
      <c r="MM131" s="316"/>
      <c r="MN131" s="316"/>
      <c r="MO131" s="316"/>
      <c r="MP131" s="316"/>
      <c r="MQ131" s="316"/>
    </row>
    <row r="132" spans="1:355" ht="85.5" customHeight="1" x14ac:dyDescent="0.25">
      <c r="A132" s="55" t="s">
        <v>558</v>
      </c>
      <c r="B132" s="179" t="s">
        <v>171</v>
      </c>
      <c r="C132" s="32" t="s">
        <v>97</v>
      </c>
      <c r="D132" s="34"/>
      <c r="E132" s="38">
        <v>145000</v>
      </c>
      <c r="F132" s="32"/>
      <c r="G132" s="32"/>
      <c r="H132" s="32"/>
      <c r="I132" s="32"/>
      <c r="J132" s="32"/>
      <c r="K132" s="33">
        <f t="shared" si="101"/>
        <v>145000</v>
      </c>
      <c r="L132" s="33">
        <f>E130+F130+G130+I130</f>
        <v>0</v>
      </c>
      <c r="M132" s="32"/>
      <c r="N132" s="32"/>
      <c r="O132" s="32"/>
      <c r="P132" s="32"/>
      <c r="Q132" s="32"/>
      <c r="R132" s="33">
        <f t="shared" si="106"/>
        <v>0</v>
      </c>
      <c r="S132" s="32"/>
      <c r="T132" s="32"/>
      <c r="U132" s="32"/>
      <c r="V132" s="32"/>
      <c r="W132" s="32"/>
      <c r="X132" s="32"/>
      <c r="Y132" s="33">
        <f t="shared" si="107"/>
        <v>0</v>
      </c>
      <c r="Z132" s="32"/>
      <c r="AA132" s="32"/>
      <c r="AB132" s="32"/>
      <c r="AC132" s="32"/>
      <c r="AD132" s="32"/>
      <c r="AE132" s="32"/>
      <c r="AF132" s="33">
        <f t="shared" si="102"/>
        <v>0</v>
      </c>
      <c r="AG132" s="32"/>
      <c r="AH132" s="32"/>
      <c r="AI132" s="32"/>
      <c r="AJ132" s="32"/>
      <c r="AK132" s="32"/>
      <c r="AL132" s="32"/>
      <c r="AM132" s="33">
        <f t="shared" si="103"/>
        <v>0</v>
      </c>
      <c r="AN132" s="32"/>
      <c r="AO132" s="32"/>
      <c r="AP132" s="32"/>
      <c r="AQ132" s="32"/>
      <c r="AR132" s="32"/>
      <c r="AS132" s="32"/>
      <c r="AT132" s="33">
        <f t="shared" si="104"/>
        <v>0</v>
      </c>
      <c r="AU132" s="35">
        <f t="shared" si="105"/>
        <v>145000</v>
      </c>
      <c r="AV132" s="121" t="s">
        <v>868</v>
      </c>
      <c r="AW132" s="54">
        <v>2022</v>
      </c>
      <c r="AX132" s="54">
        <v>2023</v>
      </c>
      <c r="AY132" s="52" t="s">
        <v>165</v>
      </c>
      <c r="EU132" s="316"/>
      <c r="EV132" s="316"/>
      <c r="EW132" s="316"/>
      <c r="EX132" s="316"/>
      <c r="EY132" s="316"/>
      <c r="EZ132" s="316"/>
      <c r="FA132" s="316"/>
      <c r="FB132" s="316"/>
      <c r="FC132" s="316"/>
      <c r="FD132" s="316"/>
      <c r="FE132" s="316"/>
      <c r="FF132" s="316"/>
      <c r="FG132" s="316"/>
      <c r="FH132" s="316"/>
      <c r="FI132" s="316"/>
      <c r="FJ132" s="316"/>
      <c r="FK132" s="316"/>
      <c r="FL132" s="316"/>
      <c r="FM132" s="316"/>
      <c r="FN132" s="316"/>
      <c r="FO132" s="316"/>
      <c r="FP132" s="316"/>
      <c r="FQ132" s="316"/>
      <c r="FR132" s="316"/>
      <c r="FS132" s="316"/>
      <c r="FT132" s="316"/>
      <c r="FU132" s="316"/>
      <c r="FV132" s="316"/>
      <c r="FW132" s="316"/>
      <c r="FX132" s="316"/>
      <c r="FY132" s="316"/>
      <c r="FZ132" s="316"/>
      <c r="GA132" s="316"/>
      <c r="GB132" s="316"/>
      <c r="GC132" s="316"/>
      <c r="GD132" s="316"/>
      <c r="GE132" s="316"/>
      <c r="GF132" s="316"/>
      <c r="GG132" s="316"/>
      <c r="GH132" s="316"/>
      <c r="GI132" s="316"/>
      <c r="GJ132" s="316"/>
      <c r="GK132" s="316"/>
      <c r="GL132" s="316"/>
      <c r="GM132" s="316"/>
      <c r="GN132" s="316"/>
      <c r="GO132" s="316"/>
      <c r="GP132" s="316"/>
      <c r="GQ132" s="316"/>
      <c r="GR132" s="316"/>
      <c r="GS132" s="316"/>
      <c r="GT132" s="316"/>
      <c r="GU132" s="316"/>
      <c r="GV132" s="316"/>
      <c r="GW132" s="316"/>
      <c r="GX132" s="316"/>
      <c r="GY132" s="316"/>
      <c r="GZ132" s="316"/>
      <c r="HA132" s="316"/>
      <c r="HB132" s="316"/>
      <c r="HC132" s="316"/>
      <c r="HD132" s="316"/>
      <c r="HE132" s="316"/>
      <c r="HF132" s="316"/>
      <c r="HG132" s="316"/>
      <c r="HH132" s="316"/>
      <c r="HI132" s="316"/>
      <c r="HJ132" s="316"/>
      <c r="HK132" s="316"/>
      <c r="HL132" s="316"/>
      <c r="HM132" s="316"/>
      <c r="HN132" s="316"/>
      <c r="HO132" s="316"/>
      <c r="HP132" s="316"/>
      <c r="HQ132" s="316"/>
      <c r="HR132" s="316"/>
      <c r="HS132" s="316"/>
      <c r="HT132" s="316"/>
      <c r="HU132" s="316"/>
      <c r="HV132" s="316"/>
      <c r="HW132" s="316"/>
      <c r="HX132" s="316"/>
      <c r="HY132" s="316"/>
      <c r="HZ132" s="316"/>
      <c r="IA132" s="316"/>
      <c r="IB132" s="316"/>
      <c r="IC132" s="316"/>
      <c r="ID132" s="316"/>
      <c r="IE132" s="316"/>
      <c r="IF132" s="316"/>
      <c r="IG132" s="316"/>
      <c r="IH132" s="316"/>
      <c r="II132" s="316"/>
      <c r="IJ132" s="316"/>
      <c r="IK132" s="316"/>
      <c r="IL132" s="316"/>
      <c r="IM132" s="316"/>
      <c r="IN132" s="316"/>
      <c r="IO132" s="316"/>
      <c r="IP132" s="316"/>
      <c r="IQ132" s="316"/>
      <c r="IR132" s="316"/>
      <c r="IS132" s="316"/>
      <c r="IT132" s="316"/>
      <c r="IU132" s="316"/>
      <c r="IV132" s="316"/>
      <c r="IW132" s="316"/>
      <c r="IX132" s="316"/>
      <c r="IY132" s="316"/>
      <c r="IZ132" s="316"/>
      <c r="JA132" s="316"/>
      <c r="JB132" s="316"/>
      <c r="JC132" s="316"/>
      <c r="JD132" s="316"/>
      <c r="JE132" s="316"/>
      <c r="JF132" s="316"/>
      <c r="JG132" s="316"/>
      <c r="JH132" s="316"/>
      <c r="JI132" s="316"/>
      <c r="JJ132" s="316"/>
      <c r="JK132" s="316"/>
      <c r="JL132" s="316"/>
      <c r="JM132" s="316"/>
      <c r="JN132" s="316"/>
      <c r="JO132" s="316"/>
      <c r="JP132" s="316"/>
      <c r="JQ132" s="316"/>
      <c r="JR132" s="316"/>
      <c r="JS132" s="316"/>
      <c r="JT132" s="316"/>
      <c r="JU132" s="316"/>
      <c r="JV132" s="316"/>
      <c r="JW132" s="316"/>
      <c r="JX132" s="316"/>
      <c r="JY132" s="316"/>
      <c r="JZ132" s="316"/>
      <c r="KA132" s="316"/>
      <c r="KB132" s="316"/>
      <c r="KC132" s="316"/>
      <c r="KD132" s="316"/>
      <c r="KE132" s="316"/>
      <c r="KF132" s="316"/>
      <c r="KG132" s="316"/>
      <c r="KH132" s="316"/>
      <c r="KI132" s="316"/>
      <c r="KJ132" s="316"/>
      <c r="KK132" s="316"/>
      <c r="KL132" s="316"/>
      <c r="KM132" s="316"/>
      <c r="KN132" s="316"/>
      <c r="KO132" s="316"/>
      <c r="KP132" s="316"/>
      <c r="KQ132" s="316"/>
      <c r="KR132" s="316"/>
      <c r="KS132" s="316"/>
      <c r="KT132" s="316"/>
      <c r="KU132" s="316"/>
      <c r="KV132" s="316"/>
      <c r="KW132" s="316"/>
      <c r="KX132" s="316"/>
      <c r="KY132" s="316"/>
      <c r="KZ132" s="316"/>
      <c r="LA132" s="316"/>
      <c r="LB132" s="316"/>
      <c r="LC132" s="316"/>
      <c r="LD132" s="316"/>
      <c r="LE132" s="316"/>
      <c r="LF132" s="316"/>
      <c r="LG132" s="316"/>
      <c r="LH132" s="316"/>
      <c r="LI132" s="316"/>
      <c r="LJ132" s="316"/>
      <c r="LK132" s="316"/>
      <c r="LL132" s="316"/>
      <c r="LM132" s="316"/>
      <c r="LN132" s="316"/>
      <c r="LO132" s="316"/>
      <c r="LP132" s="316"/>
      <c r="LQ132" s="316"/>
      <c r="LR132" s="316"/>
      <c r="LS132" s="316"/>
      <c r="LT132" s="316"/>
      <c r="LU132" s="316"/>
      <c r="LV132" s="316"/>
      <c r="LW132" s="316"/>
      <c r="LX132" s="316"/>
      <c r="LY132" s="316"/>
      <c r="LZ132" s="316"/>
      <c r="MA132" s="316"/>
      <c r="MB132" s="316"/>
      <c r="MC132" s="316"/>
      <c r="MD132" s="316"/>
      <c r="ME132" s="316"/>
      <c r="MF132" s="316"/>
      <c r="MG132" s="316"/>
      <c r="MH132" s="316"/>
      <c r="MI132" s="316"/>
      <c r="MJ132" s="316"/>
      <c r="MK132" s="316"/>
      <c r="ML132" s="316"/>
      <c r="MM132" s="316"/>
      <c r="MN132" s="316"/>
      <c r="MO132" s="316"/>
      <c r="MP132" s="316"/>
      <c r="MQ132" s="316"/>
    </row>
    <row r="133" spans="1:355" ht="86.25" customHeight="1" x14ac:dyDescent="0.25">
      <c r="A133" s="55" t="s">
        <v>559</v>
      </c>
      <c r="B133" s="179" t="s">
        <v>172</v>
      </c>
      <c r="C133" s="32" t="s">
        <v>97</v>
      </c>
      <c r="D133" s="34"/>
      <c r="F133" s="32"/>
      <c r="G133" s="32"/>
      <c r="H133" s="32"/>
      <c r="I133" s="32"/>
      <c r="J133" s="32"/>
      <c r="K133" s="33">
        <f t="shared" si="101"/>
        <v>0</v>
      </c>
      <c r="L133" s="32">
        <v>240000</v>
      </c>
      <c r="M133" s="32"/>
      <c r="N133" s="32"/>
      <c r="O133" s="32"/>
      <c r="P133" s="32"/>
      <c r="Q133" s="32"/>
      <c r="R133" s="33">
        <f t="shared" si="106"/>
        <v>240000</v>
      </c>
      <c r="S133" s="32"/>
      <c r="T133" s="32"/>
      <c r="U133" s="32"/>
      <c r="V133" s="32"/>
      <c r="W133" s="32"/>
      <c r="X133" s="32"/>
      <c r="Y133" s="33">
        <f t="shared" si="107"/>
        <v>0</v>
      </c>
      <c r="Z133" s="32"/>
      <c r="AA133" s="32"/>
      <c r="AB133" s="32"/>
      <c r="AC133" s="32"/>
      <c r="AD133" s="32"/>
      <c r="AE133" s="32"/>
      <c r="AF133" s="33">
        <f t="shared" si="102"/>
        <v>0</v>
      </c>
      <c r="AG133" s="32"/>
      <c r="AH133" s="32"/>
      <c r="AI133" s="32"/>
      <c r="AJ133" s="32"/>
      <c r="AK133" s="32"/>
      <c r="AL133" s="32"/>
      <c r="AM133" s="33">
        <f t="shared" si="103"/>
        <v>0</v>
      </c>
      <c r="AN133" s="32"/>
      <c r="AO133" s="32"/>
      <c r="AP133" s="32"/>
      <c r="AQ133" s="32"/>
      <c r="AR133" s="32"/>
      <c r="AS133" s="32"/>
      <c r="AT133" s="33">
        <f t="shared" si="104"/>
        <v>0</v>
      </c>
      <c r="AU133" s="35">
        <f t="shared" si="105"/>
        <v>240000</v>
      </c>
      <c r="AV133" s="121" t="s">
        <v>869</v>
      </c>
      <c r="AW133" s="54">
        <v>2023</v>
      </c>
      <c r="AX133" s="54">
        <v>2024</v>
      </c>
      <c r="AY133" s="52" t="s">
        <v>165</v>
      </c>
      <c r="EU133" s="316"/>
      <c r="EV133" s="316"/>
      <c r="EW133" s="316"/>
      <c r="EX133" s="316"/>
      <c r="EY133" s="316"/>
      <c r="EZ133" s="316"/>
      <c r="FA133" s="316"/>
      <c r="FB133" s="316"/>
      <c r="FC133" s="316"/>
      <c r="FD133" s="316"/>
      <c r="FE133" s="316"/>
      <c r="FF133" s="316"/>
      <c r="FG133" s="316"/>
      <c r="FH133" s="316"/>
      <c r="FI133" s="316"/>
      <c r="FJ133" s="316"/>
      <c r="FK133" s="316"/>
      <c r="FL133" s="316"/>
      <c r="FM133" s="316"/>
      <c r="FN133" s="316"/>
      <c r="FO133" s="316"/>
      <c r="FP133" s="316"/>
      <c r="FQ133" s="316"/>
      <c r="FR133" s="316"/>
      <c r="FS133" s="316"/>
      <c r="FT133" s="316"/>
      <c r="FU133" s="316"/>
      <c r="FV133" s="316"/>
      <c r="FW133" s="316"/>
      <c r="FX133" s="316"/>
      <c r="FY133" s="316"/>
      <c r="FZ133" s="316"/>
      <c r="GA133" s="316"/>
      <c r="GB133" s="316"/>
      <c r="GC133" s="316"/>
      <c r="GD133" s="316"/>
      <c r="GE133" s="316"/>
      <c r="GF133" s="316"/>
      <c r="GG133" s="316"/>
      <c r="GH133" s="316"/>
      <c r="GI133" s="316"/>
      <c r="GJ133" s="316"/>
      <c r="GK133" s="316"/>
      <c r="GL133" s="316"/>
      <c r="GM133" s="316"/>
      <c r="GN133" s="316"/>
      <c r="GO133" s="316"/>
      <c r="GP133" s="316"/>
      <c r="GQ133" s="316"/>
      <c r="GR133" s="316"/>
      <c r="GS133" s="316"/>
      <c r="GT133" s="316"/>
      <c r="GU133" s="316"/>
      <c r="GV133" s="316"/>
      <c r="GW133" s="316"/>
      <c r="GX133" s="316"/>
      <c r="GY133" s="316"/>
      <c r="GZ133" s="316"/>
      <c r="HA133" s="316"/>
      <c r="HB133" s="316"/>
      <c r="HC133" s="316"/>
      <c r="HD133" s="316"/>
      <c r="HE133" s="316"/>
      <c r="HF133" s="316"/>
      <c r="HG133" s="316"/>
      <c r="HH133" s="316"/>
      <c r="HI133" s="316"/>
      <c r="HJ133" s="316"/>
      <c r="HK133" s="316"/>
      <c r="HL133" s="316"/>
      <c r="HM133" s="316"/>
      <c r="HN133" s="316"/>
      <c r="HO133" s="316"/>
      <c r="HP133" s="316"/>
      <c r="HQ133" s="316"/>
      <c r="HR133" s="316"/>
      <c r="HS133" s="316"/>
      <c r="HT133" s="316"/>
      <c r="HU133" s="316"/>
      <c r="HV133" s="316"/>
      <c r="HW133" s="316"/>
      <c r="HX133" s="316"/>
      <c r="HY133" s="316"/>
      <c r="HZ133" s="316"/>
      <c r="IA133" s="316"/>
      <c r="IB133" s="316"/>
      <c r="IC133" s="316"/>
      <c r="ID133" s="316"/>
      <c r="IE133" s="316"/>
      <c r="IF133" s="316"/>
      <c r="IG133" s="316"/>
      <c r="IH133" s="316"/>
      <c r="II133" s="316"/>
      <c r="IJ133" s="316"/>
      <c r="IK133" s="316"/>
      <c r="IL133" s="316"/>
      <c r="IM133" s="316"/>
      <c r="IN133" s="316"/>
      <c r="IO133" s="316"/>
      <c r="IP133" s="316"/>
      <c r="IQ133" s="316"/>
      <c r="IR133" s="316"/>
      <c r="IS133" s="316"/>
      <c r="IT133" s="316"/>
      <c r="IU133" s="316"/>
      <c r="IV133" s="316"/>
      <c r="IW133" s="316"/>
      <c r="IX133" s="316"/>
      <c r="IY133" s="316"/>
      <c r="IZ133" s="316"/>
      <c r="JA133" s="316"/>
      <c r="JB133" s="316"/>
      <c r="JC133" s="316"/>
      <c r="JD133" s="316"/>
      <c r="JE133" s="316"/>
      <c r="JF133" s="316"/>
      <c r="JG133" s="316"/>
      <c r="JH133" s="316"/>
      <c r="JI133" s="316"/>
      <c r="JJ133" s="316"/>
      <c r="JK133" s="316"/>
      <c r="JL133" s="316"/>
      <c r="JM133" s="316"/>
      <c r="JN133" s="316"/>
      <c r="JO133" s="316"/>
      <c r="JP133" s="316"/>
      <c r="JQ133" s="316"/>
      <c r="JR133" s="316"/>
      <c r="JS133" s="316"/>
      <c r="JT133" s="316"/>
      <c r="JU133" s="316"/>
      <c r="JV133" s="316"/>
      <c r="JW133" s="316"/>
      <c r="JX133" s="316"/>
      <c r="JY133" s="316"/>
      <c r="JZ133" s="316"/>
      <c r="KA133" s="316"/>
      <c r="KB133" s="316"/>
      <c r="KC133" s="316"/>
      <c r="KD133" s="316"/>
      <c r="KE133" s="316"/>
      <c r="KF133" s="316"/>
      <c r="KG133" s="316"/>
      <c r="KH133" s="316"/>
      <c r="KI133" s="316"/>
      <c r="KJ133" s="316"/>
      <c r="KK133" s="316"/>
      <c r="KL133" s="316"/>
      <c r="KM133" s="316"/>
      <c r="KN133" s="316"/>
      <c r="KO133" s="316"/>
      <c r="KP133" s="316"/>
      <c r="KQ133" s="316"/>
      <c r="KR133" s="316"/>
      <c r="KS133" s="316"/>
      <c r="KT133" s="316"/>
      <c r="KU133" s="316"/>
      <c r="KV133" s="316"/>
      <c r="KW133" s="316"/>
      <c r="KX133" s="316"/>
      <c r="KY133" s="316"/>
      <c r="KZ133" s="316"/>
      <c r="LA133" s="316"/>
      <c r="LB133" s="316"/>
      <c r="LC133" s="316"/>
      <c r="LD133" s="316"/>
      <c r="LE133" s="316"/>
      <c r="LF133" s="316"/>
      <c r="LG133" s="316"/>
      <c r="LH133" s="316"/>
      <c r="LI133" s="316"/>
      <c r="LJ133" s="316"/>
      <c r="LK133" s="316"/>
      <c r="LL133" s="316"/>
      <c r="LM133" s="316"/>
      <c r="LN133" s="316"/>
      <c r="LO133" s="316"/>
      <c r="LP133" s="316"/>
      <c r="LQ133" s="316"/>
      <c r="LR133" s="316"/>
      <c r="LS133" s="316"/>
      <c r="LT133" s="316"/>
      <c r="LU133" s="316"/>
      <c r="LV133" s="316"/>
      <c r="LW133" s="316"/>
      <c r="LX133" s="316"/>
      <c r="LY133" s="316"/>
      <c r="LZ133" s="316"/>
      <c r="MA133" s="316"/>
      <c r="MB133" s="316"/>
      <c r="MC133" s="316"/>
      <c r="MD133" s="316"/>
      <c r="ME133" s="316"/>
      <c r="MF133" s="316"/>
      <c r="MG133" s="316"/>
      <c r="MH133" s="316"/>
      <c r="MI133" s="316"/>
      <c r="MJ133" s="316"/>
      <c r="MK133" s="316"/>
      <c r="ML133" s="316"/>
      <c r="MM133" s="316"/>
      <c r="MN133" s="316"/>
      <c r="MO133" s="316"/>
      <c r="MP133" s="316"/>
      <c r="MQ133" s="316"/>
    </row>
    <row r="134" spans="1:355" ht="102" customHeight="1" x14ac:dyDescent="0.25">
      <c r="A134" s="55" t="s">
        <v>560</v>
      </c>
      <c r="B134" s="179" t="s">
        <v>173</v>
      </c>
      <c r="C134" s="32" t="s">
        <v>97</v>
      </c>
      <c r="D134" s="34"/>
      <c r="E134" s="38"/>
      <c r="F134" s="32"/>
      <c r="G134" s="32"/>
      <c r="H134" s="32"/>
      <c r="I134" s="32"/>
      <c r="J134" s="32"/>
      <c r="K134" s="33">
        <f t="shared" si="101"/>
        <v>0</v>
      </c>
      <c r="L134" s="32"/>
      <c r="M134" s="32"/>
      <c r="N134" s="32"/>
      <c r="O134" s="32"/>
      <c r="P134" s="32"/>
      <c r="Q134" s="32"/>
      <c r="R134" s="33">
        <f t="shared" si="106"/>
        <v>0</v>
      </c>
      <c r="S134" s="32">
        <v>260000</v>
      </c>
      <c r="T134" s="32"/>
      <c r="U134" s="32"/>
      <c r="V134" s="32"/>
      <c r="W134" s="32"/>
      <c r="X134" s="32"/>
      <c r="Y134" s="33">
        <f t="shared" si="107"/>
        <v>260000</v>
      </c>
      <c r="Z134" s="32"/>
      <c r="AA134" s="32"/>
      <c r="AB134" s="32"/>
      <c r="AC134" s="32"/>
      <c r="AD134" s="32"/>
      <c r="AE134" s="32"/>
      <c r="AF134" s="33">
        <f t="shared" si="102"/>
        <v>0</v>
      </c>
      <c r="AG134" s="32"/>
      <c r="AH134" s="32"/>
      <c r="AI134" s="32"/>
      <c r="AJ134" s="32"/>
      <c r="AK134" s="32"/>
      <c r="AL134" s="32"/>
      <c r="AM134" s="33">
        <f t="shared" si="103"/>
        <v>0</v>
      </c>
      <c r="AN134" s="32"/>
      <c r="AO134" s="32"/>
      <c r="AP134" s="32"/>
      <c r="AQ134" s="32"/>
      <c r="AR134" s="32"/>
      <c r="AS134" s="32"/>
      <c r="AT134" s="33">
        <f t="shared" si="104"/>
        <v>0</v>
      </c>
      <c r="AU134" s="35">
        <f t="shared" si="105"/>
        <v>260000</v>
      </c>
      <c r="AV134" s="121" t="s">
        <v>890</v>
      </c>
      <c r="AW134" s="54">
        <v>2024</v>
      </c>
      <c r="AX134" s="54">
        <v>2025</v>
      </c>
      <c r="AY134" s="52" t="s">
        <v>165</v>
      </c>
      <c r="EU134" s="316"/>
      <c r="EV134" s="316"/>
      <c r="EW134" s="316"/>
      <c r="EX134" s="316"/>
      <c r="EY134" s="316"/>
      <c r="EZ134" s="316"/>
      <c r="FA134" s="316"/>
      <c r="FB134" s="316"/>
      <c r="FC134" s="316"/>
      <c r="FD134" s="316"/>
      <c r="FE134" s="316"/>
      <c r="FF134" s="316"/>
      <c r="FG134" s="316"/>
      <c r="FH134" s="316"/>
      <c r="FI134" s="316"/>
      <c r="FJ134" s="316"/>
      <c r="FK134" s="316"/>
      <c r="FL134" s="316"/>
      <c r="FM134" s="316"/>
      <c r="FN134" s="316"/>
      <c r="FO134" s="316"/>
      <c r="FP134" s="316"/>
      <c r="FQ134" s="316"/>
      <c r="FR134" s="316"/>
      <c r="FS134" s="316"/>
      <c r="FT134" s="316"/>
      <c r="FU134" s="316"/>
      <c r="FV134" s="316"/>
      <c r="FW134" s="316"/>
      <c r="FX134" s="316"/>
      <c r="FY134" s="316"/>
      <c r="FZ134" s="316"/>
      <c r="GA134" s="316"/>
      <c r="GB134" s="316"/>
      <c r="GC134" s="316"/>
      <c r="GD134" s="316"/>
      <c r="GE134" s="316"/>
      <c r="GF134" s="316"/>
      <c r="GG134" s="316"/>
      <c r="GH134" s="316"/>
      <c r="GI134" s="316"/>
      <c r="GJ134" s="316"/>
      <c r="GK134" s="316"/>
      <c r="GL134" s="316"/>
      <c r="GM134" s="316"/>
      <c r="GN134" s="316"/>
      <c r="GO134" s="316"/>
      <c r="GP134" s="316"/>
      <c r="GQ134" s="316"/>
      <c r="GR134" s="316"/>
      <c r="GS134" s="316"/>
      <c r="GT134" s="316"/>
      <c r="GU134" s="316"/>
      <c r="GV134" s="316"/>
      <c r="GW134" s="316"/>
      <c r="GX134" s="316"/>
      <c r="GY134" s="316"/>
      <c r="GZ134" s="316"/>
      <c r="HA134" s="316"/>
      <c r="HB134" s="316"/>
      <c r="HC134" s="316"/>
      <c r="HD134" s="316"/>
      <c r="HE134" s="316"/>
      <c r="HF134" s="316"/>
      <c r="HG134" s="316"/>
      <c r="HH134" s="316"/>
      <c r="HI134" s="316"/>
      <c r="HJ134" s="316"/>
      <c r="HK134" s="316"/>
      <c r="HL134" s="316"/>
      <c r="HM134" s="316"/>
      <c r="HN134" s="316"/>
      <c r="HO134" s="316"/>
      <c r="HP134" s="316"/>
      <c r="HQ134" s="316"/>
      <c r="HR134" s="316"/>
      <c r="HS134" s="316"/>
      <c r="HT134" s="316"/>
      <c r="HU134" s="316"/>
      <c r="HV134" s="316"/>
      <c r="HW134" s="316"/>
      <c r="HX134" s="316"/>
      <c r="HY134" s="316"/>
      <c r="HZ134" s="316"/>
      <c r="IA134" s="316"/>
      <c r="IB134" s="316"/>
      <c r="IC134" s="316"/>
      <c r="ID134" s="316"/>
      <c r="IE134" s="316"/>
      <c r="IF134" s="316"/>
      <c r="IG134" s="316"/>
      <c r="IH134" s="316"/>
      <c r="II134" s="316"/>
      <c r="IJ134" s="316"/>
      <c r="IK134" s="316"/>
      <c r="IL134" s="316"/>
      <c r="IM134" s="316"/>
      <c r="IN134" s="316"/>
      <c r="IO134" s="316"/>
      <c r="IP134" s="316"/>
      <c r="IQ134" s="316"/>
      <c r="IR134" s="316"/>
      <c r="IS134" s="316"/>
      <c r="IT134" s="316"/>
      <c r="IU134" s="316"/>
      <c r="IV134" s="316"/>
      <c r="IW134" s="316"/>
      <c r="IX134" s="316"/>
      <c r="IY134" s="316"/>
      <c r="IZ134" s="316"/>
      <c r="JA134" s="316"/>
      <c r="JB134" s="316"/>
      <c r="JC134" s="316"/>
      <c r="JD134" s="316"/>
      <c r="JE134" s="316"/>
      <c r="JF134" s="316"/>
      <c r="JG134" s="316"/>
      <c r="JH134" s="316"/>
      <c r="JI134" s="316"/>
      <c r="JJ134" s="316"/>
      <c r="JK134" s="316"/>
      <c r="JL134" s="316"/>
      <c r="JM134" s="316"/>
      <c r="JN134" s="316"/>
      <c r="JO134" s="316"/>
      <c r="JP134" s="316"/>
      <c r="JQ134" s="316"/>
      <c r="JR134" s="316"/>
      <c r="JS134" s="316"/>
      <c r="JT134" s="316"/>
      <c r="JU134" s="316"/>
      <c r="JV134" s="316"/>
      <c r="JW134" s="316"/>
      <c r="JX134" s="316"/>
      <c r="JY134" s="316"/>
      <c r="JZ134" s="316"/>
      <c r="KA134" s="316"/>
      <c r="KB134" s="316"/>
      <c r="KC134" s="316"/>
      <c r="KD134" s="316"/>
      <c r="KE134" s="316"/>
      <c r="KF134" s="316"/>
      <c r="KG134" s="316"/>
      <c r="KH134" s="316"/>
      <c r="KI134" s="316"/>
      <c r="KJ134" s="316"/>
      <c r="KK134" s="316"/>
      <c r="KL134" s="316"/>
      <c r="KM134" s="316"/>
      <c r="KN134" s="316"/>
      <c r="KO134" s="316"/>
      <c r="KP134" s="316"/>
      <c r="KQ134" s="316"/>
      <c r="KR134" s="316"/>
      <c r="KS134" s="316"/>
      <c r="KT134" s="316"/>
      <c r="KU134" s="316"/>
      <c r="KV134" s="316"/>
      <c r="KW134" s="316"/>
      <c r="KX134" s="316"/>
      <c r="KY134" s="316"/>
      <c r="KZ134" s="316"/>
      <c r="LA134" s="316"/>
      <c r="LB134" s="316"/>
      <c r="LC134" s="316"/>
      <c r="LD134" s="316"/>
      <c r="LE134" s="316"/>
      <c r="LF134" s="316"/>
      <c r="LG134" s="316"/>
      <c r="LH134" s="316"/>
      <c r="LI134" s="316"/>
      <c r="LJ134" s="316"/>
      <c r="LK134" s="316"/>
      <c r="LL134" s="316"/>
      <c r="LM134" s="316"/>
      <c r="LN134" s="316"/>
      <c r="LO134" s="316"/>
      <c r="LP134" s="316"/>
      <c r="LQ134" s="316"/>
      <c r="LR134" s="316"/>
      <c r="LS134" s="316"/>
      <c r="LT134" s="316"/>
      <c r="LU134" s="316"/>
      <c r="LV134" s="316"/>
      <c r="LW134" s="316"/>
      <c r="LX134" s="316"/>
      <c r="LY134" s="316"/>
      <c r="LZ134" s="316"/>
      <c r="MA134" s="316"/>
      <c r="MB134" s="316"/>
      <c r="MC134" s="316"/>
      <c r="MD134" s="316"/>
      <c r="ME134" s="316"/>
      <c r="MF134" s="316"/>
      <c r="MG134" s="316"/>
      <c r="MH134" s="316"/>
      <c r="MI134" s="316"/>
      <c r="MJ134" s="316"/>
      <c r="MK134" s="316"/>
      <c r="ML134" s="316"/>
      <c r="MM134" s="316"/>
      <c r="MN134" s="316"/>
      <c r="MO134" s="316"/>
      <c r="MP134" s="316"/>
      <c r="MQ134" s="316"/>
    </row>
    <row r="135" spans="1:355" s="7" customFormat="1" ht="100.5" customHeight="1" x14ac:dyDescent="0.25">
      <c r="A135" s="55" t="s">
        <v>561</v>
      </c>
      <c r="B135" s="179" t="s">
        <v>174</v>
      </c>
      <c r="C135" s="32" t="s">
        <v>97</v>
      </c>
      <c r="D135" s="34"/>
      <c r="E135" s="38"/>
      <c r="F135" s="32"/>
      <c r="G135" s="32"/>
      <c r="H135" s="32"/>
      <c r="I135" s="32"/>
      <c r="J135" s="32"/>
      <c r="K135" s="33">
        <f t="shared" si="101"/>
        <v>0</v>
      </c>
      <c r="L135" s="32">
        <v>150000</v>
      </c>
      <c r="M135" s="32"/>
      <c r="N135" s="32">
        <v>850000</v>
      </c>
      <c r="O135" s="32" t="s">
        <v>46</v>
      </c>
      <c r="P135" s="32"/>
      <c r="Q135" s="32"/>
      <c r="R135" s="33">
        <f t="shared" si="106"/>
        <v>1000000</v>
      </c>
      <c r="S135" s="32"/>
      <c r="T135" s="32"/>
      <c r="U135" s="32"/>
      <c r="V135" s="32"/>
      <c r="W135" s="32"/>
      <c r="X135" s="32"/>
      <c r="Y135" s="33">
        <f t="shared" si="107"/>
        <v>0</v>
      </c>
      <c r="Z135" s="32"/>
      <c r="AA135" s="32"/>
      <c r="AB135" s="32"/>
      <c r="AC135" s="32"/>
      <c r="AD135" s="32"/>
      <c r="AE135" s="32"/>
      <c r="AF135" s="33">
        <f t="shared" si="102"/>
        <v>0</v>
      </c>
      <c r="AG135" s="32"/>
      <c r="AH135" s="32"/>
      <c r="AI135" s="32"/>
      <c r="AJ135" s="32"/>
      <c r="AK135" s="32"/>
      <c r="AL135" s="32"/>
      <c r="AM135" s="33">
        <f t="shared" si="103"/>
        <v>0</v>
      </c>
      <c r="AN135" s="32"/>
      <c r="AO135" s="32"/>
      <c r="AP135" s="32"/>
      <c r="AQ135" s="32"/>
      <c r="AR135" s="32"/>
      <c r="AS135" s="32"/>
      <c r="AT135" s="33">
        <f t="shared" si="104"/>
        <v>0</v>
      </c>
      <c r="AU135" s="35">
        <f t="shared" si="105"/>
        <v>1000000</v>
      </c>
      <c r="AV135" s="121" t="s">
        <v>891</v>
      </c>
      <c r="AW135" s="54">
        <v>2023</v>
      </c>
      <c r="AX135" s="54">
        <v>2025</v>
      </c>
      <c r="AY135" s="52" t="s">
        <v>165</v>
      </c>
      <c r="EU135" s="358"/>
      <c r="EV135" s="358"/>
      <c r="EW135" s="358"/>
      <c r="EX135" s="358"/>
      <c r="EY135" s="358"/>
      <c r="EZ135" s="358"/>
      <c r="FA135" s="358"/>
      <c r="FB135" s="358"/>
      <c r="FC135" s="358"/>
      <c r="FD135" s="358"/>
      <c r="FE135" s="358"/>
      <c r="FF135" s="358"/>
      <c r="FG135" s="358"/>
      <c r="FH135" s="358"/>
      <c r="FI135" s="358"/>
      <c r="FJ135" s="358"/>
      <c r="FK135" s="358"/>
      <c r="FL135" s="358"/>
      <c r="FM135" s="358"/>
      <c r="FN135" s="358"/>
      <c r="FO135" s="358"/>
      <c r="FP135" s="358"/>
      <c r="FQ135" s="358"/>
      <c r="FR135" s="358"/>
      <c r="FS135" s="358"/>
      <c r="FT135" s="358"/>
      <c r="FU135" s="358"/>
      <c r="FV135" s="358"/>
      <c r="FW135" s="358"/>
      <c r="FX135" s="358"/>
      <c r="FY135" s="358"/>
      <c r="FZ135" s="358"/>
      <c r="GA135" s="358"/>
      <c r="GB135" s="358"/>
      <c r="GC135" s="358"/>
      <c r="GD135" s="358"/>
      <c r="GE135" s="358"/>
      <c r="GF135" s="358"/>
      <c r="GG135" s="358"/>
      <c r="GH135" s="358"/>
      <c r="GI135" s="358"/>
      <c r="GJ135" s="358"/>
      <c r="GK135" s="358"/>
      <c r="GL135" s="358"/>
      <c r="GM135" s="358"/>
      <c r="GN135" s="358"/>
      <c r="GO135" s="358"/>
      <c r="GP135" s="358"/>
      <c r="GQ135" s="358"/>
      <c r="GR135" s="358"/>
      <c r="GS135" s="358"/>
      <c r="GT135" s="358"/>
      <c r="GU135" s="358"/>
      <c r="GV135" s="358"/>
      <c r="GW135" s="358"/>
      <c r="GX135" s="358"/>
      <c r="GY135" s="358"/>
      <c r="GZ135" s="358"/>
      <c r="HA135" s="358"/>
      <c r="HB135" s="358"/>
      <c r="HC135" s="358"/>
      <c r="HD135" s="358"/>
      <c r="HE135" s="358"/>
      <c r="HF135" s="358"/>
      <c r="HG135" s="358"/>
      <c r="HH135" s="358"/>
      <c r="HI135" s="358"/>
      <c r="HJ135" s="358"/>
      <c r="HK135" s="358"/>
      <c r="HL135" s="358"/>
      <c r="HM135" s="358"/>
      <c r="HN135" s="358"/>
      <c r="HO135" s="358"/>
      <c r="HP135" s="358"/>
      <c r="HQ135" s="358"/>
      <c r="HR135" s="358"/>
      <c r="HS135" s="358"/>
      <c r="HT135" s="358"/>
      <c r="HU135" s="358"/>
      <c r="HV135" s="358"/>
      <c r="HW135" s="358"/>
      <c r="HX135" s="358"/>
      <c r="HY135" s="358"/>
      <c r="HZ135" s="358"/>
      <c r="IA135" s="358"/>
      <c r="IB135" s="358"/>
      <c r="IC135" s="358"/>
      <c r="ID135" s="358"/>
      <c r="IE135" s="358"/>
      <c r="IF135" s="358"/>
      <c r="IG135" s="358"/>
      <c r="IH135" s="358"/>
      <c r="II135" s="358"/>
      <c r="IJ135" s="358"/>
      <c r="IK135" s="358"/>
      <c r="IL135" s="358"/>
      <c r="IM135" s="358"/>
      <c r="IN135" s="358"/>
      <c r="IO135" s="358"/>
      <c r="IP135" s="358"/>
      <c r="IQ135" s="358"/>
      <c r="IR135" s="358"/>
      <c r="IS135" s="358"/>
      <c r="IT135" s="358"/>
      <c r="IU135" s="358"/>
      <c r="IV135" s="358"/>
      <c r="IW135" s="358"/>
      <c r="IX135" s="358"/>
      <c r="IY135" s="358"/>
      <c r="IZ135" s="358"/>
      <c r="JA135" s="358"/>
      <c r="JB135" s="358"/>
      <c r="JC135" s="358"/>
      <c r="JD135" s="358"/>
      <c r="JE135" s="358"/>
      <c r="JF135" s="358"/>
      <c r="JG135" s="358"/>
      <c r="JH135" s="358"/>
      <c r="JI135" s="358"/>
      <c r="JJ135" s="358"/>
      <c r="JK135" s="358"/>
      <c r="JL135" s="358"/>
      <c r="JM135" s="358"/>
      <c r="JN135" s="358"/>
      <c r="JO135" s="358"/>
      <c r="JP135" s="358"/>
      <c r="JQ135" s="358"/>
      <c r="JR135" s="358"/>
      <c r="JS135" s="358"/>
      <c r="JT135" s="358"/>
      <c r="JU135" s="358"/>
      <c r="JV135" s="358"/>
      <c r="JW135" s="358"/>
      <c r="JX135" s="358"/>
      <c r="JY135" s="358"/>
      <c r="JZ135" s="358"/>
      <c r="KA135" s="358"/>
      <c r="KB135" s="358"/>
      <c r="KC135" s="358"/>
      <c r="KD135" s="358"/>
      <c r="KE135" s="358"/>
      <c r="KF135" s="358"/>
      <c r="KG135" s="358"/>
      <c r="KH135" s="358"/>
      <c r="KI135" s="358"/>
      <c r="KJ135" s="358"/>
      <c r="KK135" s="358"/>
      <c r="KL135" s="358"/>
      <c r="KM135" s="358"/>
      <c r="KN135" s="358"/>
      <c r="KO135" s="358"/>
      <c r="KP135" s="358"/>
      <c r="KQ135" s="358"/>
      <c r="KR135" s="358"/>
      <c r="KS135" s="358"/>
      <c r="KT135" s="358"/>
      <c r="KU135" s="358"/>
      <c r="KV135" s="358"/>
      <c r="KW135" s="358"/>
      <c r="KX135" s="358"/>
      <c r="KY135" s="358"/>
      <c r="KZ135" s="358"/>
      <c r="LA135" s="358"/>
      <c r="LB135" s="358"/>
      <c r="LC135" s="358"/>
      <c r="LD135" s="358"/>
      <c r="LE135" s="358"/>
      <c r="LF135" s="358"/>
      <c r="LG135" s="358"/>
      <c r="LH135" s="358"/>
      <c r="LI135" s="358"/>
      <c r="LJ135" s="358"/>
      <c r="LK135" s="358"/>
      <c r="LL135" s="358"/>
      <c r="LM135" s="358"/>
      <c r="LN135" s="358"/>
      <c r="LO135" s="358"/>
      <c r="LP135" s="358"/>
      <c r="LQ135" s="358"/>
      <c r="LR135" s="358"/>
      <c r="LS135" s="358"/>
      <c r="LT135" s="358"/>
      <c r="LU135" s="358"/>
      <c r="LV135" s="358"/>
      <c r="LW135" s="358"/>
      <c r="LX135" s="358"/>
      <c r="LY135" s="358"/>
      <c r="LZ135" s="358"/>
      <c r="MA135" s="358"/>
      <c r="MB135" s="358"/>
      <c r="MC135" s="358"/>
      <c r="MD135" s="358"/>
      <c r="ME135" s="358"/>
      <c r="MF135" s="358"/>
      <c r="MG135" s="358"/>
      <c r="MH135" s="358"/>
      <c r="MI135" s="358"/>
      <c r="MJ135" s="358"/>
      <c r="MK135" s="358"/>
      <c r="ML135" s="358"/>
      <c r="MM135" s="358"/>
      <c r="MN135" s="358"/>
      <c r="MO135" s="358"/>
      <c r="MP135" s="358"/>
      <c r="MQ135" s="358"/>
    </row>
    <row r="136" spans="1:355" ht="49.5" customHeight="1" x14ac:dyDescent="0.25">
      <c r="A136" s="55" t="s">
        <v>562</v>
      </c>
      <c r="B136" s="32" t="s">
        <v>178</v>
      </c>
      <c r="C136" s="32" t="s">
        <v>97</v>
      </c>
      <c r="D136" s="34"/>
      <c r="E136" s="38"/>
      <c r="F136" s="32"/>
      <c r="G136" s="32"/>
      <c r="H136" s="32"/>
      <c r="I136" s="32"/>
      <c r="J136" s="32"/>
      <c r="K136" s="33">
        <f t="shared" si="101"/>
        <v>0</v>
      </c>
      <c r="L136" s="32">
        <v>1170000</v>
      </c>
      <c r="M136" s="32"/>
      <c r="N136" s="32"/>
      <c r="O136" s="32"/>
      <c r="P136" s="32"/>
      <c r="Q136" s="32"/>
      <c r="R136" s="33">
        <f t="shared" si="106"/>
        <v>1170000</v>
      </c>
      <c r="S136" s="32">
        <v>1170000</v>
      </c>
      <c r="T136" s="32"/>
      <c r="U136" s="32"/>
      <c r="V136" s="32"/>
      <c r="W136" s="32"/>
      <c r="X136" s="32"/>
      <c r="Y136" s="33">
        <f t="shared" si="107"/>
        <v>1170000</v>
      </c>
      <c r="Z136" s="32">
        <v>1780000</v>
      </c>
      <c r="AA136" s="32"/>
      <c r="AB136" s="32"/>
      <c r="AC136" s="32"/>
      <c r="AD136" s="32"/>
      <c r="AE136" s="32"/>
      <c r="AF136" s="33">
        <f t="shared" si="102"/>
        <v>1780000</v>
      </c>
      <c r="AG136" s="32">
        <v>1660000</v>
      </c>
      <c r="AH136" s="32"/>
      <c r="AI136" s="32"/>
      <c r="AJ136" s="32"/>
      <c r="AK136" s="32"/>
      <c r="AL136" s="32"/>
      <c r="AM136" s="33">
        <f t="shared" si="103"/>
        <v>1660000</v>
      </c>
      <c r="AN136" s="32"/>
      <c r="AO136" s="32"/>
      <c r="AP136" s="32"/>
      <c r="AQ136" s="32"/>
      <c r="AR136" s="32"/>
      <c r="AS136" s="32"/>
      <c r="AT136" s="33">
        <f t="shared" si="104"/>
        <v>0</v>
      </c>
      <c r="AU136" s="35">
        <f t="shared" si="105"/>
        <v>5780000</v>
      </c>
      <c r="AV136" s="43" t="s">
        <v>679</v>
      </c>
      <c r="AW136" s="32">
        <v>2023</v>
      </c>
      <c r="AX136" s="38">
        <v>2025</v>
      </c>
      <c r="AY136" s="53" t="s">
        <v>153</v>
      </c>
      <c r="EU136" s="316"/>
      <c r="EV136" s="316"/>
      <c r="EW136" s="316"/>
      <c r="EX136" s="316"/>
      <c r="EY136" s="316"/>
      <c r="EZ136" s="316"/>
      <c r="FA136" s="316"/>
      <c r="FB136" s="316"/>
      <c r="FC136" s="316"/>
      <c r="FD136" s="316"/>
      <c r="FE136" s="316"/>
      <c r="FF136" s="316"/>
      <c r="FG136" s="316"/>
      <c r="FH136" s="316"/>
      <c r="FI136" s="316"/>
      <c r="FJ136" s="316"/>
      <c r="FK136" s="316"/>
      <c r="FL136" s="316"/>
      <c r="FM136" s="316"/>
      <c r="FN136" s="316"/>
      <c r="FO136" s="316"/>
      <c r="FP136" s="316"/>
      <c r="FQ136" s="316"/>
      <c r="FR136" s="316"/>
      <c r="FS136" s="316"/>
      <c r="FT136" s="316"/>
      <c r="FU136" s="316"/>
      <c r="FV136" s="316"/>
      <c r="FW136" s="316"/>
      <c r="FX136" s="316"/>
      <c r="FY136" s="316"/>
      <c r="FZ136" s="316"/>
      <c r="GA136" s="316"/>
      <c r="GB136" s="316"/>
      <c r="GC136" s="316"/>
      <c r="GD136" s="316"/>
      <c r="GE136" s="316"/>
      <c r="GF136" s="316"/>
      <c r="GG136" s="316"/>
      <c r="GH136" s="316"/>
      <c r="GI136" s="316"/>
      <c r="GJ136" s="316"/>
      <c r="GK136" s="316"/>
      <c r="GL136" s="316"/>
      <c r="GM136" s="316"/>
      <c r="GN136" s="316"/>
      <c r="GO136" s="316"/>
      <c r="GP136" s="316"/>
      <c r="GQ136" s="316"/>
      <c r="GR136" s="316"/>
      <c r="GS136" s="316"/>
      <c r="GT136" s="316"/>
      <c r="GU136" s="316"/>
      <c r="GV136" s="316"/>
      <c r="GW136" s="316"/>
      <c r="GX136" s="316"/>
      <c r="GY136" s="316"/>
      <c r="GZ136" s="316"/>
      <c r="HA136" s="316"/>
      <c r="HB136" s="316"/>
      <c r="HC136" s="316"/>
      <c r="HD136" s="316"/>
      <c r="HE136" s="316"/>
      <c r="HF136" s="316"/>
      <c r="HG136" s="316"/>
      <c r="HH136" s="316"/>
      <c r="HI136" s="316"/>
      <c r="HJ136" s="316"/>
      <c r="HK136" s="316"/>
    </row>
    <row r="137" spans="1:355" ht="102.6" customHeight="1" x14ac:dyDescent="0.25">
      <c r="A137" s="55" t="s">
        <v>563</v>
      </c>
      <c r="B137" s="32" t="s">
        <v>177</v>
      </c>
      <c r="C137" s="32" t="s">
        <v>97</v>
      </c>
      <c r="D137" s="34"/>
      <c r="E137" s="38"/>
      <c r="F137" s="32"/>
      <c r="G137" s="32"/>
      <c r="H137" s="32"/>
      <c r="I137" s="32"/>
      <c r="J137" s="32"/>
      <c r="K137" s="33">
        <f t="shared" si="101"/>
        <v>0</v>
      </c>
      <c r="L137" s="32">
        <v>220000</v>
      </c>
      <c r="M137" s="32"/>
      <c r="N137" s="32"/>
      <c r="O137" s="32"/>
      <c r="P137" s="32"/>
      <c r="Q137" s="32"/>
      <c r="R137" s="33">
        <f t="shared" si="106"/>
        <v>220000</v>
      </c>
      <c r="S137" s="32">
        <v>220000</v>
      </c>
      <c r="T137" s="32"/>
      <c r="U137" s="32"/>
      <c r="V137" s="32"/>
      <c r="W137" s="32"/>
      <c r="X137" s="32"/>
      <c r="Y137" s="33">
        <f t="shared" si="107"/>
        <v>220000</v>
      </c>
      <c r="Z137" s="32">
        <v>1680000</v>
      </c>
      <c r="AA137" s="32"/>
      <c r="AB137" s="32"/>
      <c r="AC137" s="32"/>
      <c r="AD137" s="32"/>
      <c r="AE137" s="32"/>
      <c r="AF137" s="33">
        <f t="shared" si="102"/>
        <v>1680000</v>
      </c>
      <c r="AG137" s="32">
        <v>1560000</v>
      </c>
      <c r="AH137" s="32"/>
      <c r="AI137" s="32"/>
      <c r="AJ137" s="32"/>
      <c r="AK137" s="32"/>
      <c r="AL137" s="32"/>
      <c r="AM137" s="33">
        <f t="shared" si="103"/>
        <v>1560000</v>
      </c>
      <c r="AN137" s="32"/>
      <c r="AO137" s="32"/>
      <c r="AP137" s="32"/>
      <c r="AQ137" s="32"/>
      <c r="AR137" s="32"/>
      <c r="AS137" s="32"/>
      <c r="AT137" s="33">
        <f t="shared" si="104"/>
        <v>0</v>
      </c>
      <c r="AU137" s="35">
        <f t="shared" si="105"/>
        <v>3680000</v>
      </c>
      <c r="AV137" s="43" t="s">
        <v>680</v>
      </c>
      <c r="AW137" s="32">
        <v>2023</v>
      </c>
      <c r="AX137" s="38">
        <v>2025</v>
      </c>
      <c r="AY137" s="53" t="s">
        <v>153</v>
      </c>
      <c r="EU137" s="316"/>
      <c r="EV137" s="316"/>
      <c r="EW137" s="316"/>
      <c r="EX137" s="316"/>
      <c r="EY137" s="316"/>
      <c r="EZ137" s="316"/>
      <c r="FA137" s="316"/>
      <c r="FB137" s="316"/>
      <c r="FC137" s="316"/>
      <c r="FD137" s="316"/>
      <c r="FE137" s="316"/>
      <c r="FF137" s="316"/>
      <c r="FG137" s="316"/>
      <c r="FH137" s="316"/>
      <c r="FI137" s="316"/>
      <c r="FJ137" s="316"/>
      <c r="FK137" s="316"/>
      <c r="FL137" s="316"/>
      <c r="FM137" s="316"/>
      <c r="FN137" s="316"/>
      <c r="FO137" s="316"/>
      <c r="FP137" s="316"/>
      <c r="FQ137" s="316"/>
      <c r="FR137" s="316"/>
      <c r="FS137" s="316"/>
      <c r="FT137" s="316"/>
      <c r="FU137" s="316"/>
      <c r="FV137" s="316"/>
      <c r="FW137" s="316"/>
      <c r="FX137" s="316"/>
      <c r="FY137" s="316"/>
      <c r="FZ137" s="316"/>
      <c r="GA137" s="316"/>
      <c r="GB137" s="316"/>
      <c r="GC137" s="316"/>
      <c r="GD137" s="316"/>
      <c r="GE137" s="316"/>
      <c r="GF137" s="316"/>
      <c r="GG137" s="316"/>
      <c r="GH137" s="316"/>
      <c r="GI137" s="316"/>
      <c r="GJ137" s="316"/>
      <c r="GK137" s="316"/>
      <c r="GL137" s="316"/>
      <c r="GM137" s="316"/>
      <c r="GN137" s="316"/>
      <c r="GO137" s="316"/>
      <c r="GP137" s="316"/>
      <c r="GQ137" s="316"/>
      <c r="GR137" s="316"/>
      <c r="GS137" s="316"/>
      <c r="GT137" s="316"/>
      <c r="GU137" s="316"/>
      <c r="GV137" s="316"/>
      <c r="GW137" s="316"/>
      <c r="GX137" s="316"/>
      <c r="GY137" s="316"/>
      <c r="GZ137" s="316"/>
      <c r="HA137" s="316"/>
      <c r="HB137" s="316"/>
      <c r="HC137" s="316"/>
      <c r="HD137" s="316"/>
      <c r="HE137" s="316"/>
      <c r="HF137" s="316"/>
      <c r="HG137" s="316"/>
      <c r="HH137" s="316"/>
      <c r="HI137" s="316"/>
      <c r="HJ137" s="316"/>
      <c r="HK137" s="316"/>
    </row>
    <row r="138" spans="1:355" ht="31.5" customHeight="1" x14ac:dyDescent="0.25">
      <c r="A138" s="55" t="s">
        <v>564</v>
      </c>
      <c r="B138" s="32" t="s">
        <v>176</v>
      </c>
      <c r="C138" s="32" t="s">
        <v>97</v>
      </c>
      <c r="D138" s="34"/>
      <c r="E138" s="38"/>
      <c r="F138" s="32"/>
      <c r="G138" s="32"/>
      <c r="H138" s="32"/>
      <c r="I138" s="32"/>
      <c r="J138" s="32"/>
      <c r="K138" s="33">
        <f t="shared" si="101"/>
        <v>0</v>
      </c>
      <c r="L138" s="32"/>
      <c r="M138" s="32"/>
      <c r="N138" s="32"/>
      <c r="O138" s="32"/>
      <c r="P138" s="32"/>
      <c r="Q138" s="32"/>
      <c r="R138" s="33">
        <f t="shared" si="106"/>
        <v>0</v>
      </c>
      <c r="S138" s="32">
        <v>250000</v>
      </c>
      <c r="T138" s="32"/>
      <c r="U138" s="32"/>
      <c r="V138" s="32"/>
      <c r="W138" s="32"/>
      <c r="X138" s="32"/>
      <c r="Y138" s="33">
        <f t="shared" si="107"/>
        <v>250000</v>
      </c>
      <c r="Z138" s="32"/>
      <c r="AA138" s="32"/>
      <c r="AB138" s="32"/>
      <c r="AC138" s="32"/>
      <c r="AD138" s="32"/>
      <c r="AE138" s="32"/>
      <c r="AF138" s="33">
        <f t="shared" si="102"/>
        <v>0</v>
      </c>
      <c r="AG138" s="32"/>
      <c r="AH138" s="32"/>
      <c r="AI138" s="32"/>
      <c r="AJ138" s="32"/>
      <c r="AK138" s="32"/>
      <c r="AL138" s="32"/>
      <c r="AM138" s="33">
        <f t="shared" si="103"/>
        <v>0</v>
      </c>
      <c r="AN138" s="32"/>
      <c r="AO138" s="32"/>
      <c r="AP138" s="32"/>
      <c r="AQ138" s="32"/>
      <c r="AR138" s="32"/>
      <c r="AS138" s="32"/>
      <c r="AT138" s="33">
        <f t="shared" si="104"/>
        <v>0</v>
      </c>
      <c r="AU138" s="35">
        <f t="shared" si="105"/>
        <v>250000</v>
      </c>
      <c r="AV138" s="43" t="s">
        <v>681</v>
      </c>
      <c r="AW138" s="32">
        <v>2024</v>
      </c>
      <c r="AX138" s="38">
        <v>2024</v>
      </c>
      <c r="AY138" s="53" t="s">
        <v>153</v>
      </c>
      <c r="EU138" s="316"/>
      <c r="EV138" s="316"/>
      <c r="EW138" s="316"/>
      <c r="EX138" s="316"/>
      <c r="EY138" s="316"/>
      <c r="EZ138" s="316"/>
      <c r="FA138" s="316"/>
      <c r="FB138" s="316"/>
      <c r="FC138" s="316"/>
      <c r="FD138" s="316"/>
      <c r="FE138" s="316"/>
      <c r="FF138" s="316"/>
      <c r="FG138" s="316"/>
      <c r="FH138" s="316"/>
      <c r="FI138" s="316"/>
      <c r="FJ138" s="316"/>
      <c r="FK138" s="316"/>
      <c r="FL138" s="316"/>
      <c r="FM138" s="316"/>
      <c r="FN138" s="316"/>
      <c r="FO138" s="316"/>
      <c r="FP138" s="316"/>
      <c r="FQ138" s="316"/>
      <c r="FR138" s="316"/>
      <c r="FS138" s="316"/>
      <c r="FT138" s="316"/>
      <c r="FU138" s="316"/>
      <c r="FV138" s="316"/>
      <c r="FW138" s="316"/>
      <c r="FX138" s="316"/>
      <c r="FY138" s="316"/>
      <c r="FZ138" s="316"/>
      <c r="GA138" s="316"/>
      <c r="GB138" s="316"/>
      <c r="GC138" s="316"/>
      <c r="GD138" s="316"/>
      <c r="GE138" s="316"/>
      <c r="GF138" s="316"/>
      <c r="GG138" s="316"/>
      <c r="GH138" s="316"/>
      <c r="GI138" s="316"/>
      <c r="GJ138" s="316"/>
      <c r="GK138" s="316"/>
      <c r="GL138" s="316"/>
      <c r="GM138" s="316"/>
      <c r="GN138" s="316"/>
      <c r="GO138" s="316"/>
      <c r="GP138" s="316"/>
      <c r="GQ138" s="316"/>
      <c r="GR138" s="316"/>
      <c r="GS138" s="316"/>
      <c r="GT138" s="316"/>
      <c r="GU138" s="316"/>
      <c r="GV138" s="316"/>
      <c r="GW138" s="316"/>
      <c r="GX138" s="316"/>
      <c r="GY138" s="316"/>
      <c r="GZ138" s="316"/>
      <c r="HA138" s="316"/>
      <c r="HB138" s="316"/>
      <c r="HC138" s="316"/>
      <c r="HD138" s="316"/>
      <c r="HE138" s="316"/>
      <c r="HF138" s="316"/>
      <c r="HG138" s="316"/>
      <c r="HH138" s="316"/>
      <c r="HI138" s="316"/>
      <c r="HJ138" s="316"/>
      <c r="HK138" s="316"/>
    </row>
    <row r="139" spans="1:355" ht="141.6" customHeight="1" x14ac:dyDescent="0.25">
      <c r="A139" s="55" t="s">
        <v>565</v>
      </c>
      <c r="B139" s="32" t="s">
        <v>179</v>
      </c>
      <c r="C139" s="32" t="s">
        <v>97</v>
      </c>
      <c r="D139" s="34"/>
      <c r="E139" s="38"/>
      <c r="F139" s="32"/>
      <c r="G139" s="32"/>
      <c r="H139" s="32"/>
      <c r="I139" s="32"/>
      <c r="J139" s="32"/>
      <c r="K139" s="33">
        <f t="shared" si="101"/>
        <v>0</v>
      </c>
      <c r="L139" s="32"/>
      <c r="M139" s="32"/>
      <c r="N139" s="32"/>
      <c r="O139" s="32"/>
      <c r="P139" s="32"/>
      <c r="Q139" s="32"/>
      <c r="R139" s="33">
        <f t="shared" si="106"/>
        <v>0</v>
      </c>
      <c r="S139" s="32">
        <v>200000</v>
      </c>
      <c r="T139" s="32"/>
      <c r="U139" s="32"/>
      <c r="V139" s="32"/>
      <c r="W139" s="32"/>
      <c r="X139" s="32"/>
      <c r="Y139" s="33">
        <f t="shared" si="107"/>
        <v>200000</v>
      </c>
      <c r="Z139" s="32">
        <v>250000</v>
      </c>
      <c r="AA139" s="32"/>
      <c r="AB139" s="32"/>
      <c r="AC139" s="32"/>
      <c r="AD139" s="32"/>
      <c r="AE139" s="32"/>
      <c r="AF139" s="33">
        <f t="shared" si="102"/>
        <v>250000</v>
      </c>
      <c r="AG139" s="32">
        <v>250000</v>
      </c>
      <c r="AH139" s="32"/>
      <c r="AI139" s="32"/>
      <c r="AJ139" s="32"/>
      <c r="AK139" s="32"/>
      <c r="AL139" s="32"/>
      <c r="AM139" s="33">
        <f t="shared" si="103"/>
        <v>250000</v>
      </c>
      <c r="AN139" s="32">
        <v>200000</v>
      </c>
      <c r="AO139" s="32"/>
      <c r="AP139" s="32"/>
      <c r="AQ139" s="32"/>
      <c r="AR139" s="32"/>
      <c r="AS139" s="32"/>
      <c r="AT139" s="33">
        <f t="shared" si="104"/>
        <v>200000</v>
      </c>
      <c r="AU139" s="35">
        <f t="shared" si="105"/>
        <v>900000</v>
      </c>
      <c r="AV139" s="43" t="s">
        <v>682</v>
      </c>
      <c r="AW139" s="32">
        <v>2022</v>
      </c>
      <c r="AX139" s="38">
        <v>2025</v>
      </c>
      <c r="AY139" s="53" t="s">
        <v>153</v>
      </c>
      <c r="EU139" s="316"/>
      <c r="EV139" s="316"/>
      <c r="EW139" s="316"/>
      <c r="EX139" s="316"/>
      <c r="EY139" s="316"/>
      <c r="EZ139" s="316"/>
      <c r="FA139" s="316"/>
      <c r="FB139" s="316"/>
      <c r="FC139" s="316"/>
      <c r="FD139" s="316"/>
      <c r="FE139" s="316"/>
      <c r="FF139" s="316"/>
      <c r="FG139" s="316"/>
      <c r="FH139" s="316"/>
      <c r="FI139" s="316"/>
      <c r="FJ139" s="316"/>
      <c r="FK139" s="316"/>
      <c r="FL139" s="316"/>
      <c r="FM139" s="316"/>
      <c r="FN139" s="316"/>
      <c r="FO139" s="316"/>
      <c r="FP139" s="316"/>
      <c r="FQ139" s="316"/>
      <c r="FR139" s="316"/>
      <c r="FS139" s="316"/>
      <c r="FT139" s="316"/>
      <c r="FU139" s="316"/>
      <c r="FV139" s="316"/>
      <c r="FW139" s="316"/>
      <c r="FX139" s="316"/>
      <c r="FY139" s="316"/>
      <c r="FZ139" s="316"/>
      <c r="GA139" s="316"/>
      <c r="GB139" s="316"/>
      <c r="GC139" s="316"/>
      <c r="GD139" s="316"/>
      <c r="GE139" s="316"/>
      <c r="GF139" s="316"/>
      <c r="GG139" s="316"/>
      <c r="GH139" s="316"/>
      <c r="GI139" s="316"/>
      <c r="GJ139" s="316"/>
      <c r="GK139" s="316"/>
      <c r="GL139" s="316"/>
      <c r="GM139" s="316"/>
      <c r="GN139" s="316"/>
      <c r="GO139" s="316"/>
      <c r="GP139" s="316"/>
      <c r="GQ139" s="316"/>
      <c r="GR139" s="316"/>
      <c r="GS139" s="316"/>
      <c r="GT139" s="316"/>
      <c r="GU139" s="316"/>
      <c r="GV139" s="316"/>
      <c r="GW139" s="316"/>
      <c r="GX139" s="316"/>
      <c r="GY139" s="316"/>
      <c r="GZ139" s="316"/>
      <c r="HA139" s="316"/>
      <c r="HB139" s="316"/>
      <c r="HC139" s="316"/>
      <c r="HD139" s="316"/>
      <c r="HE139" s="316"/>
      <c r="HF139" s="316"/>
      <c r="HG139" s="316"/>
      <c r="HH139" s="316"/>
      <c r="HI139" s="316"/>
      <c r="HJ139" s="316"/>
      <c r="HK139" s="316"/>
    </row>
    <row r="140" spans="1:355" ht="114" customHeight="1" x14ac:dyDescent="0.25">
      <c r="A140" s="55" t="s">
        <v>566</v>
      </c>
      <c r="B140" s="32" t="s">
        <v>175</v>
      </c>
      <c r="C140" s="32" t="s">
        <v>97</v>
      </c>
      <c r="D140" s="34"/>
      <c r="E140" s="38"/>
      <c r="F140" s="32"/>
      <c r="G140" s="32"/>
      <c r="H140" s="32"/>
      <c r="I140" s="32"/>
      <c r="J140" s="32"/>
      <c r="K140" s="33">
        <f t="shared" ref="K140:K142" si="108">E140+F140+G140+I140</f>
        <v>0</v>
      </c>
      <c r="L140" s="32"/>
      <c r="M140" s="32"/>
      <c r="N140" s="32"/>
      <c r="O140" s="32"/>
      <c r="P140" s="32"/>
      <c r="Q140" s="32"/>
      <c r="R140" s="33">
        <f t="shared" si="106"/>
        <v>0</v>
      </c>
      <c r="S140" s="32">
        <v>550000</v>
      </c>
      <c r="T140" s="32"/>
      <c r="U140" s="32"/>
      <c r="V140" s="32"/>
      <c r="W140" s="32"/>
      <c r="X140" s="32"/>
      <c r="Y140" s="33">
        <f>S140+T140+U140+W140</f>
        <v>550000</v>
      </c>
      <c r="Z140" s="32">
        <v>420000</v>
      </c>
      <c r="AA140" s="32"/>
      <c r="AB140" s="32"/>
      <c r="AC140" s="32"/>
      <c r="AD140" s="32"/>
      <c r="AE140" s="32"/>
      <c r="AF140" s="33">
        <f t="shared" si="102"/>
        <v>420000</v>
      </c>
      <c r="AG140" s="32">
        <v>420000</v>
      </c>
      <c r="AH140" s="32"/>
      <c r="AI140" s="32"/>
      <c r="AJ140" s="32"/>
      <c r="AK140" s="32"/>
      <c r="AL140" s="32"/>
      <c r="AM140" s="33">
        <f t="shared" si="103"/>
        <v>420000</v>
      </c>
      <c r="AN140" s="32">
        <v>520000</v>
      </c>
      <c r="AO140" s="32"/>
      <c r="AP140" s="32"/>
      <c r="AQ140" s="32"/>
      <c r="AR140" s="32"/>
      <c r="AS140" s="32"/>
      <c r="AT140" s="33">
        <f t="shared" si="104"/>
        <v>520000</v>
      </c>
      <c r="AU140" s="35">
        <f t="shared" si="105"/>
        <v>1910000</v>
      </c>
      <c r="AV140" s="43" t="s">
        <v>683</v>
      </c>
      <c r="AW140" s="32">
        <v>2022</v>
      </c>
      <c r="AX140" s="38">
        <v>2026</v>
      </c>
      <c r="AY140" s="53" t="s">
        <v>846</v>
      </c>
      <c r="EU140" s="316"/>
      <c r="EV140" s="316"/>
      <c r="EW140" s="316"/>
      <c r="EX140" s="316"/>
      <c r="EY140" s="316"/>
      <c r="EZ140" s="316"/>
      <c r="FA140" s="316"/>
      <c r="FB140" s="316"/>
      <c r="FC140" s="316"/>
      <c r="FD140" s="316"/>
      <c r="FE140" s="316"/>
      <c r="FF140" s="316"/>
      <c r="FG140" s="316"/>
      <c r="FH140" s="316"/>
      <c r="FI140" s="316"/>
      <c r="FJ140" s="316"/>
      <c r="FK140" s="316"/>
      <c r="FL140" s="316"/>
      <c r="FM140" s="316"/>
      <c r="FN140" s="316"/>
      <c r="FO140" s="316"/>
      <c r="FP140" s="316"/>
      <c r="FQ140" s="316"/>
      <c r="FR140" s="316"/>
      <c r="FS140" s="316"/>
      <c r="FT140" s="316"/>
      <c r="FU140" s="316"/>
      <c r="FV140" s="316"/>
      <c r="FW140" s="316"/>
      <c r="FX140" s="316"/>
      <c r="FY140" s="316"/>
      <c r="FZ140" s="316"/>
      <c r="GA140" s="316"/>
      <c r="GB140" s="316"/>
      <c r="GC140" s="316"/>
      <c r="GD140" s="316"/>
      <c r="GE140" s="316"/>
      <c r="GF140" s="316"/>
      <c r="GG140" s="316"/>
      <c r="GH140" s="316"/>
      <c r="GI140" s="316"/>
      <c r="GJ140" s="316"/>
      <c r="GK140" s="316"/>
      <c r="GL140" s="316"/>
      <c r="GM140" s="316"/>
      <c r="GN140" s="316"/>
      <c r="GO140" s="316"/>
      <c r="GP140" s="316"/>
      <c r="GQ140" s="316"/>
      <c r="GR140" s="316"/>
      <c r="GS140" s="316"/>
      <c r="GT140" s="316"/>
      <c r="GU140" s="316"/>
      <c r="GV140" s="316"/>
      <c r="GW140" s="316"/>
      <c r="GX140" s="316"/>
      <c r="GY140" s="316"/>
      <c r="GZ140" s="316"/>
      <c r="HA140" s="316"/>
      <c r="HB140" s="316"/>
      <c r="HC140" s="316"/>
      <c r="HD140" s="316"/>
      <c r="HE140" s="316"/>
      <c r="HF140" s="316"/>
      <c r="HG140" s="316"/>
      <c r="HH140" s="316"/>
      <c r="HI140" s="316"/>
      <c r="HJ140" s="316"/>
      <c r="HK140" s="316"/>
    </row>
    <row r="141" spans="1:355" ht="135.6" customHeight="1" x14ac:dyDescent="0.25">
      <c r="A141" s="55" t="s">
        <v>820</v>
      </c>
      <c r="B141" s="89" t="s">
        <v>819</v>
      </c>
      <c r="C141" s="48" t="s">
        <v>97</v>
      </c>
      <c r="D141" s="48"/>
      <c r="E141" s="180"/>
      <c r="F141" s="48"/>
      <c r="G141" s="48"/>
      <c r="H141" s="48"/>
      <c r="I141" s="48"/>
      <c r="J141" s="48"/>
      <c r="K141" s="93">
        <f t="shared" si="108"/>
        <v>0</v>
      </c>
      <c r="L141" s="48"/>
      <c r="M141" s="48"/>
      <c r="N141" s="48"/>
      <c r="O141" s="48"/>
      <c r="P141" s="48"/>
      <c r="Q141" s="48"/>
      <c r="R141" s="181">
        <f t="shared" si="106"/>
        <v>0</v>
      </c>
      <c r="S141" s="48">
        <v>250000</v>
      </c>
      <c r="T141" s="48"/>
      <c r="U141" s="48"/>
      <c r="V141" s="48"/>
      <c r="W141" s="48"/>
      <c r="X141" s="48"/>
      <c r="Y141" s="93">
        <f t="shared" ref="Y141:Y142" si="109">S141+T141+U141+W141</f>
        <v>250000</v>
      </c>
      <c r="Z141" s="48">
        <v>250000</v>
      </c>
      <c r="AA141" s="48"/>
      <c r="AB141" s="48"/>
      <c r="AC141" s="48"/>
      <c r="AD141" s="48"/>
      <c r="AE141" s="48"/>
      <c r="AF141" s="93">
        <f t="shared" si="102"/>
        <v>250000</v>
      </c>
      <c r="AG141" s="48"/>
      <c r="AH141" s="48"/>
      <c r="AI141" s="48"/>
      <c r="AJ141" s="48"/>
      <c r="AK141" s="48"/>
      <c r="AL141" s="48"/>
      <c r="AM141" s="93">
        <f t="shared" si="103"/>
        <v>0</v>
      </c>
      <c r="AN141" s="48"/>
      <c r="AO141" s="48"/>
      <c r="AP141" s="48"/>
      <c r="AQ141" s="48"/>
      <c r="AR141" s="48"/>
      <c r="AS141" s="48"/>
      <c r="AT141" s="181">
        <f t="shared" si="104"/>
        <v>0</v>
      </c>
      <c r="AU141" s="95">
        <f t="shared" si="105"/>
        <v>500000</v>
      </c>
      <c r="AV141" s="89" t="s">
        <v>821</v>
      </c>
      <c r="AW141" s="48">
        <v>2024</v>
      </c>
      <c r="AX141" s="48">
        <v>2025</v>
      </c>
      <c r="AY141" s="52" t="s">
        <v>847</v>
      </c>
      <c r="EU141" s="316"/>
      <c r="EV141" s="316"/>
      <c r="EW141" s="316"/>
      <c r="EX141" s="316"/>
      <c r="EY141" s="316"/>
      <c r="EZ141" s="316"/>
      <c r="FA141" s="316"/>
      <c r="FB141" s="316"/>
      <c r="FC141" s="316"/>
      <c r="FD141" s="316"/>
      <c r="FE141" s="316"/>
      <c r="FF141" s="316"/>
      <c r="FG141" s="316"/>
      <c r="FH141" s="316"/>
      <c r="FI141" s="316"/>
      <c r="FJ141" s="316"/>
      <c r="FK141" s="316"/>
      <c r="FL141" s="316"/>
      <c r="FM141" s="316"/>
      <c r="FN141" s="316"/>
      <c r="FO141" s="316"/>
      <c r="FP141" s="316"/>
      <c r="FQ141" s="316"/>
      <c r="FR141" s="316"/>
      <c r="FS141" s="316"/>
      <c r="FT141" s="316"/>
      <c r="FU141" s="316"/>
      <c r="FV141" s="316"/>
      <c r="FW141" s="316"/>
      <c r="FX141" s="316"/>
      <c r="FY141" s="316"/>
      <c r="FZ141" s="316"/>
      <c r="GA141" s="316"/>
      <c r="GB141" s="316"/>
      <c r="GC141" s="316"/>
      <c r="GD141" s="316"/>
      <c r="GE141" s="316"/>
      <c r="GF141" s="316"/>
      <c r="GG141" s="316"/>
      <c r="GH141" s="316"/>
      <c r="GI141" s="316"/>
      <c r="GJ141" s="316"/>
      <c r="GK141" s="316"/>
      <c r="GL141" s="316"/>
      <c r="GM141" s="316"/>
      <c r="GN141" s="316"/>
      <c r="GO141" s="316"/>
      <c r="GP141" s="316"/>
      <c r="GQ141" s="316"/>
      <c r="GR141" s="316"/>
      <c r="GS141" s="316"/>
      <c r="GT141" s="316"/>
      <c r="GU141" s="316"/>
      <c r="GV141" s="316"/>
      <c r="GW141" s="316"/>
      <c r="GX141" s="316"/>
      <c r="GY141" s="316"/>
      <c r="GZ141" s="316"/>
      <c r="HA141" s="316"/>
      <c r="HB141" s="316"/>
      <c r="HC141" s="316"/>
      <c r="HD141" s="316"/>
      <c r="HE141" s="316"/>
      <c r="HF141" s="316"/>
      <c r="HG141" s="316"/>
      <c r="HH141" s="316"/>
      <c r="HI141" s="316"/>
      <c r="HJ141" s="316"/>
      <c r="HK141" s="316"/>
    </row>
    <row r="142" spans="1:355" s="1" customFormat="1" ht="141.6" customHeight="1" x14ac:dyDescent="0.25">
      <c r="A142" s="231" t="s">
        <v>998</v>
      </c>
      <c r="B142" s="232" t="s">
        <v>999</v>
      </c>
      <c r="C142" s="233" t="s">
        <v>97</v>
      </c>
      <c r="D142" s="234"/>
      <c r="E142" s="235"/>
      <c r="F142" s="235"/>
      <c r="G142" s="234"/>
      <c r="H142" s="234"/>
      <c r="I142" s="234"/>
      <c r="J142" s="234"/>
      <c r="K142" s="236">
        <f t="shared" si="108"/>
        <v>0</v>
      </c>
      <c r="L142" s="235"/>
      <c r="M142" s="235"/>
      <c r="N142" s="234"/>
      <c r="O142" s="234"/>
      <c r="P142" s="234"/>
      <c r="Q142" s="234"/>
      <c r="R142" s="236">
        <f>L142+M142+N142+P142</f>
        <v>0</v>
      </c>
      <c r="S142" s="234"/>
      <c r="T142" s="234"/>
      <c r="U142" s="234"/>
      <c r="V142" s="234"/>
      <c r="W142" s="234"/>
      <c r="X142" s="234"/>
      <c r="Y142" s="236">
        <f t="shared" si="109"/>
        <v>0</v>
      </c>
      <c r="Z142" s="234"/>
      <c r="AA142" s="234"/>
      <c r="AB142" s="234"/>
      <c r="AC142" s="234"/>
      <c r="AD142" s="234"/>
      <c r="AE142" s="234"/>
      <c r="AF142" s="236">
        <f t="shared" si="102"/>
        <v>0</v>
      </c>
      <c r="AG142" s="234"/>
      <c r="AH142" s="234"/>
      <c r="AI142" s="234"/>
      <c r="AJ142" s="234"/>
      <c r="AK142" s="234"/>
      <c r="AL142" s="234"/>
      <c r="AM142" s="236">
        <f t="shared" si="103"/>
        <v>0</v>
      </c>
      <c r="AN142" s="234">
        <v>532000</v>
      </c>
      <c r="AO142" s="234"/>
      <c r="AP142" s="234">
        <v>228000</v>
      </c>
      <c r="AQ142" s="234"/>
      <c r="AR142" s="234"/>
      <c r="AS142" s="234"/>
      <c r="AT142" s="236">
        <f t="shared" si="104"/>
        <v>760000</v>
      </c>
      <c r="AU142" s="237">
        <f>AT142+AM142+AF142+Y142+R142+K142</f>
        <v>760000</v>
      </c>
      <c r="AV142" s="238" t="s">
        <v>1000</v>
      </c>
      <c r="AW142" s="234">
        <v>2027</v>
      </c>
      <c r="AX142" s="234">
        <v>2027</v>
      </c>
      <c r="AY142" s="239" t="s">
        <v>153</v>
      </c>
      <c r="EU142" s="229"/>
      <c r="EV142" s="229"/>
      <c r="EW142" s="229"/>
      <c r="EX142" s="229"/>
      <c r="EY142" s="229"/>
      <c r="EZ142" s="229"/>
      <c r="FA142" s="229"/>
      <c r="FB142" s="229"/>
      <c r="FC142" s="229"/>
      <c r="FD142" s="229"/>
      <c r="FE142" s="229"/>
      <c r="FF142" s="229"/>
      <c r="FG142" s="229"/>
      <c r="FH142" s="229"/>
      <c r="FI142" s="229"/>
      <c r="FJ142" s="229"/>
      <c r="FK142" s="229"/>
      <c r="FL142" s="229"/>
      <c r="FM142" s="229"/>
      <c r="FN142" s="229"/>
      <c r="FO142" s="229"/>
      <c r="FP142" s="229"/>
      <c r="FQ142" s="229"/>
      <c r="FR142" s="229"/>
      <c r="FS142" s="229"/>
      <c r="FT142" s="229"/>
      <c r="FU142" s="229"/>
      <c r="FV142" s="229"/>
      <c r="FW142" s="229"/>
      <c r="FX142" s="229"/>
      <c r="FY142" s="229"/>
      <c r="FZ142" s="229"/>
      <c r="GA142" s="229"/>
      <c r="GB142" s="229"/>
      <c r="GC142" s="229"/>
      <c r="GD142" s="229"/>
      <c r="GE142" s="229"/>
      <c r="GF142" s="229"/>
      <c r="GG142" s="229"/>
      <c r="GH142" s="229"/>
      <c r="GI142" s="229"/>
      <c r="GJ142" s="229"/>
      <c r="GK142" s="229"/>
      <c r="GL142" s="229"/>
      <c r="GM142" s="229"/>
      <c r="GN142" s="229"/>
      <c r="GO142" s="229"/>
      <c r="GP142" s="229"/>
      <c r="GQ142" s="229"/>
      <c r="GR142" s="229"/>
      <c r="GS142" s="229"/>
      <c r="GT142" s="229"/>
      <c r="GU142" s="229"/>
      <c r="GV142" s="229"/>
      <c r="GW142" s="229"/>
      <c r="GX142" s="229"/>
      <c r="GY142" s="229"/>
      <c r="GZ142" s="229"/>
      <c r="HA142" s="229"/>
      <c r="HB142" s="229"/>
      <c r="HC142" s="229"/>
      <c r="HD142" s="229"/>
      <c r="HE142" s="229"/>
      <c r="HF142" s="229"/>
      <c r="HG142" s="229"/>
      <c r="HH142" s="229"/>
      <c r="HI142" s="229"/>
      <c r="HJ142" s="229"/>
      <c r="HK142" s="229"/>
    </row>
    <row r="143" spans="1:355" s="1" customFormat="1" ht="31.5" customHeight="1" x14ac:dyDescent="0.25">
      <c r="A143" s="364" t="s">
        <v>1001</v>
      </c>
      <c r="B143" s="379"/>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c r="AA143" s="379"/>
      <c r="AB143" s="379"/>
      <c r="AC143" s="379"/>
      <c r="AD143" s="379"/>
      <c r="AE143" s="379"/>
      <c r="AF143" s="379"/>
      <c r="AG143" s="379"/>
      <c r="AH143" s="379"/>
      <c r="AI143" s="379"/>
      <c r="AJ143" s="379"/>
      <c r="AK143" s="379"/>
      <c r="AL143" s="379"/>
      <c r="AM143" s="379"/>
      <c r="AN143" s="379"/>
      <c r="AO143" s="379"/>
      <c r="AP143" s="379"/>
      <c r="AQ143" s="379"/>
      <c r="AR143" s="379"/>
      <c r="AS143" s="379"/>
      <c r="AT143" s="379"/>
      <c r="AU143" s="379"/>
      <c r="AV143" s="379"/>
      <c r="AW143" s="379"/>
      <c r="AX143" s="379"/>
      <c r="AY143" s="380"/>
      <c r="EU143" s="229"/>
      <c r="EV143" s="229"/>
      <c r="EW143" s="229"/>
      <c r="EX143" s="229"/>
      <c r="EY143" s="229"/>
      <c r="EZ143" s="229"/>
      <c r="FA143" s="229"/>
      <c r="FB143" s="229"/>
      <c r="FC143" s="229"/>
      <c r="FD143" s="229"/>
      <c r="FE143" s="229"/>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row>
    <row r="144" spans="1:355" ht="57.95" customHeight="1" x14ac:dyDescent="0.25">
      <c r="A144" s="367" t="s">
        <v>567</v>
      </c>
      <c r="B144" s="368"/>
      <c r="C144" s="368"/>
      <c r="D144" s="368"/>
      <c r="E144" s="368"/>
      <c r="F144" s="368"/>
      <c r="G144" s="368"/>
      <c r="H144" s="368"/>
      <c r="I144" s="368"/>
      <c r="J144" s="368"/>
      <c r="K144" s="368"/>
      <c r="L144" s="368"/>
      <c r="M144" s="368"/>
      <c r="N144" s="368"/>
      <c r="O144" s="368"/>
      <c r="P144" s="368"/>
      <c r="Q144" s="368"/>
      <c r="R144" s="368"/>
      <c r="S144" s="368"/>
      <c r="T144" s="368"/>
      <c r="U144" s="368"/>
      <c r="V144" s="368"/>
      <c r="W144" s="368"/>
      <c r="X144" s="368"/>
      <c r="Y144" s="368"/>
      <c r="Z144" s="368"/>
      <c r="AA144" s="368"/>
      <c r="AB144" s="368"/>
      <c r="AC144" s="368"/>
      <c r="AD144" s="368"/>
      <c r="AE144" s="368"/>
      <c r="AF144" s="368"/>
      <c r="AG144" s="368"/>
      <c r="AH144" s="368"/>
      <c r="AI144" s="368"/>
      <c r="AJ144" s="368"/>
      <c r="AK144" s="368"/>
      <c r="AL144" s="368"/>
      <c r="AM144" s="368"/>
      <c r="AN144" s="368"/>
      <c r="AO144" s="368"/>
      <c r="AP144" s="368"/>
      <c r="AQ144" s="368"/>
      <c r="AR144" s="368"/>
      <c r="AS144" s="368"/>
      <c r="AT144" s="368"/>
      <c r="AU144" s="368"/>
      <c r="AV144" s="368"/>
      <c r="AW144" s="368"/>
      <c r="AX144" s="368"/>
      <c r="AY144" s="369"/>
      <c r="EU144" s="316"/>
      <c r="EV144" s="316"/>
      <c r="EW144" s="316"/>
      <c r="EX144" s="316"/>
      <c r="EY144" s="316"/>
      <c r="EZ144" s="316"/>
      <c r="FA144" s="316"/>
      <c r="FB144" s="316"/>
      <c r="FC144" s="316"/>
      <c r="FD144" s="316"/>
      <c r="FE144" s="316"/>
      <c r="FF144" s="316"/>
      <c r="FG144" s="316"/>
      <c r="FH144" s="316"/>
      <c r="FI144" s="316"/>
      <c r="FJ144" s="316"/>
      <c r="FK144" s="316"/>
      <c r="FL144" s="316"/>
      <c r="FM144" s="316"/>
      <c r="FN144" s="316"/>
      <c r="FO144" s="316"/>
      <c r="FP144" s="316"/>
      <c r="FQ144" s="316"/>
      <c r="FR144" s="316"/>
      <c r="FS144" s="316"/>
      <c r="FT144" s="316"/>
      <c r="FU144" s="316"/>
      <c r="FV144" s="316"/>
      <c r="FW144" s="316"/>
      <c r="FX144" s="316"/>
      <c r="FY144" s="316"/>
      <c r="FZ144" s="316"/>
      <c r="GA144" s="316"/>
      <c r="GB144" s="316"/>
      <c r="GC144" s="316"/>
      <c r="GD144" s="316"/>
      <c r="GE144" s="316"/>
      <c r="GF144" s="316"/>
      <c r="GG144" s="316"/>
      <c r="GH144" s="316"/>
      <c r="GI144" s="316"/>
      <c r="GJ144" s="316"/>
      <c r="GK144" s="316"/>
      <c r="GL144" s="316"/>
      <c r="GM144" s="316"/>
      <c r="GN144" s="316"/>
      <c r="GO144" s="316"/>
      <c r="GP144" s="316"/>
      <c r="GQ144" s="316"/>
      <c r="GR144" s="316"/>
      <c r="GS144" s="316"/>
      <c r="GT144" s="316"/>
      <c r="GU144" s="316"/>
      <c r="GV144" s="316"/>
      <c r="GW144" s="316"/>
      <c r="GX144" s="316"/>
      <c r="GY144" s="316"/>
      <c r="GZ144" s="316"/>
      <c r="HA144" s="316"/>
      <c r="HB144" s="316"/>
      <c r="HC144" s="316"/>
      <c r="HD144" s="316"/>
      <c r="HE144" s="316"/>
      <c r="HF144" s="316"/>
      <c r="HG144" s="316"/>
      <c r="HH144" s="316"/>
      <c r="HI144" s="316"/>
      <c r="HJ144" s="316"/>
      <c r="HK144" s="316"/>
    </row>
    <row r="145" spans="1:219" ht="201.95" customHeight="1" x14ac:dyDescent="0.25">
      <c r="A145" s="55" t="s">
        <v>330</v>
      </c>
      <c r="B145" s="32" t="s">
        <v>98</v>
      </c>
      <c r="C145" s="32" t="s">
        <v>97</v>
      </c>
      <c r="D145" s="32"/>
      <c r="E145" s="38">
        <v>150000</v>
      </c>
      <c r="F145" s="32"/>
      <c r="G145" s="32">
        <v>850000</v>
      </c>
      <c r="H145" s="32"/>
      <c r="I145" s="32"/>
      <c r="J145" s="32"/>
      <c r="K145" s="33">
        <f t="shared" ref="K145" si="110">E145+F145+G145+I145</f>
        <v>1000000</v>
      </c>
      <c r="L145" s="32">
        <v>225000</v>
      </c>
      <c r="M145" s="32"/>
      <c r="N145" s="32">
        <v>1275000</v>
      </c>
      <c r="O145" s="32"/>
      <c r="P145" s="32"/>
      <c r="Q145" s="32"/>
      <c r="R145" s="33">
        <f t="shared" ref="R145" si="111">L145+M145+N145+P145</f>
        <v>1500000</v>
      </c>
      <c r="S145" s="32"/>
      <c r="T145" s="32"/>
      <c r="U145" s="32"/>
      <c r="V145" s="32"/>
      <c r="W145" s="32"/>
      <c r="X145" s="32"/>
      <c r="Y145" s="33">
        <f t="shared" ref="Y145" si="112">S145+T145+U145+W145</f>
        <v>0</v>
      </c>
      <c r="Z145" s="32"/>
      <c r="AA145" s="32"/>
      <c r="AB145" s="32"/>
      <c r="AC145" s="32"/>
      <c r="AD145" s="32"/>
      <c r="AE145" s="32"/>
      <c r="AF145" s="33">
        <f t="shared" si="102"/>
        <v>0</v>
      </c>
      <c r="AG145" s="32"/>
      <c r="AH145" s="32"/>
      <c r="AI145" s="32"/>
      <c r="AJ145" s="32"/>
      <c r="AK145" s="32"/>
      <c r="AL145" s="32"/>
      <c r="AM145" s="33">
        <f t="shared" si="103"/>
        <v>0</v>
      </c>
      <c r="AN145" s="32"/>
      <c r="AO145" s="32"/>
      <c r="AP145" s="32"/>
      <c r="AQ145" s="32"/>
      <c r="AR145" s="32"/>
      <c r="AS145" s="32"/>
      <c r="AT145" s="33">
        <f t="shared" ref="AT145" si="113">AN145+AO145+AP145+AR145</f>
        <v>0</v>
      </c>
      <c r="AU145" s="35">
        <f t="shared" ref="AU145" si="114">AT145+AM145+AF145+Y145+R145+K145</f>
        <v>2500000</v>
      </c>
      <c r="AV145" s="43" t="s">
        <v>684</v>
      </c>
      <c r="AW145" s="32">
        <v>2022</v>
      </c>
      <c r="AX145" s="38">
        <v>2023</v>
      </c>
      <c r="AY145" s="53" t="s">
        <v>74</v>
      </c>
      <c r="EU145" s="316"/>
      <c r="EV145" s="316"/>
      <c r="EW145" s="316"/>
      <c r="EX145" s="316"/>
      <c r="EY145" s="316"/>
      <c r="EZ145" s="316"/>
      <c r="FA145" s="316"/>
      <c r="FB145" s="316"/>
      <c r="FC145" s="316"/>
      <c r="FD145" s="316"/>
      <c r="FE145" s="316"/>
      <c r="FF145" s="316"/>
      <c r="FG145" s="316"/>
      <c r="FH145" s="316"/>
      <c r="FI145" s="316"/>
      <c r="FJ145" s="316"/>
      <c r="FK145" s="316"/>
      <c r="FL145" s="316"/>
      <c r="FM145" s="316"/>
      <c r="FN145" s="316"/>
      <c r="FO145" s="316"/>
      <c r="FP145" s="316"/>
      <c r="FQ145" s="316"/>
      <c r="FR145" s="316"/>
      <c r="FS145" s="316"/>
      <c r="FT145" s="316"/>
      <c r="FU145" s="316"/>
      <c r="FV145" s="316"/>
      <c r="FW145" s="316"/>
      <c r="FX145" s="316"/>
      <c r="FY145" s="316"/>
      <c r="FZ145" s="316"/>
      <c r="GA145" s="316"/>
      <c r="GB145" s="316"/>
      <c r="GC145" s="316"/>
      <c r="GD145" s="316"/>
      <c r="GE145" s="316"/>
      <c r="GF145" s="316"/>
      <c r="GG145" s="316"/>
      <c r="GH145" s="316"/>
      <c r="GI145" s="316"/>
      <c r="GJ145" s="316"/>
      <c r="GK145" s="316"/>
      <c r="GL145" s="316"/>
      <c r="GM145" s="316"/>
      <c r="GN145" s="316"/>
      <c r="GO145" s="316"/>
      <c r="GP145" s="316"/>
      <c r="GQ145" s="316"/>
      <c r="GR145" s="316"/>
      <c r="GS145" s="316"/>
      <c r="GT145" s="316"/>
      <c r="GU145" s="316"/>
      <c r="GV145" s="316"/>
      <c r="GW145" s="316"/>
      <c r="GX145" s="316"/>
      <c r="GY145" s="316"/>
      <c r="GZ145" s="316"/>
      <c r="HA145" s="316"/>
      <c r="HB145" s="316"/>
      <c r="HC145" s="316"/>
      <c r="HD145" s="316"/>
      <c r="HE145" s="316"/>
      <c r="HF145" s="316"/>
      <c r="HG145" s="316"/>
      <c r="HH145" s="316"/>
      <c r="HI145" s="316"/>
      <c r="HJ145" s="316"/>
      <c r="HK145" s="316"/>
    </row>
    <row r="146" spans="1:219" ht="45.95" customHeight="1" x14ac:dyDescent="0.25">
      <c r="A146" s="367" t="s">
        <v>568</v>
      </c>
      <c r="B146" s="368"/>
      <c r="C146" s="368"/>
      <c r="D146" s="368"/>
      <c r="E146" s="368"/>
      <c r="F146" s="368"/>
      <c r="G146" s="368"/>
      <c r="H146" s="368"/>
      <c r="I146" s="368"/>
      <c r="J146" s="368"/>
      <c r="K146" s="368"/>
      <c r="L146" s="368"/>
      <c r="M146" s="368"/>
      <c r="N146" s="368"/>
      <c r="O146" s="368"/>
      <c r="P146" s="368"/>
      <c r="Q146" s="368"/>
      <c r="R146" s="368"/>
      <c r="S146" s="368"/>
      <c r="T146" s="368"/>
      <c r="U146" s="368"/>
      <c r="V146" s="368"/>
      <c r="W146" s="368"/>
      <c r="X146" s="368"/>
      <c r="Y146" s="368"/>
      <c r="Z146" s="368"/>
      <c r="AA146" s="368"/>
      <c r="AB146" s="368"/>
      <c r="AC146" s="368"/>
      <c r="AD146" s="368"/>
      <c r="AE146" s="368"/>
      <c r="AF146" s="368"/>
      <c r="AG146" s="368"/>
      <c r="AH146" s="368"/>
      <c r="AI146" s="368"/>
      <c r="AJ146" s="368"/>
      <c r="AK146" s="368"/>
      <c r="AL146" s="368"/>
      <c r="AM146" s="368"/>
      <c r="AN146" s="368"/>
      <c r="AO146" s="368"/>
      <c r="AP146" s="368"/>
      <c r="AQ146" s="368"/>
      <c r="AR146" s="368"/>
      <c r="AS146" s="368"/>
      <c r="AT146" s="368"/>
      <c r="AU146" s="368"/>
      <c r="AV146" s="368"/>
      <c r="AW146" s="368"/>
      <c r="AX146" s="368"/>
      <c r="AY146" s="369"/>
      <c r="EU146" s="316"/>
      <c r="EV146" s="316"/>
      <c r="EW146" s="316"/>
      <c r="EX146" s="316"/>
      <c r="EY146" s="316"/>
      <c r="EZ146" s="316"/>
      <c r="FA146" s="316"/>
      <c r="FB146" s="316"/>
      <c r="FC146" s="316"/>
      <c r="FD146" s="316"/>
      <c r="FE146" s="316"/>
      <c r="FF146" s="316"/>
      <c r="FG146" s="316"/>
      <c r="FH146" s="316"/>
      <c r="FI146" s="316"/>
      <c r="FJ146" s="316"/>
      <c r="FK146" s="316"/>
      <c r="FL146" s="316"/>
      <c r="FM146" s="316"/>
      <c r="FN146" s="316"/>
      <c r="FO146" s="316"/>
      <c r="FP146" s="316"/>
      <c r="FQ146" s="316"/>
      <c r="FR146" s="316"/>
      <c r="FS146" s="316"/>
      <c r="FT146" s="316"/>
      <c r="FU146" s="316"/>
      <c r="FV146" s="316"/>
      <c r="FW146" s="316"/>
      <c r="FX146" s="316"/>
      <c r="FY146" s="316"/>
      <c r="FZ146" s="316"/>
      <c r="GA146" s="316"/>
      <c r="GB146" s="316"/>
      <c r="GC146" s="316"/>
      <c r="GD146" s="316"/>
      <c r="GE146" s="316"/>
      <c r="GF146" s="316"/>
      <c r="GG146" s="316"/>
      <c r="GH146" s="316"/>
      <c r="GI146" s="316"/>
      <c r="GJ146" s="316"/>
      <c r="GK146" s="316"/>
      <c r="GL146" s="316"/>
      <c r="GM146" s="316"/>
      <c r="GN146" s="316"/>
      <c r="GO146" s="316"/>
      <c r="GP146" s="316"/>
      <c r="GQ146" s="316"/>
      <c r="GR146" s="316"/>
      <c r="GS146" s="316"/>
      <c r="GT146" s="316"/>
      <c r="GU146" s="316"/>
      <c r="GV146" s="316"/>
      <c r="GW146" s="316"/>
      <c r="GX146" s="316"/>
      <c r="GY146" s="316"/>
      <c r="GZ146" s="316"/>
      <c r="HA146" s="316"/>
      <c r="HB146" s="316"/>
      <c r="HC146" s="316"/>
      <c r="HD146" s="316"/>
      <c r="HE146" s="316"/>
      <c r="HF146" s="316"/>
      <c r="HG146" s="316"/>
      <c r="HH146" s="316"/>
      <c r="HI146" s="316"/>
      <c r="HJ146" s="316"/>
      <c r="HK146" s="316"/>
    </row>
    <row r="147" spans="1:219" s="1" customFormat="1" ht="223.5" customHeight="1" x14ac:dyDescent="0.25">
      <c r="A147" s="55" t="s">
        <v>331</v>
      </c>
      <c r="B147" s="32" t="s">
        <v>99</v>
      </c>
      <c r="C147" s="32" t="s">
        <v>97</v>
      </c>
      <c r="D147" s="34"/>
      <c r="E147" s="38"/>
      <c r="F147" s="32"/>
      <c r="G147" s="32"/>
      <c r="H147" s="32"/>
      <c r="I147" s="32"/>
      <c r="J147" s="32"/>
      <c r="K147" s="33">
        <f t="shared" ref="K147:K162" si="115">E147+F147+G147+I147</f>
        <v>0</v>
      </c>
      <c r="L147" s="133">
        <v>37490</v>
      </c>
      <c r="M147" s="34"/>
      <c r="N147" s="34"/>
      <c r="O147" s="34"/>
      <c r="P147" s="34"/>
      <c r="Q147" s="34"/>
      <c r="R147" s="33">
        <f>L147+M147+N147+P147</f>
        <v>37490</v>
      </c>
      <c r="S147" s="34">
        <f>32500+40000</f>
        <v>72500</v>
      </c>
      <c r="T147" s="32"/>
      <c r="U147" s="32"/>
      <c r="V147" s="32"/>
      <c r="W147" s="32"/>
      <c r="X147" s="32"/>
      <c r="Y147" s="33">
        <f>S147+T147+U147+W147</f>
        <v>72500</v>
      </c>
      <c r="Z147" s="32"/>
      <c r="AA147" s="32"/>
      <c r="AB147" s="32"/>
      <c r="AC147" s="32"/>
      <c r="AD147" s="32"/>
      <c r="AE147" s="32"/>
      <c r="AF147" s="33">
        <f t="shared" ref="AF147:AF162" si="116">Z147+AA147+AB147+AD147</f>
        <v>0</v>
      </c>
      <c r="AG147" s="32"/>
      <c r="AH147" s="32"/>
      <c r="AI147" s="32"/>
      <c r="AJ147" s="32"/>
      <c r="AK147" s="32"/>
      <c r="AL147" s="32"/>
      <c r="AM147" s="33">
        <f t="shared" ref="AM147:AM160" si="117">AG147+AH147+AI147+AK147</f>
        <v>0</v>
      </c>
      <c r="AN147" s="32"/>
      <c r="AO147" s="32"/>
      <c r="AP147" s="32"/>
      <c r="AQ147" s="32"/>
      <c r="AR147" s="32"/>
      <c r="AS147" s="32"/>
      <c r="AT147" s="33">
        <f t="shared" ref="AT147:AT162" si="118">AN147+AO147+AP147+AR147</f>
        <v>0</v>
      </c>
      <c r="AU147" s="35">
        <f t="shared" ref="AU147:AU161" si="119">AT147+AM147+AF147+Y147+R147+K147</f>
        <v>109990</v>
      </c>
      <c r="AV147" s="43" t="s">
        <v>686</v>
      </c>
      <c r="AW147" s="32">
        <v>2023</v>
      </c>
      <c r="AX147" s="38">
        <v>2027</v>
      </c>
      <c r="AY147" s="53" t="s">
        <v>88</v>
      </c>
      <c r="EU147" s="229"/>
      <c r="EV147" s="229"/>
      <c r="EW147" s="229"/>
      <c r="EX147" s="229"/>
      <c r="EY147" s="229"/>
      <c r="EZ147" s="229"/>
      <c r="FA147" s="229"/>
      <c r="FB147" s="229"/>
      <c r="FC147" s="229"/>
      <c r="FD147" s="229"/>
      <c r="FE147" s="229"/>
      <c r="FF147" s="229"/>
      <c r="FG147" s="229"/>
      <c r="FH147" s="229"/>
      <c r="FI147" s="229"/>
      <c r="FJ147" s="229"/>
      <c r="FK147" s="229"/>
      <c r="FL147" s="229"/>
      <c r="FM147" s="229"/>
      <c r="FN147" s="229"/>
      <c r="FO147" s="229"/>
      <c r="FP147" s="229"/>
      <c r="FQ147" s="229"/>
      <c r="FR147" s="229"/>
      <c r="FS147" s="229"/>
      <c r="FT147" s="229"/>
      <c r="FU147" s="229"/>
      <c r="FV147" s="229"/>
      <c r="FW147" s="229"/>
      <c r="FX147" s="229"/>
      <c r="FY147" s="229"/>
      <c r="FZ147" s="229"/>
      <c r="GA147" s="229"/>
      <c r="GB147" s="229"/>
      <c r="GC147" s="229"/>
      <c r="GD147" s="229"/>
      <c r="GE147" s="229"/>
      <c r="GF147" s="229"/>
      <c r="GG147" s="229"/>
      <c r="GH147" s="229"/>
      <c r="GI147" s="229"/>
      <c r="GJ147" s="229"/>
      <c r="GK147" s="229"/>
      <c r="GL147" s="229"/>
      <c r="GM147" s="229"/>
      <c r="GN147" s="229"/>
      <c r="GO147" s="229"/>
      <c r="GP147" s="229"/>
      <c r="GQ147" s="229"/>
      <c r="GR147" s="229"/>
      <c r="GS147" s="229"/>
      <c r="GT147" s="229"/>
      <c r="GU147" s="229"/>
      <c r="GV147" s="229"/>
      <c r="GW147" s="229"/>
      <c r="GX147" s="229"/>
      <c r="GY147" s="229"/>
      <c r="GZ147" s="229"/>
      <c r="HA147" s="229"/>
      <c r="HB147" s="229"/>
      <c r="HC147" s="229"/>
      <c r="HD147" s="229"/>
      <c r="HE147" s="229"/>
      <c r="HF147" s="229"/>
      <c r="HG147" s="229"/>
      <c r="HH147" s="229"/>
      <c r="HI147" s="229"/>
      <c r="HJ147" s="229"/>
      <c r="HK147" s="229"/>
    </row>
    <row r="148" spans="1:219" s="1" customFormat="1" ht="91.5" x14ac:dyDescent="0.25">
      <c r="A148" s="55" t="s">
        <v>569</v>
      </c>
      <c r="B148" s="32" t="s">
        <v>844</v>
      </c>
      <c r="C148" s="32" t="s">
        <v>97</v>
      </c>
      <c r="D148" s="34"/>
      <c r="E148" s="20"/>
      <c r="F148" s="34"/>
      <c r="G148" s="34"/>
      <c r="H148" s="34"/>
      <c r="I148" s="34"/>
      <c r="J148" s="34"/>
      <c r="K148" s="33">
        <f t="shared" si="115"/>
        <v>0</v>
      </c>
      <c r="L148" s="133">
        <v>140321</v>
      </c>
      <c r="M148" s="32"/>
      <c r="N148" s="32"/>
      <c r="O148" s="32"/>
      <c r="P148" s="32"/>
      <c r="Q148" s="32"/>
      <c r="R148" s="33">
        <f t="shared" ref="R148:R160" si="120">L148+M148+N148+P148</f>
        <v>140321</v>
      </c>
      <c r="S148" s="32"/>
      <c r="T148" s="32"/>
      <c r="U148" s="32"/>
      <c r="V148" s="32"/>
      <c r="W148" s="32"/>
      <c r="X148" s="32"/>
      <c r="Y148" s="33">
        <f t="shared" ref="Y148:Y162" si="121">S148+T148+U148+W148</f>
        <v>0</v>
      </c>
      <c r="Z148" s="32"/>
      <c r="AA148" s="32"/>
      <c r="AB148" s="32"/>
      <c r="AC148" s="32"/>
      <c r="AD148" s="32"/>
      <c r="AE148" s="32"/>
      <c r="AF148" s="33">
        <f t="shared" si="116"/>
        <v>0</v>
      </c>
      <c r="AG148" s="32"/>
      <c r="AH148" s="32"/>
      <c r="AI148" s="32"/>
      <c r="AJ148" s="32"/>
      <c r="AK148" s="32"/>
      <c r="AL148" s="32"/>
      <c r="AM148" s="33">
        <f t="shared" si="117"/>
        <v>0</v>
      </c>
      <c r="AN148" s="32"/>
      <c r="AO148" s="32"/>
      <c r="AP148" s="32"/>
      <c r="AQ148" s="32"/>
      <c r="AR148" s="32"/>
      <c r="AS148" s="32"/>
      <c r="AT148" s="33">
        <f t="shared" si="118"/>
        <v>0</v>
      </c>
      <c r="AU148" s="35">
        <f t="shared" si="119"/>
        <v>140321</v>
      </c>
      <c r="AV148" s="43" t="s">
        <v>685</v>
      </c>
      <c r="AW148" s="32">
        <v>2023</v>
      </c>
      <c r="AX148" s="32">
        <v>2023</v>
      </c>
      <c r="AY148" s="53" t="s">
        <v>88</v>
      </c>
      <c r="EU148" s="229"/>
      <c r="EV148" s="229"/>
      <c r="EW148" s="229"/>
      <c r="EX148" s="229"/>
      <c r="EY148" s="229"/>
      <c r="EZ148" s="229"/>
      <c r="FA148" s="229"/>
      <c r="FB148" s="229"/>
      <c r="FC148" s="229"/>
      <c r="FD148" s="229"/>
      <c r="FE148" s="229"/>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row>
    <row r="149" spans="1:219" s="1" customFormat="1" ht="217.5" x14ac:dyDescent="0.25">
      <c r="A149" s="55" t="s">
        <v>570</v>
      </c>
      <c r="B149" s="32" t="s">
        <v>180</v>
      </c>
      <c r="C149" s="32" t="s">
        <v>97</v>
      </c>
      <c r="D149" s="34"/>
      <c r="E149" s="133">
        <v>1436635.23</v>
      </c>
      <c r="F149" s="179"/>
      <c r="G149" s="34"/>
      <c r="H149" s="34"/>
      <c r="I149" s="34">
        <v>752327.15</v>
      </c>
      <c r="J149" s="34" t="s">
        <v>45</v>
      </c>
      <c r="K149" s="33">
        <f t="shared" si="115"/>
        <v>2188962.38</v>
      </c>
      <c r="L149" s="34">
        <v>773572.81</v>
      </c>
      <c r="M149" s="165"/>
      <c r="N149" s="34"/>
      <c r="O149" s="34"/>
      <c r="P149" s="20">
        <v>405099.23</v>
      </c>
      <c r="Q149" s="34" t="s">
        <v>45</v>
      </c>
      <c r="R149" s="33">
        <f t="shared" si="120"/>
        <v>1178672.04</v>
      </c>
      <c r="S149" s="34"/>
      <c r="T149" s="34"/>
      <c r="U149" s="34"/>
      <c r="V149" s="34"/>
      <c r="W149" s="34"/>
      <c r="X149" s="34"/>
      <c r="Y149" s="33">
        <f t="shared" si="121"/>
        <v>0</v>
      </c>
      <c r="Z149" s="32"/>
      <c r="AA149" s="32"/>
      <c r="AB149" s="32"/>
      <c r="AC149" s="32"/>
      <c r="AD149" s="32"/>
      <c r="AE149" s="32"/>
      <c r="AF149" s="33">
        <f t="shared" si="116"/>
        <v>0</v>
      </c>
      <c r="AG149" s="32"/>
      <c r="AH149" s="32"/>
      <c r="AI149" s="32"/>
      <c r="AJ149" s="32"/>
      <c r="AK149" s="32"/>
      <c r="AL149" s="32"/>
      <c r="AM149" s="33">
        <f t="shared" si="117"/>
        <v>0</v>
      </c>
      <c r="AN149" s="32"/>
      <c r="AO149" s="32"/>
      <c r="AP149" s="32"/>
      <c r="AQ149" s="32"/>
      <c r="AR149" s="32"/>
      <c r="AS149" s="32"/>
      <c r="AT149" s="33">
        <f t="shared" si="118"/>
        <v>0</v>
      </c>
      <c r="AU149" s="35">
        <f t="shared" si="119"/>
        <v>3367634.42</v>
      </c>
      <c r="AV149" s="42" t="s">
        <v>870</v>
      </c>
      <c r="AW149" s="32">
        <v>2022</v>
      </c>
      <c r="AX149" s="38">
        <v>2023</v>
      </c>
      <c r="AY149" s="53" t="s">
        <v>88</v>
      </c>
    </row>
    <row r="150" spans="1:219" s="1" customFormat="1" ht="108.95" customHeight="1" x14ac:dyDescent="0.25">
      <c r="A150" s="55" t="s">
        <v>571</v>
      </c>
      <c r="B150" s="32" t="s">
        <v>70</v>
      </c>
      <c r="C150" s="32" t="s">
        <v>97</v>
      </c>
      <c r="D150" s="34"/>
      <c r="E150" s="12"/>
      <c r="F150" s="34"/>
      <c r="G150" s="34"/>
      <c r="H150" s="34"/>
      <c r="I150" s="34"/>
      <c r="J150" s="34"/>
      <c r="K150" s="33">
        <f t="shared" si="115"/>
        <v>0</v>
      </c>
      <c r="L150" s="32"/>
      <c r="M150" s="32"/>
      <c r="N150" s="32"/>
      <c r="O150" s="32"/>
      <c r="P150" s="32"/>
      <c r="Q150" s="32"/>
      <c r="R150" s="33">
        <f t="shared" si="120"/>
        <v>0</v>
      </c>
      <c r="S150" s="133">
        <v>50000</v>
      </c>
      <c r="T150" s="32"/>
      <c r="U150" s="32"/>
      <c r="V150" s="32"/>
      <c r="W150" s="32"/>
      <c r="X150" s="32"/>
      <c r="Y150" s="33">
        <f t="shared" si="121"/>
        <v>50000</v>
      </c>
      <c r="Z150" s="32"/>
      <c r="AA150" s="32"/>
      <c r="AB150" s="32"/>
      <c r="AC150" s="32"/>
      <c r="AD150" s="32"/>
      <c r="AE150" s="32"/>
      <c r="AF150" s="33">
        <f t="shared" si="116"/>
        <v>0</v>
      </c>
      <c r="AG150" s="32"/>
      <c r="AH150" s="32"/>
      <c r="AI150" s="32"/>
      <c r="AJ150" s="32"/>
      <c r="AK150" s="32"/>
      <c r="AL150" s="32"/>
      <c r="AM150" s="33">
        <f t="shared" si="117"/>
        <v>0</v>
      </c>
      <c r="AN150" s="32"/>
      <c r="AO150" s="32"/>
      <c r="AP150" s="32"/>
      <c r="AQ150" s="32"/>
      <c r="AR150" s="32"/>
      <c r="AS150" s="32"/>
      <c r="AT150" s="33">
        <f t="shared" si="118"/>
        <v>0</v>
      </c>
      <c r="AU150" s="35">
        <f t="shared" si="119"/>
        <v>50000</v>
      </c>
      <c r="AV150" s="43" t="s">
        <v>871</v>
      </c>
      <c r="AW150" s="32">
        <v>2022</v>
      </c>
      <c r="AX150" s="38">
        <v>2022</v>
      </c>
      <c r="AY150" s="53" t="s">
        <v>88</v>
      </c>
    </row>
    <row r="151" spans="1:219" s="1" customFormat="1" ht="278.25" x14ac:dyDescent="0.25">
      <c r="A151" s="334" t="s">
        <v>572</v>
      </c>
      <c r="B151" s="335" t="s">
        <v>487</v>
      </c>
      <c r="C151" s="318" t="s">
        <v>97</v>
      </c>
      <c r="D151" s="318"/>
      <c r="E151" s="336">
        <v>154353</v>
      </c>
      <c r="F151" s="318"/>
      <c r="G151" s="318">
        <v>1000000</v>
      </c>
      <c r="H151" s="318"/>
      <c r="I151" s="318"/>
      <c r="J151" s="318"/>
      <c r="K151" s="325">
        <f t="shared" si="115"/>
        <v>1154353</v>
      </c>
      <c r="L151" s="318">
        <v>2600000</v>
      </c>
      <c r="M151" s="318"/>
      <c r="N151" s="316"/>
      <c r="O151" s="318"/>
      <c r="P151" s="318">
        <v>400000</v>
      </c>
      <c r="Q151" s="318" t="s">
        <v>650</v>
      </c>
      <c r="R151" s="325">
        <f t="shared" si="120"/>
        <v>3000000</v>
      </c>
      <c r="S151" s="318"/>
      <c r="T151" s="318"/>
      <c r="U151" s="318"/>
      <c r="V151" s="318"/>
      <c r="W151" s="318"/>
      <c r="X151" s="318"/>
      <c r="Y151" s="325">
        <f t="shared" si="121"/>
        <v>0</v>
      </c>
      <c r="Z151" s="318"/>
      <c r="AA151" s="318"/>
      <c r="AB151" s="318">
        <v>500000</v>
      </c>
      <c r="AC151" s="318"/>
      <c r="AD151" s="318"/>
      <c r="AE151" s="318"/>
      <c r="AF151" s="325">
        <f t="shared" si="116"/>
        <v>500000</v>
      </c>
      <c r="AG151" s="318"/>
      <c r="AH151" s="318"/>
      <c r="AI151" s="318"/>
      <c r="AJ151" s="318"/>
      <c r="AK151" s="318"/>
      <c r="AL151" s="318"/>
      <c r="AM151" s="325">
        <f t="shared" si="117"/>
        <v>0</v>
      </c>
      <c r="AN151" s="318"/>
      <c r="AO151" s="318"/>
      <c r="AP151" s="318"/>
      <c r="AQ151" s="318"/>
      <c r="AR151" s="318"/>
      <c r="AS151" s="318"/>
      <c r="AT151" s="325">
        <f t="shared" si="118"/>
        <v>0</v>
      </c>
      <c r="AU151" s="326">
        <f t="shared" si="119"/>
        <v>4654353</v>
      </c>
      <c r="AV151" s="337" t="s">
        <v>872</v>
      </c>
      <c r="AW151" s="318">
        <v>2022</v>
      </c>
      <c r="AX151" s="319">
        <v>2025</v>
      </c>
      <c r="AY151" s="315" t="s">
        <v>88</v>
      </c>
      <c r="FV151" s="229"/>
      <c r="FW151" s="229"/>
      <c r="FX151" s="229"/>
      <c r="FY151" s="229"/>
      <c r="FZ151" s="229"/>
      <c r="GA151" s="229"/>
      <c r="GB151" s="229"/>
      <c r="GC151" s="229"/>
      <c r="GD151" s="229"/>
      <c r="GE151" s="229"/>
      <c r="GF151" s="229"/>
      <c r="GG151" s="229"/>
      <c r="GH151" s="229"/>
      <c r="GI151" s="229"/>
    </row>
    <row r="152" spans="1:219" s="361" customFormat="1" ht="331.5" customHeight="1" x14ac:dyDescent="0.25">
      <c r="A152" s="334" t="s">
        <v>573</v>
      </c>
      <c r="B152" s="217" t="s">
        <v>1025</v>
      </c>
      <c r="C152" s="217" t="s">
        <v>97</v>
      </c>
      <c r="D152" s="338"/>
      <c r="E152" s="339"/>
      <c r="F152" s="217"/>
      <c r="G152" s="217"/>
      <c r="H152" s="217"/>
      <c r="I152" s="217"/>
      <c r="J152" s="217"/>
      <c r="K152" s="312"/>
      <c r="L152" s="217"/>
      <c r="M152" s="217"/>
      <c r="N152" s="217"/>
      <c r="O152" s="217"/>
      <c r="P152" s="217"/>
      <c r="Q152" s="217"/>
      <c r="R152" s="312">
        <f t="shared" si="120"/>
        <v>0</v>
      </c>
      <c r="S152" s="217"/>
      <c r="T152" s="217"/>
      <c r="U152" s="217"/>
      <c r="V152" s="217"/>
      <c r="W152" s="217"/>
      <c r="X152" s="217"/>
      <c r="Y152" s="312">
        <f t="shared" si="121"/>
        <v>0</v>
      </c>
      <c r="Z152" s="217"/>
      <c r="AA152" s="217">
        <v>1128986</v>
      </c>
      <c r="AB152" s="217">
        <v>1250000</v>
      </c>
      <c r="AC152" s="224" t="s">
        <v>46</v>
      </c>
      <c r="AD152" s="217"/>
      <c r="AE152" s="217"/>
      <c r="AF152" s="312">
        <f t="shared" si="116"/>
        <v>2378986</v>
      </c>
      <c r="AG152" s="217">
        <v>233301</v>
      </c>
      <c r="AH152" s="217"/>
      <c r="AI152" s="217">
        <v>3750000</v>
      </c>
      <c r="AJ152" s="224" t="s">
        <v>46</v>
      </c>
      <c r="AK152" s="217"/>
      <c r="AL152" s="217"/>
      <c r="AM152" s="312">
        <f t="shared" si="117"/>
        <v>3983301</v>
      </c>
      <c r="AN152" s="217"/>
      <c r="AO152" s="217"/>
      <c r="AP152" s="217"/>
      <c r="AQ152" s="217"/>
      <c r="AR152" s="217"/>
      <c r="AS152" s="217"/>
      <c r="AT152" s="312">
        <f t="shared" si="118"/>
        <v>0</v>
      </c>
      <c r="AU152" s="313">
        <f>AT152+AM152+AF152+Y152+R152+K152</f>
        <v>6362287</v>
      </c>
      <c r="AV152" s="314" t="s">
        <v>1024</v>
      </c>
      <c r="AW152" s="217">
        <v>2025</v>
      </c>
      <c r="AX152" s="218">
        <v>2026</v>
      </c>
      <c r="AY152" s="315" t="s">
        <v>88</v>
      </c>
      <c r="AZ152" s="229"/>
      <c r="BA152" s="229"/>
      <c r="BB152" s="229"/>
      <c r="BC152" s="229"/>
      <c r="BD152" s="229"/>
      <c r="BE152" s="229"/>
      <c r="BF152" s="229"/>
      <c r="BG152" s="229"/>
      <c r="BH152" s="229"/>
      <c r="BI152" s="229"/>
      <c r="BJ152" s="229"/>
      <c r="BK152" s="229"/>
      <c r="BL152" s="229"/>
      <c r="BM152" s="229"/>
      <c r="BN152" s="229"/>
      <c r="BO152" s="229"/>
      <c r="BP152" s="229"/>
      <c r="BQ152" s="229"/>
      <c r="BR152" s="229"/>
      <c r="BS152" s="229"/>
      <c r="BT152" s="229"/>
      <c r="BU152" s="229"/>
      <c r="BV152" s="229"/>
      <c r="BW152" s="229"/>
      <c r="BX152" s="229"/>
      <c r="BY152" s="229"/>
      <c r="BZ152" s="229"/>
      <c r="CA152" s="229"/>
      <c r="CB152" s="229"/>
      <c r="CC152" s="229"/>
      <c r="CD152" s="229"/>
      <c r="CE152" s="229"/>
      <c r="CF152" s="229"/>
      <c r="CG152" s="229"/>
      <c r="CH152" s="229"/>
      <c r="CI152" s="229"/>
      <c r="CJ152" s="229"/>
      <c r="CK152" s="229"/>
      <c r="CL152" s="229"/>
      <c r="CM152" s="229"/>
      <c r="CN152" s="229"/>
      <c r="CO152" s="229"/>
      <c r="CP152" s="229"/>
      <c r="CQ152" s="229"/>
      <c r="CR152" s="229"/>
      <c r="CS152" s="229"/>
      <c r="CT152" s="229"/>
      <c r="CU152" s="229"/>
      <c r="CV152" s="229"/>
      <c r="CW152" s="229"/>
      <c r="CX152" s="229"/>
      <c r="CY152" s="229"/>
      <c r="CZ152" s="229"/>
      <c r="DA152" s="229"/>
      <c r="DB152" s="229"/>
      <c r="DC152" s="229"/>
      <c r="DD152" s="229"/>
      <c r="DE152" s="229"/>
      <c r="DF152" s="229"/>
      <c r="DG152" s="229"/>
      <c r="DH152" s="229"/>
      <c r="DI152" s="229"/>
      <c r="DJ152" s="229"/>
      <c r="DK152" s="229"/>
      <c r="DL152" s="229"/>
      <c r="DM152" s="229"/>
      <c r="DN152" s="229"/>
      <c r="DO152" s="229"/>
      <c r="DP152" s="229"/>
      <c r="DQ152" s="229"/>
      <c r="DR152" s="229"/>
      <c r="DS152" s="229"/>
      <c r="DT152" s="229"/>
      <c r="DU152" s="229"/>
      <c r="DV152" s="229"/>
      <c r="DW152" s="229"/>
      <c r="DX152" s="229"/>
      <c r="DY152" s="229"/>
      <c r="DZ152" s="229"/>
      <c r="EA152" s="229"/>
      <c r="EB152" s="229"/>
      <c r="EC152" s="229"/>
      <c r="ED152" s="229"/>
      <c r="EE152" s="229"/>
      <c r="EF152" s="229"/>
      <c r="EG152" s="229"/>
      <c r="EH152" s="229"/>
      <c r="EI152" s="229"/>
      <c r="EJ152" s="229"/>
      <c r="EK152" s="229"/>
      <c r="EL152" s="229"/>
      <c r="EM152" s="229"/>
      <c r="EN152" s="229"/>
      <c r="EO152" s="229"/>
      <c r="EP152" s="229"/>
      <c r="EQ152" s="229"/>
      <c r="ER152" s="229"/>
      <c r="ES152" s="229"/>
      <c r="ET152" s="229"/>
      <c r="EU152" s="229"/>
      <c r="EV152" s="229"/>
      <c r="EW152" s="229"/>
      <c r="EX152" s="229"/>
      <c r="EY152" s="229"/>
      <c r="EZ152" s="229"/>
      <c r="FA152" s="229"/>
      <c r="FB152" s="229"/>
      <c r="FC152" s="229"/>
      <c r="FD152" s="229"/>
      <c r="FE152" s="229"/>
      <c r="FF152" s="229"/>
      <c r="FG152" s="229"/>
      <c r="FH152" s="229"/>
      <c r="FI152" s="229"/>
      <c r="FJ152" s="229"/>
      <c r="FK152" s="229"/>
      <c r="FL152" s="229"/>
      <c r="FM152" s="229"/>
      <c r="FN152" s="229"/>
      <c r="FO152" s="229"/>
      <c r="FP152" s="229"/>
      <c r="FQ152" s="229"/>
      <c r="FR152" s="229"/>
      <c r="FS152" s="229"/>
      <c r="FT152" s="229"/>
      <c r="FU152" s="229"/>
      <c r="FV152" s="229"/>
      <c r="FW152" s="229"/>
      <c r="FX152" s="229"/>
      <c r="FY152" s="229"/>
      <c r="FZ152" s="229"/>
      <c r="GA152" s="229"/>
      <c r="GB152" s="229"/>
      <c r="GC152" s="229"/>
      <c r="GD152" s="229"/>
      <c r="GE152" s="229"/>
      <c r="GF152" s="229"/>
      <c r="GG152" s="229"/>
      <c r="GH152" s="229"/>
      <c r="GI152" s="229"/>
    </row>
    <row r="153" spans="1:219" s="317" customFormat="1" ht="45.95" customHeight="1" x14ac:dyDescent="0.25">
      <c r="A153" s="387" t="s">
        <v>1075</v>
      </c>
      <c r="B153" s="388"/>
      <c r="C153" s="388"/>
      <c r="D153" s="388"/>
      <c r="E153" s="388"/>
      <c r="F153" s="388"/>
      <c r="G153" s="388"/>
      <c r="H153" s="388"/>
      <c r="I153" s="388"/>
      <c r="J153" s="388"/>
      <c r="K153" s="388"/>
      <c r="L153" s="388"/>
      <c r="M153" s="388"/>
      <c r="N153" s="388"/>
      <c r="O153" s="388"/>
      <c r="P153" s="388"/>
      <c r="Q153" s="388"/>
      <c r="R153" s="388"/>
      <c r="S153" s="388"/>
      <c r="T153" s="388"/>
      <c r="U153" s="388"/>
      <c r="V153" s="388"/>
      <c r="W153" s="388"/>
      <c r="X153" s="388"/>
      <c r="Y153" s="388"/>
      <c r="Z153" s="388"/>
      <c r="AA153" s="388"/>
      <c r="AB153" s="388"/>
      <c r="AC153" s="388"/>
      <c r="AD153" s="388"/>
      <c r="AE153" s="388"/>
      <c r="AF153" s="388"/>
      <c r="AG153" s="388"/>
      <c r="AH153" s="388"/>
      <c r="AI153" s="388"/>
      <c r="AJ153" s="388"/>
      <c r="AK153" s="388"/>
      <c r="AL153" s="388"/>
      <c r="AM153" s="388"/>
      <c r="AN153" s="388"/>
      <c r="AO153" s="388"/>
      <c r="AP153" s="388"/>
      <c r="AQ153" s="388"/>
      <c r="AR153" s="388"/>
      <c r="AS153" s="388"/>
      <c r="AT153" s="388"/>
      <c r="AU153" s="388"/>
      <c r="AV153" s="388"/>
      <c r="AW153" s="388"/>
      <c r="AX153" s="388"/>
      <c r="AY153" s="389"/>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229"/>
      <c r="EC153" s="229"/>
      <c r="ED153" s="229"/>
      <c r="EE153" s="229"/>
      <c r="EF153" s="229"/>
      <c r="EG153" s="229"/>
      <c r="EH153" s="229"/>
      <c r="EI153" s="229"/>
      <c r="EJ153" s="229"/>
      <c r="EK153" s="229"/>
      <c r="EL153" s="229"/>
      <c r="EM153" s="229"/>
      <c r="EN153" s="229"/>
      <c r="EO153" s="229"/>
      <c r="EP153" s="229"/>
      <c r="EQ153" s="229"/>
      <c r="ER153" s="229"/>
      <c r="ES153" s="229"/>
      <c r="ET153" s="229"/>
      <c r="EU153" s="229"/>
      <c r="EV153" s="229"/>
      <c r="EW153" s="229"/>
      <c r="EX153" s="229"/>
      <c r="EY153" s="229"/>
      <c r="EZ153" s="229"/>
      <c r="FA153" s="229"/>
      <c r="FB153" s="229"/>
      <c r="FC153" s="229"/>
      <c r="FD153" s="229"/>
      <c r="FE153" s="229"/>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row>
    <row r="154" spans="1:219" s="5" customFormat="1" ht="138" customHeight="1" x14ac:dyDescent="0.25">
      <c r="A154" s="55" t="s">
        <v>574</v>
      </c>
      <c r="B154" s="32" t="s">
        <v>31</v>
      </c>
      <c r="C154" s="38" t="s">
        <v>97</v>
      </c>
      <c r="D154" s="40"/>
      <c r="E154" s="46"/>
      <c r="F154" s="40"/>
      <c r="G154" s="40"/>
      <c r="H154" s="40"/>
      <c r="I154" s="40"/>
      <c r="J154" s="40"/>
      <c r="K154" s="33">
        <f t="shared" si="115"/>
        <v>0</v>
      </c>
      <c r="L154" s="40">
        <v>500000</v>
      </c>
      <c r="M154" s="40"/>
      <c r="N154" s="40"/>
      <c r="O154" s="40"/>
      <c r="P154" s="40"/>
      <c r="Q154" s="40"/>
      <c r="R154" s="33">
        <f t="shared" si="120"/>
        <v>500000</v>
      </c>
      <c r="S154" s="40"/>
      <c r="T154" s="40"/>
      <c r="U154" s="40"/>
      <c r="V154" s="40"/>
      <c r="W154" s="40"/>
      <c r="X154" s="40"/>
      <c r="Y154" s="33">
        <f t="shared" si="121"/>
        <v>0</v>
      </c>
      <c r="Z154" s="40"/>
      <c r="AA154" s="40"/>
      <c r="AB154" s="40"/>
      <c r="AC154" s="40"/>
      <c r="AD154" s="40"/>
      <c r="AE154" s="40"/>
      <c r="AF154" s="33">
        <f t="shared" si="116"/>
        <v>0</v>
      </c>
      <c r="AG154" s="40"/>
      <c r="AH154" s="40"/>
      <c r="AI154" s="40"/>
      <c r="AJ154" s="40"/>
      <c r="AK154" s="40"/>
      <c r="AL154" s="40"/>
      <c r="AM154" s="33">
        <f t="shared" si="117"/>
        <v>0</v>
      </c>
      <c r="AN154" s="40"/>
      <c r="AO154" s="40"/>
      <c r="AP154" s="40"/>
      <c r="AQ154" s="40"/>
      <c r="AR154" s="40"/>
      <c r="AS154" s="40"/>
      <c r="AT154" s="33">
        <f t="shared" si="118"/>
        <v>0</v>
      </c>
      <c r="AU154" s="35">
        <f t="shared" si="119"/>
        <v>500000</v>
      </c>
      <c r="AV154" s="42" t="s">
        <v>687</v>
      </c>
      <c r="AW154" s="40">
        <v>2023</v>
      </c>
      <c r="AX154" s="40">
        <v>2023</v>
      </c>
      <c r="AY154" s="188" t="s">
        <v>135</v>
      </c>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row>
    <row r="155" spans="1:219" ht="130.5" customHeight="1" x14ac:dyDescent="0.25">
      <c r="A155" s="55" t="s">
        <v>575</v>
      </c>
      <c r="B155" s="32" t="s">
        <v>33</v>
      </c>
      <c r="C155" s="38" t="s">
        <v>97</v>
      </c>
      <c r="D155" s="40"/>
      <c r="E155" s="46"/>
      <c r="F155" s="40"/>
      <c r="G155" s="40"/>
      <c r="H155" s="40"/>
      <c r="I155" s="40"/>
      <c r="J155" s="40"/>
      <c r="K155" s="33">
        <f t="shared" si="115"/>
        <v>0</v>
      </c>
      <c r="L155" s="40">
        <v>202000</v>
      </c>
      <c r="M155" s="40"/>
      <c r="N155" s="40"/>
      <c r="O155" s="40"/>
      <c r="P155" s="40"/>
      <c r="Q155" s="40"/>
      <c r="R155" s="33">
        <f t="shared" si="120"/>
        <v>202000</v>
      </c>
      <c r="S155" s="40"/>
      <c r="T155" s="40"/>
      <c r="U155" s="40"/>
      <c r="V155" s="40"/>
      <c r="W155" s="40"/>
      <c r="X155" s="40"/>
      <c r="Y155" s="33">
        <f t="shared" si="121"/>
        <v>0</v>
      </c>
      <c r="Z155" s="40"/>
      <c r="AA155" s="40"/>
      <c r="AB155" s="40"/>
      <c r="AC155" s="40"/>
      <c r="AD155" s="40"/>
      <c r="AE155" s="40"/>
      <c r="AF155" s="33">
        <f t="shared" si="116"/>
        <v>0</v>
      </c>
      <c r="AG155" s="40"/>
      <c r="AH155" s="40"/>
      <c r="AI155" s="40"/>
      <c r="AJ155" s="40"/>
      <c r="AK155" s="40"/>
      <c r="AL155" s="40"/>
      <c r="AM155" s="33">
        <f t="shared" si="117"/>
        <v>0</v>
      </c>
      <c r="AN155" s="40"/>
      <c r="AO155" s="40"/>
      <c r="AP155" s="40"/>
      <c r="AQ155" s="40"/>
      <c r="AR155" s="40"/>
      <c r="AS155" s="40"/>
      <c r="AT155" s="33">
        <f t="shared" si="118"/>
        <v>0</v>
      </c>
      <c r="AU155" s="35">
        <f t="shared" si="119"/>
        <v>202000</v>
      </c>
      <c r="AV155" s="42" t="s">
        <v>688</v>
      </c>
      <c r="AW155" s="40">
        <v>2023</v>
      </c>
      <c r="AX155" s="40">
        <v>2023</v>
      </c>
      <c r="AY155" s="52" t="s">
        <v>142</v>
      </c>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row>
    <row r="156" spans="1:219" ht="179.1" customHeight="1" x14ac:dyDescent="0.25">
      <c r="A156" s="55" t="s">
        <v>576</v>
      </c>
      <c r="B156" s="32" t="s">
        <v>34</v>
      </c>
      <c r="C156" s="38" t="s">
        <v>97</v>
      </c>
      <c r="D156" s="40"/>
      <c r="E156" s="46"/>
      <c r="F156" s="40"/>
      <c r="G156" s="40"/>
      <c r="H156" s="40"/>
      <c r="I156" s="40"/>
      <c r="J156" s="40"/>
      <c r="K156" s="33">
        <f t="shared" si="115"/>
        <v>0</v>
      </c>
      <c r="L156" s="40">
        <v>200000</v>
      </c>
      <c r="M156" s="40"/>
      <c r="N156" s="40"/>
      <c r="O156" s="40"/>
      <c r="P156" s="40"/>
      <c r="Q156" s="40"/>
      <c r="R156" s="33">
        <f t="shared" si="120"/>
        <v>200000</v>
      </c>
      <c r="S156" s="40">
        <v>250000</v>
      </c>
      <c r="T156" s="40"/>
      <c r="U156" s="40"/>
      <c r="V156" s="40"/>
      <c r="W156" s="40"/>
      <c r="X156" s="40"/>
      <c r="Y156" s="33">
        <f t="shared" si="121"/>
        <v>250000</v>
      </c>
      <c r="Z156" s="40"/>
      <c r="AA156" s="40"/>
      <c r="AB156" s="40"/>
      <c r="AC156" s="40"/>
      <c r="AD156" s="40"/>
      <c r="AE156" s="40"/>
      <c r="AF156" s="33">
        <f t="shared" si="116"/>
        <v>0</v>
      </c>
      <c r="AG156" s="40"/>
      <c r="AH156" s="40"/>
      <c r="AI156" s="40"/>
      <c r="AJ156" s="40"/>
      <c r="AK156" s="40"/>
      <c r="AL156" s="40"/>
      <c r="AM156" s="33">
        <f t="shared" si="117"/>
        <v>0</v>
      </c>
      <c r="AN156" s="40"/>
      <c r="AO156" s="40"/>
      <c r="AP156" s="40"/>
      <c r="AQ156" s="40"/>
      <c r="AR156" s="40"/>
      <c r="AS156" s="40"/>
      <c r="AT156" s="33">
        <f t="shared" si="118"/>
        <v>0</v>
      </c>
      <c r="AU156" s="35">
        <f t="shared" si="119"/>
        <v>450000</v>
      </c>
      <c r="AV156" s="42" t="s">
        <v>689</v>
      </c>
      <c r="AW156" s="40">
        <v>2023</v>
      </c>
      <c r="AX156" s="40">
        <v>2024</v>
      </c>
      <c r="AY156" s="52" t="s">
        <v>136</v>
      </c>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row>
    <row r="157" spans="1:219" s="1" customFormat="1" ht="254.25" x14ac:dyDescent="0.25">
      <c r="A157" s="55" t="s">
        <v>577</v>
      </c>
      <c r="B157" s="32" t="s">
        <v>845</v>
      </c>
      <c r="C157" s="38" t="s">
        <v>97</v>
      </c>
      <c r="D157" s="40"/>
      <c r="E157" s="257"/>
      <c r="F157" s="257"/>
      <c r="G157" s="257"/>
      <c r="H157" s="257"/>
      <c r="I157" s="257"/>
      <c r="J157" s="257"/>
      <c r="K157" s="33">
        <f t="shared" si="115"/>
        <v>0</v>
      </c>
      <c r="L157" s="257"/>
      <c r="M157" s="257"/>
      <c r="N157" s="257"/>
      <c r="O157" s="257"/>
      <c r="P157" s="257"/>
      <c r="Q157" s="257"/>
      <c r="R157" s="33">
        <f t="shared" si="120"/>
        <v>0</v>
      </c>
      <c r="S157" s="40"/>
      <c r="T157" s="40"/>
      <c r="U157" s="40"/>
      <c r="V157" s="40"/>
      <c r="W157" s="40"/>
      <c r="X157" s="40"/>
      <c r="Y157" s="33">
        <f t="shared" si="121"/>
        <v>0</v>
      </c>
      <c r="Z157" s="40"/>
      <c r="AA157" s="40"/>
      <c r="AB157" s="40"/>
      <c r="AC157" s="40"/>
      <c r="AD157" s="40"/>
      <c r="AE157" s="40"/>
      <c r="AF157" s="33">
        <f t="shared" si="116"/>
        <v>0</v>
      </c>
      <c r="AG157" s="40">
        <v>1500000</v>
      </c>
      <c r="AH157" s="40"/>
      <c r="AI157" s="40"/>
      <c r="AJ157" s="40"/>
      <c r="AK157" s="40"/>
      <c r="AL157" s="40"/>
      <c r="AM157" s="33">
        <f t="shared" si="117"/>
        <v>1500000</v>
      </c>
      <c r="AN157" s="40"/>
      <c r="AO157" s="40"/>
      <c r="AP157" s="40"/>
      <c r="AQ157" s="40"/>
      <c r="AR157" s="40"/>
      <c r="AS157" s="40"/>
      <c r="AT157" s="33">
        <f t="shared" si="118"/>
        <v>0</v>
      </c>
      <c r="AU157" s="35">
        <f t="shared" si="119"/>
        <v>1500000</v>
      </c>
      <c r="AV157" s="258" t="s">
        <v>873</v>
      </c>
      <c r="AW157" s="259">
        <v>2026</v>
      </c>
      <c r="AX157" s="259">
        <v>2026</v>
      </c>
      <c r="AY157" s="188" t="s">
        <v>68</v>
      </c>
    </row>
    <row r="158" spans="1:219" s="283" customFormat="1" ht="92.25" x14ac:dyDescent="0.3">
      <c r="A158" s="55" t="s">
        <v>578</v>
      </c>
      <c r="B158" s="232" t="s">
        <v>957</v>
      </c>
      <c r="C158" s="232" t="s">
        <v>97</v>
      </c>
      <c r="D158" s="277"/>
      <c r="E158" s="277"/>
      <c r="F158" s="277"/>
      <c r="G158" s="277"/>
      <c r="H158" s="277"/>
      <c r="I158" s="277"/>
      <c r="J158" s="277"/>
      <c r="K158" s="262">
        <f t="shared" si="115"/>
        <v>0</v>
      </c>
      <c r="L158" s="262"/>
      <c r="M158" s="262"/>
      <c r="N158" s="277"/>
      <c r="O158" s="277"/>
      <c r="P158" s="277"/>
      <c r="Q158" s="277"/>
      <c r="R158" s="262">
        <f t="shared" si="120"/>
        <v>0</v>
      </c>
      <c r="S158" s="277"/>
      <c r="T158" s="277"/>
      <c r="U158" s="277"/>
      <c r="V158" s="277"/>
      <c r="W158" s="277"/>
      <c r="X158" s="277"/>
      <c r="Y158" s="262">
        <f t="shared" si="121"/>
        <v>0</v>
      </c>
      <c r="Z158" s="277">
        <v>650000</v>
      </c>
      <c r="AA158" s="277"/>
      <c r="AB158" s="277"/>
      <c r="AC158" s="277"/>
      <c r="AD158" s="277"/>
      <c r="AE158" s="277"/>
      <c r="AF158" s="262">
        <f t="shared" si="116"/>
        <v>650000</v>
      </c>
      <c r="AG158" s="277"/>
      <c r="AH158" s="277"/>
      <c r="AI158" s="277"/>
      <c r="AJ158" s="277"/>
      <c r="AK158" s="277"/>
      <c r="AL158" s="277"/>
      <c r="AM158" s="262">
        <f t="shared" si="117"/>
        <v>0</v>
      </c>
      <c r="AN158" s="277"/>
      <c r="AO158" s="277"/>
      <c r="AP158" s="277"/>
      <c r="AQ158" s="277"/>
      <c r="AR158" s="277"/>
      <c r="AS158" s="277"/>
      <c r="AT158" s="262">
        <f t="shared" si="118"/>
        <v>0</v>
      </c>
      <c r="AU158" s="275">
        <f t="shared" si="119"/>
        <v>650000</v>
      </c>
      <c r="AV158" s="282" t="s">
        <v>986</v>
      </c>
      <c r="AW158" s="277">
        <v>2025</v>
      </c>
      <c r="AX158" s="277">
        <v>2025</v>
      </c>
      <c r="AY158" s="53" t="s">
        <v>144</v>
      </c>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row>
    <row r="159" spans="1:219" ht="50.1" customHeight="1" x14ac:dyDescent="0.25">
      <c r="A159" s="364" t="s">
        <v>990</v>
      </c>
      <c r="B159" s="365"/>
      <c r="C159" s="365"/>
      <c r="D159" s="365"/>
      <c r="E159" s="365"/>
      <c r="F159" s="365"/>
      <c r="G159" s="365"/>
      <c r="H159" s="365"/>
      <c r="I159" s="365"/>
      <c r="J159" s="365"/>
      <c r="K159" s="365"/>
      <c r="L159" s="365"/>
      <c r="M159" s="365"/>
      <c r="N159" s="365"/>
      <c r="O159" s="365"/>
      <c r="P159" s="365"/>
      <c r="Q159" s="365"/>
      <c r="R159" s="365"/>
      <c r="S159" s="365"/>
      <c r="T159" s="365"/>
      <c r="U159" s="365"/>
      <c r="V159" s="365"/>
      <c r="W159" s="365"/>
      <c r="X159" s="365"/>
      <c r="Y159" s="365"/>
      <c r="Z159" s="365"/>
      <c r="AA159" s="365"/>
      <c r="AB159" s="365"/>
      <c r="AC159" s="365"/>
      <c r="AD159" s="365"/>
      <c r="AE159" s="365"/>
      <c r="AF159" s="365"/>
      <c r="AG159" s="365"/>
      <c r="AH159" s="365"/>
      <c r="AI159" s="365"/>
      <c r="AJ159" s="365"/>
      <c r="AK159" s="365"/>
      <c r="AL159" s="365"/>
      <c r="AM159" s="365"/>
      <c r="AN159" s="365"/>
      <c r="AO159" s="365"/>
      <c r="AP159" s="365"/>
      <c r="AQ159" s="365"/>
      <c r="AR159" s="365"/>
      <c r="AS159" s="365"/>
      <c r="AT159" s="365"/>
      <c r="AU159" s="365"/>
      <c r="AV159" s="365"/>
      <c r="AW159" s="365"/>
      <c r="AX159" s="365"/>
      <c r="AY159" s="366"/>
    </row>
    <row r="160" spans="1:219" ht="115.5" customHeight="1" x14ac:dyDescent="0.25">
      <c r="A160" s="55" t="s">
        <v>579</v>
      </c>
      <c r="B160" s="32" t="s">
        <v>223</v>
      </c>
      <c r="C160" s="38" t="s">
        <v>97</v>
      </c>
      <c r="D160" s="40"/>
      <c r="E160" s="40"/>
      <c r="F160" s="40"/>
      <c r="G160" s="40"/>
      <c r="H160" s="40"/>
      <c r="I160" s="40"/>
      <c r="J160" s="40"/>
      <c r="K160" s="33">
        <f t="shared" si="115"/>
        <v>0</v>
      </c>
      <c r="L160" s="40">
        <v>16800</v>
      </c>
      <c r="M160" s="40"/>
      <c r="N160" s="40">
        <v>112000</v>
      </c>
      <c r="O160" s="40" t="s">
        <v>46</v>
      </c>
      <c r="P160" s="40"/>
      <c r="Q160" s="40"/>
      <c r="R160" s="33">
        <f t="shared" si="120"/>
        <v>128800</v>
      </c>
      <c r="S160" s="40">
        <v>31500</v>
      </c>
      <c r="T160" s="40"/>
      <c r="U160" s="40">
        <v>178500</v>
      </c>
      <c r="V160" s="40"/>
      <c r="W160" s="40"/>
      <c r="X160" s="40"/>
      <c r="Y160" s="33">
        <f t="shared" si="121"/>
        <v>210000</v>
      </c>
      <c r="Z160" s="40"/>
      <c r="AA160" s="40"/>
      <c r="AB160" s="40"/>
      <c r="AC160" s="40"/>
      <c r="AD160" s="40"/>
      <c r="AE160" s="40"/>
      <c r="AF160" s="33">
        <f t="shared" si="116"/>
        <v>0</v>
      </c>
      <c r="AG160" s="40"/>
      <c r="AH160" s="40"/>
      <c r="AI160" s="40"/>
      <c r="AJ160" s="40"/>
      <c r="AK160" s="40"/>
      <c r="AL160" s="40"/>
      <c r="AM160" s="33">
        <f t="shared" si="117"/>
        <v>0</v>
      </c>
      <c r="AN160" s="40"/>
      <c r="AO160" s="40"/>
      <c r="AP160" s="40"/>
      <c r="AQ160" s="40"/>
      <c r="AR160" s="40"/>
      <c r="AS160" s="40"/>
      <c r="AT160" s="33">
        <f t="shared" si="118"/>
        <v>0</v>
      </c>
      <c r="AU160" s="35">
        <f t="shared" si="119"/>
        <v>338800</v>
      </c>
      <c r="AV160" s="42" t="s">
        <v>690</v>
      </c>
      <c r="AW160" s="40">
        <v>2023</v>
      </c>
      <c r="AX160" s="40">
        <v>2024</v>
      </c>
      <c r="AY160" s="189" t="s">
        <v>500</v>
      </c>
    </row>
    <row r="161" spans="1:51" ht="81.75" customHeight="1" x14ac:dyDescent="0.25">
      <c r="A161" s="55" t="s">
        <v>644</v>
      </c>
      <c r="B161" s="32" t="s">
        <v>645</v>
      </c>
      <c r="C161" s="38" t="s">
        <v>97</v>
      </c>
      <c r="D161" s="40"/>
      <c r="E161" s="40"/>
      <c r="F161" s="40"/>
      <c r="G161" s="40"/>
      <c r="H161" s="40"/>
      <c r="I161" s="40"/>
      <c r="J161" s="40"/>
      <c r="K161" s="33">
        <f t="shared" si="115"/>
        <v>0</v>
      </c>
      <c r="L161" s="40">
        <v>150000</v>
      </c>
      <c r="M161" s="40"/>
      <c r="N161" s="40">
        <v>850000</v>
      </c>
      <c r="O161" s="40" t="s">
        <v>46</v>
      </c>
      <c r="P161" s="40"/>
      <c r="Q161" s="40"/>
      <c r="R161" s="39">
        <f>L161+M161+N161+P161</f>
        <v>1000000</v>
      </c>
      <c r="S161" s="40"/>
      <c r="T161" s="40"/>
      <c r="U161" s="40"/>
      <c r="V161" s="40"/>
      <c r="W161" s="40"/>
      <c r="X161" s="40"/>
      <c r="Y161" s="33">
        <f t="shared" si="121"/>
        <v>0</v>
      </c>
      <c r="Z161" s="40"/>
      <c r="AA161" s="40"/>
      <c r="AB161" s="40"/>
      <c r="AC161" s="40"/>
      <c r="AD161" s="40"/>
      <c r="AE161" s="40"/>
      <c r="AF161" s="33">
        <f t="shared" si="116"/>
        <v>0</v>
      </c>
      <c r="AG161" s="40"/>
      <c r="AH161" s="40"/>
      <c r="AI161" s="40"/>
      <c r="AJ161" s="40"/>
      <c r="AK161" s="40"/>
      <c r="AL161" s="40"/>
      <c r="AM161" s="39">
        <f>AG161+AH161+AI161+AK161</f>
        <v>0</v>
      </c>
      <c r="AN161" s="40"/>
      <c r="AO161" s="40"/>
      <c r="AP161" s="40"/>
      <c r="AQ161" s="40"/>
      <c r="AR161" s="40"/>
      <c r="AS161" s="40"/>
      <c r="AT161" s="33">
        <f t="shared" si="118"/>
        <v>0</v>
      </c>
      <c r="AU161" s="35">
        <f t="shared" si="119"/>
        <v>1000000</v>
      </c>
      <c r="AV161" s="42" t="s">
        <v>691</v>
      </c>
      <c r="AW161" s="40">
        <v>2023</v>
      </c>
      <c r="AX161" s="40">
        <v>2023</v>
      </c>
      <c r="AY161" s="188" t="s">
        <v>68</v>
      </c>
    </row>
    <row r="162" spans="1:51" s="1" customFormat="1" ht="409.6" customHeight="1" x14ac:dyDescent="0.25">
      <c r="A162" s="167" t="s">
        <v>1011</v>
      </c>
      <c r="B162" s="232" t="s">
        <v>1012</v>
      </c>
      <c r="C162" s="233" t="s">
        <v>97</v>
      </c>
      <c r="D162" s="234"/>
      <c r="E162" s="267"/>
      <c r="F162" s="268"/>
      <c r="G162" s="234"/>
      <c r="H162" s="234"/>
      <c r="I162" s="234"/>
      <c r="J162" s="234"/>
      <c r="K162" s="276">
        <f t="shared" si="115"/>
        <v>0</v>
      </c>
      <c r="L162" s="263"/>
      <c r="M162" s="263"/>
      <c r="N162" s="263"/>
      <c r="O162" s="263"/>
      <c r="P162" s="263"/>
      <c r="Q162" s="263"/>
      <c r="R162" s="265">
        <f t="shared" ref="R162" si="122">L162+M162+N162+P162</f>
        <v>0</v>
      </c>
      <c r="S162" s="263"/>
      <c r="T162" s="263"/>
      <c r="U162" s="263"/>
      <c r="V162" s="263"/>
      <c r="W162" s="263"/>
      <c r="X162" s="263"/>
      <c r="Y162" s="265">
        <f t="shared" si="121"/>
        <v>0</v>
      </c>
      <c r="Z162" s="263">
        <v>10000</v>
      </c>
      <c r="AA162" s="263"/>
      <c r="AB162" s="263">
        <v>50000</v>
      </c>
      <c r="AC162" s="263" t="s">
        <v>46</v>
      </c>
      <c r="AD162" s="263"/>
      <c r="AE162" s="263"/>
      <c r="AF162" s="264">
        <f t="shared" si="116"/>
        <v>60000</v>
      </c>
      <c r="AG162" s="263">
        <v>25000</v>
      </c>
      <c r="AH162" s="263"/>
      <c r="AI162" s="263">
        <v>150000</v>
      </c>
      <c r="AJ162" s="263" t="s">
        <v>46</v>
      </c>
      <c r="AK162" s="263"/>
      <c r="AL162" s="263"/>
      <c r="AM162" s="264">
        <f t="shared" ref="AM162" si="123">AG162+AH162+AI162+AK162</f>
        <v>175000</v>
      </c>
      <c r="AN162" s="263">
        <v>100000</v>
      </c>
      <c r="AO162" s="263"/>
      <c r="AP162" s="263">
        <v>15000</v>
      </c>
      <c r="AQ162" s="263" t="s">
        <v>46</v>
      </c>
      <c r="AR162" s="263"/>
      <c r="AS162" s="263"/>
      <c r="AT162" s="265">
        <f t="shared" si="118"/>
        <v>115000</v>
      </c>
      <c r="AU162" s="266">
        <f>AT162+AM162+AF162+Y162+R162+K162</f>
        <v>350000</v>
      </c>
      <c r="AV162" s="273" t="s">
        <v>1026</v>
      </c>
      <c r="AW162" s="234">
        <v>2025</v>
      </c>
      <c r="AX162" s="234">
        <v>2029</v>
      </c>
      <c r="AY162" s="52" t="s">
        <v>68</v>
      </c>
    </row>
    <row r="163" spans="1:51" customFormat="1" ht="57.6" customHeight="1" x14ac:dyDescent="0.25">
      <c r="A163" s="364" t="s">
        <v>1027</v>
      </c>
      <c r="B163" s="365"/>
      <c r="C163" s="365"/>
      <c r="D163" s="365"/>
      <c r="E163" s="365"/>
      <c r="F163" s="365"/>
      <c r="G163" s="365"/>
      <c r="H163" s="365"/>
      <c r="I163" s="365"/>
      <c r="J163" s="365"/>
      <c r="K163" s="365"/>
      <c r="L163" s="365"/>
      <c r="M163" s="365"/>
      <c r="N163" s="365"/>
      <c r="O163" s="365"/>
      <c r="P163" s="365"/>
      <c r="Q163" s="365"/>
      <c r="R163" s="365"/>
      <c r="S163" s="365"/>
      <c r="T163" s="365"/>
      <c r="U163" s="365"/>
      <c r="V163" s="365"/>
      <c r="W163" s="365"/>
      <c r="X163" s="365"/>
      <c r="Y163" s="365"/>
      <c r="Z163" s="365"/>
      <c r="AA163" s="365"/>
      <c r="AB163" s="365"/>
      <c r="AC163" s="365"/>
      <c r="AD163" s="365"/>
      <c r="AE163" s="365"/>
      <c r="AF163" s="365"/>
      <c r="AG163" s="365"/>
      <c r="AH163" s="365"/>
      <c r="AI163" s="365"/>
      <c r="AJ163" s="365"/>
      <c r="AK163" s="365"/>
      <c r="AL163" s="365"/>
      <c r="AM163" s="365"/>
      <c r="AN163" s="365"/>
      <c r="AO163" s="365"/>
      <c r="AP163" s="365"/>
      <c r="AQ163" s="365"/>
      <c r="AR163" s="365"/>
      <c r="AS163" s="365"/>
      <c r="AT163" s="365"/>
      <c r="AU163" s="365"/>
      <c r="AV163" s="365"/>
      <c r="AW163" s="365"/>
      <c r="AX163" s="365"/>
      <c r="AY163" s="366"/>
    </row>
    <row r="164" spans="1:51" ht="31.5" customHeight="1" x14ac:dyDescent="0.25">
      <c r="A164" s="367" t="s">
        <v>580</v>
      </c>
      <c r="B164" s="368"/>
      <c r="C164" s="368"/>
      <c r="D164" s="368"/>
      <c r="E164" s="368"/>
      <c r="F164" s="368"/>
      <c r="G164" s="368"/>
      <c r="H164" s="368"/>
      <c r="I164" s="368"/>
      <c r="J164" s="368"/>
      <c r="K164" s="368"/>
      <c r="L164" s="368"/>
      <c r="M164" s="368"/>
      <c r="N164" s="368"/>
      <c r="O164" s="368"/>
      <c r="P164" s="368"/>
      <c r="Q164" s="368"/>
      <c r="R164" s="368"/>
      <c r="S164" s="368"/>
      <c r="T164" s="368"/>
      <c r="U164" s="368"/>
      <c r="V164" s="368"/>
      <c r="W164" s="368"/>
      <c r="X164" s="368"/>
      <c r="Y164" s="368"/>
      <c r="Z164" s="368"/>
      <c r="AA164" s="368"/>
      <c r="AB164" s="368"/>
      <c r="AC164" s="368"/>
      <c r="AD164" s="368"/>
      <c r="AE164" s="368"/>
      <c r="AF164" s="368"/>
      <c r="AG164" s="368"/>
      <c r="AH164" s="368"/>
      <c r="AI164" s="368"/>
      <c r="AJ164" s="368"/>
      <c r="AK164" s="368"/>
      <c r="AL164" s="368"/>
      <c r="AM164" s="368"/>
      <c r="AN164" s="368"/>
      <c r="AO164" s="368"/>
      <c r="AP164" s="368"/>
      <c r="AQ164" s="368"/>
      <c r="AR164" s="368"/>
      <c r="AS164" s="368"/>
      <c r="AT164" s="368"/>
      <c r="AU164" s="368"/>
      <c r="AV164" s="368"/>
      <c r="AW164" s="368"/>
      <c r="AX164" s="368"/>
      <c r="AY164" s="369"/>
    </row>
    <row r="165" spans="1:51" ht="104.25" customHeight="1" x14ac:dyDescent="0.25">
      <c r="A165" s="55" t="s">
        <v>332</v>
      </c>
      <c r="B165" s="32"/>
      <c r="C165" s="32"/>
      <c r="D165" s="32"/>
      <c r="E165" s="38"/>
      <c r="F165" s="32"/>
      <c r="G165" s="32"/>
      <c r="H165" s="32"/>
      <c r="I165" s="32"/>
      <c r="J165" s="32"/>
      <c r="K165" s="47">
        <f t="shared" ref="K165" si="124">E165+F165+G165+I165</f>
        <v>0</v>
      </c>
      <c r="L165" s="34"/>
      <c r="M165" s="32"/>
      <c r="N165" s="32"/>
      <c r="O165" s="32"/>
      <c r="P165" s="32"/>
      <c r="Q165" s="32"/>
      <c r="R165" s="39">
        <f t="shared" ref="R165" si="125">L165+M165+N165+P165</f>
        <v>0</v>
      </c>
      <c r="S165" s="40"/>
      <c r="T165" s="40"/>
      <c r="U165" s="40"/>
      <c r="V165" s="40"/>
      <c r="W165" s="40"/>
      <c r="X165" s="40"/>
      <c r="Y165" s="39">
        <f t="shared" ref="Y165" si="126">S165+T165+U165+W165</f>
        <v>0</v>
      </c>
      <c r="Z165" s="40"/>
      <c r="AA165" s="40"/>
      <c r="AB165" s="40"/>
      <c r="AC165" s="40"/>
      <c r="AD165" s="40"/>
      <c r="AE165" s="40"/>
      <c r="AF165" s="39">
        <f t="shared" ref="AF165" si="127">Z165+AA165+AB165+AD165</f>
        <v>0</v>
      </c>
      <c r="AG165" s="40"/>
      <c r="AH165" s="40"/>
      <c r="AI165" s="40"/>
      <c r="AJ165" s="40"/>
      <c r="AK165" s="40"/>
      <c r="AL165" s="40"/>
      <c r="AM165" s="39">
        <f t="shared" ref="AM165" si="128">AG165+AH165+AI165+AK165</f>
        <v>0</v>
      </c>
      <c r="AN165" s="40"/>
      <c r="AO165" s="40"/>
      <c r="AP165" s="40"/>
      <c r="AQ165" s="40"/>
      <c r="AR165" s="40"/>
      <c r="AS165" s="40"/>
      <c r="AT165" s="39">
        <f t="shared" ref="AT165" si="129">AN165+AO165+AP165+AR165</f>
        <v>0</v>
      </c>
      <c r="AU165" s="35">
        <f t="shared" ref="AU165" si="130">AT165+AM165+AF165+Y165+R165+K165</f>
        <v>0</v>
      </c>
      <c r="AV165" s="43"/>
      <c r="AW165" s="32"/>
      <c r="AX165" s="36"/>
      <c r="AY165" s="53"/>
    </row>
    <row r="166" spans="1:51" ht="100.5" customHeight="1" x14ac:dyDescent="0.25">
      <c r="A166" s="55"/>
      <c r="B166" s="51"/>
      <c r="C166" s="51"/>
      <c r="D166" s="51"/>
      <c r="E166" s="48"/>
      <c r="F166" s="51"/>
      <c r="G166" s="51"/>
      <c r="H166" s="51"/>
      <c r="I166" s="51"/>
      <c r="J166" s="51"/>
      <c r="K166" s="49"/>
      <c r="L166" s="94"/>
      <c r="M166" s="51"/>
      <c r="N166" s="51"/>
      <c r="O166" s="51"/>
      <c r="P166" s="51"/>
      <c r="Q166" s="51"/>
      <c r="R166" s="87"/>
      <c r="S166" s="50"/>
      <c r="T166" s="50"/>
      <c r="U166" s="50"/>
      <c r="V166" s="50"/>
      <c r="W166" s="50"/>
      <c r="X166" s="50"/>
      <c r="Y166" s="87"/>
      <c r="Z166" s="50"/>
      <c r="AA166" s="50"/>
      <c r="AB166" s="50"/>
      <c r="AC166" s="50"/>
      <c r="AD166" s="50"/>
      <c r="AE166" s="50"/>
      <c r="AF166" s="87"/>
      <c r="AG166" s="50"/>
      <c r="AH166" s="50"/>
      <c r="AI166" s="50"/>
      <c r="AJ166" s="50"/>
      <c r="AK166" s="50"/>
      <c r="AL166" s="50"/>
      <c r="AM166" s="87"/>
      <c r="AN166" s="50"/>
      <c r="AO166" s="50"/>
      <c r="AP166" s="50"/>
      <c r="AQ166" s="50"/>
      <c r="AR166" s="50"/>
      <c r="AS166" s="50"/>
      <c r="AT166" s="87"/>
      <c r="AU166" s="95"/>
      <c r="AV166" s="96"/>
      <c r="AW166" s="51"/>
      <c r="AX166" s="54"/>
      <c r="AY166" s="53"/>
    </row>
    <row r="167" spans="1:51" s="229" customFormat="1" ht="51" customHeight="1" x14ac:dyDescent="0.25">
      <c r="A167" s="367" t="s">
        <v>581</v>
      </c>
      <c r="B167" s="368"/>
      <c r="C167" s="368"/>
      <c r="D167" s="368"/>
      <c r="E167" s="368"/>
      <c r="F167" s="368"/>
      <c r="G167" s="368"/>
      <c r="H167" s="368"/>
      <c r="I167" s="368"/>
      <c r="J167" s="368"/>
      <c r="K167" s="368"/>
      <c r="L167" s="368"/>
      <c r="M167" s="368"/>
      <c r="N167" s="368"/>
      <c r="O167" s="368"/>
      <c r="P167" s="368"/>
      <c r="Q167" s="368"/>
      <c r="R167" s="368"/>
      <c r="S167" s="368"/>
      <c r="T167" s="368"/>
      <c r="U167" s="368"/>
      <c r="V167" s="368"/>
      <c r="W167" s="368"/>
      <c r="X167" s="368"/>
      <c r="Y167" s="368"/>
      <c r="Z167" s="368"/>
      <c r="AA167" s="368"/>
      <c r="AB167" s="368"/>
      <c r="AC167" s="368"/>
      <c r="AD167" s="368"/>
      <c r="AE167" s="368"/>
      <c r="AF167" s="368"/>
      <c r="AG167" s="368"/>
      <c r="AH167" s="368"/>
      <c r="AI167" s="368"/>
      <c r="AJ167" s="368"/>
      <c r="AK167" s="368"/>
      <c r="AL167" s="368"/>
      <c r="AM167" s="368"/>
      <c r="AN167" s="368"/>
      <c r="AO167" s="368"/>
      <c r="AP167" s="368"/>
      <c r="AQ167" s="368"/>
      <c r="AR167" s="368"/>
      <c r="AS167" s="368"/>
      <c r="AT167" s="368"/>
      <c r="AU167" s="368"/>
      <c r="AV167" s="368"/>
      <c r="AW167" s="368"/>
      <c r="AX167" s="368"/>
      <c r="AY167" s="369"/>
    </row>
    <row r="168" spans="1:51" s="229" customFormat="1" ht="34.5" customHeight="1" x14ac:dyDescent="0.25">
      <c r="A168" s="55" t="s">
        <v>333</v>
      </c>
      <c r="B168" s="32" t="s">
        <v>509</v>
      </c>
      <c r="C168" s="32" t="s">
        <v>97</v>
      </c>
      <c r="D168" s="32"/>
      <c r="E168" s="38"/>
      <c r="F168" s="32"/>
      <c r="G168" s="32"/>
      <c r="H168" s="32"/>
      <c r="I168" s="32"/>
      <c r="J168" s="32"/>
      <c r="K168" s="33">
        <f>E168+F168+G168+I168</f>
        <v>0</v>
      </c>
      <c r="L168" s="34">
        <v>130000</v>
      </c>
      <c r="M168" s="32"/>
      <c r="N168" s="32"/>
      <c r="O168" s="32"/>
      <c r="P168" s="32"/>
      <c r="Q168" s="32"/>
      <c r="R168" s="33">
        <f>L168+M168+N168+P168</f>
        <v>130000</v>
      </c>
      <c r="S168" s="32">
        <v>130000</v>
      </c>
      <c r="T168" s="32"/>
      <c r="U168" s="32"/>
      <c r="V168" s="32"/>
      <c r="W168" s="32"/>
      <c r="X168" s="32"/>
      <c r="Y168" s="33">
        <f t="shared" ref="Y168:Y169" si="131">S168+T168+U168+W168</f>
        <v>130000</v>
      </c>
      <c r="Z168" s="32"/>
      <c r="AA168" s="32"/>
      <c r="AB168" s="32"/>
      <c r="AC168" s="32"/>
      <c r="AD168" s="32"/>
      <c r="AE168" s="32"/>
      <c r="AF168" s="33">
        <f t="shared" ref="AF168:AF169" si="132">Z168+AA168+AB168+AD168</f>
        <v>0</v>
      </c>
      <c r="AG168" s="32"/>
      <c r="AH168" s="32"/>
      <c r="AI168" s="32"/>
      <c r="AJ168" s="32"/>
      <c r="AK168" s="32"/>
      <c r="AL168" s="32"/>
      <c r="AM168" s="33">
        <f t="shared" ref="AM168:AM169" si="133">AG168+AH168+AI168+AK168</f>
        <v>0</v>
      </c>
      <c r="AN168" s="32"/>
      <c r="AO168" s="32"/>
      <c r="AP168" s="32"/>
      <c r="AQ168" s="32"/>
      <c r="AR168" s="32"/>
      <c r="AS168" s="32"/>
      <c r="AT168" s="33">
        <f t="shared" ref="AT168:AT169" si="134">AN168+AO168+AP168+AR168</f>
        <v>0</v>
      </c>
      <c r="AU168" s="35">
        <f t="shared" ref="AU168:AU169" si="135">AT168+AM168+AF168+Y168+R168+K168</f>
        <v>260000</v>
      </c>
      <c r="AV168" s="43" t="s">
        <v>795</v>
      </c>
      <c r="AW168" s="32">
        <v>2023</v>
      </c>
      <c r="AX168" s="36">
        <v>2027</v>
      </c>
      <c r="AY168" s="53" t="s">
        <v>205</v>
      </c>
    </row>
    <row r="169" spans="1:51" ht="31.5" customHeight="1" x14ac:dyDescent="0.25">
      <c r="A169" s="55" t="s">
        <v>582</v>
      </c>
      <c r="B169" s="32" t="s">
        <v>510</v>
      </c>
      <c r="C169" s="32" t="s">
        <v>97</v>
      </c>
      <c r="D169" s="32"/>
      <c r="E169" s="133"/>
      <c r="F169" s="34"/>
      <c r="G169" s="34"/>
      <c r="H169" s="34"/>
      <c r="I169" s="34"/>
      <c r="J169" s="34"/>
      <c r="K169" s="33">
        <f t="shared" ref="K169" si="136">E169+F169+G169+I169</f>
        <v>0</v>
      </c>
      <c r="L169" s="34">
        <v>25000</v>
      </c>
      <c r="M169" s="34"/>
      <c r="N169" s="34"/>
      <c r="O169" s="34"/>
      <c r="P169" s="34"/>
      <c r="Q169" s="34"/>
      <c r="R169" s="33">
        <f t="shared" ref="R169" si="137">L169+M169+N169+P169</f>
        <v>25000</v>
      </c>
      <c r="S169" s="32">
        <v>25000</v>
      </c>
      <c r="T169" s="32"/>
      <c r="U169" s="32"/>
      <c r="V169" s="32"/>
      <c r="W169" s="32"/>
      <c r="X169" s="32"/>
      <c r="Y169" s="33">
        <f t="shared" si="131"/>
        <v>25000</v>
      </c>
      <c r="Z169" s="32"/>
      <c r="AA169" s="32"/>
      <c r="AB169" s="32"/>
      <c r="AC169" s="32"/>
      <c r="AD169" s="32"/>
      <c r="AE169" s="32"/>
      <c r="AF169" s="33">
        <f t="shared" si="132"/>
        <v>0</v>
      </c>
      <c r="AG169" s="32"/>
      <c r="AH169" s="32"/>
      <c r="AI169" s="32"/>
      <c r="AJ169" s="32"/>
      <c r="AK169" s="32"/>
      <c r="AL169" s="32"/>
      <c r="AM169" s="33">
        <f t="shared" si="133"/>
        <v>0</v>
      </c>
      <c r="AN169" s="32"/>
      <c r="AO169" s="32"/>
      <c r="AP169" s="32"/>
      <c r="AQ169" s="32"/>
      <c r="AR169" s="32"/>
      <c r="AS169" s="32"/>
      <c r="AT169" s="33">
        <f t="shared" si="134"/>
        <v>0</v>
      </c>
      <c r="AU169" s="35">
        <f t="shared" si="135"/>
        <v>50000</v>
      </c>
      <c r="AV169" s="43" t="s">
        <v>796</v>
      </c>
      <c r="AW169" s="32">
        <v>2023</v>
      </c>
      <c r="AX169" s="36">
        <v>2027</v>
      </c>
      <c r="AY169" s="53" t="s">
        <v>205</v>
      </c>
    </row>
    <row r="170" spans="1:51" ht="31.5" customHeight="1" x14ac:dyDescent="0.25">
      <c r="A170" s="367" t="s">
        <v>583</v>
      </c>
      <c r="B170" s="368"/>
      <c r="C170" s="368"/>
      <c r="D170" s="368"/>
      <c r="E170" s="368"/>
      <c r="F170" s="368"/>
      <c r="G170" s="368"/>
      <c r="H170" s="368"/>
      <c r="I170" s="368"/>
      <c r="J170" s="368"/>
      <c r="K170" s="368"/>
      <c r="L170" s="368"/>
      <c r="M170" s="368"/>
      <c r="N170" s="368"/>
      <c r="O170" s="368"/>
      <c r="P170" s="368"/>
      <c r="Q170" s="368"/>
      <c r="R170" s="368"/>
      <c r="S170" s="368"/>
      <c r="T170" s="368"/>
      <c r="U170" s="368"/>
      <c r="V170" s="368"/>
      <c r="W170" s="368"/>
      <c r="X170" s="368"/>
      <c r="Y170" s="368"/>
      <c r="Z170" s="368"/>
      <c r="AA170" s="368"/>
      <c r="AB170" s="368"/>
      <c r="AC170" s="368"/>
      <c r="AD170" s="368"/>
      <c r="AE170" s="368"/>
      <c r="AF170" s="368"/>
      <c r="AG170" s="368"/>
      <c r="AH170" s="368"/>
      <c r="AI170" s="368"/>
      <c r="AJ170" s="368"/>
      <c r="AK170" s="368"/>
      <c r="AL170" s="368"/>
      <c r="AM170" s="368"/>
      <c r="AN170" s="368"/>
      <c r="AO170" s="368"/>
      <c r="AP170" s="368"/>
      <c r="AQ170" s="368"/>
      <c r="AR170" s="368"/>
      <c r="AS170" s="368"/>
      <c r="AT170" s="368"/>
      <c r="AU170" s="368"/>
      <c r="AV170" s="368"/>
      <c r="AW170" s="368"/>
      <c r="AX170" s="368"/>
      <c r="AY170" s="369"/>
    </row>
    <row r="171" spans="1:51" ht="110.25" customHeight="1" x14ac:dyDescent="0.25">
      <c r="A171" s="55" t="s">
        <v>334</v>
      </c>
      <c r="B171" s="32" t="s">
        <v>6</v>
      </c>
      <c r="C171" s="32" t="s">
        <v>97</v>
      </c>
      <c r="D171" s="37"/>
      <c r="E171" s="38"/>
      <c r="F171" s="32"/>
      <c r="G171" s="32"/>
      <c r="H171" s="32"/>
      <c r="I171" s="32"/>
      <c r="J171" s="32"/>
      <c r="K171" s="33">
        <f t="shared" ref="K171:K173" si="138">E171+F171+G171+I171</f>
        <v>0</v>
      </c>
      <c r="L171" s="32"/>
      <c r="M171" s="32"/>
      <c r="N171" s="32"/>
      <c r="O171" s="32"/>
      <c r="P171" s="32"/>
      <c r="Q171" s="32"/>
      <c r="R171" s="33">
        <f t="shared" ref="R171:R172" si="139">L171+M171+N171+P171</f>
        <v>0</v>
      </c>
      <c r="S171" s="32">
        <v>900000</v>
      </c>
      <c r="T171" s="34"/>
      <c r="U171" s="32">
        <v>5100000</v>
      </c>
      <c r="V171" s="32"/>
      <c r="W171" s="32"/>
      <c r="X171" s="32"/>
      <c r="Y171" s="33">
        <f t="shared" ref="Y171:Y173" si="140">S171+T171+U171+W171</f>
        <v>6000000</v>
      </c>
      <c r="Z171" s="32"/>
      <c r="AA171" s="32"/>
      <c r="AB171" s="32"/>
      <c r="AC171" s="32"/>
      <c r="AD171" s="32"/>
      <c r="AE171" s="32"/>
      <c r="AF171" s="33">
        <f t="shared" ref="AF171:AF173" si="141">Z171+AA171+AB171+AD171</f>
        <v>0</v>
      </c>
      <c r="AG171" s="32"/>
      <c r="AH171" s="32"/>
      <c r="AI171" s="32"/>
      <c r="AJ171" s="32"/>
      <c r="AK171" s="32"/>
      <c r="AL171" s="32"/>
      <c r="AM171" s="33">
        <f t="shared" ref="AM171:AM173" si="142">AG171+AH171+AI171+AK171</f>
        <v>0</v>
      </c>
      <c r="AN171" s="32"/>
      <c r="AO171" s="32"/>
      <c r="AP171" s="32"/>
      <c r="AQ171" s="32"/>
      <c r="AR171" s="32"/>
      <c r="AS171" s="32"/>
      <c r="AT171" s="33">
        <f t="shared" ref="AT171:AT173" si="143">AN171+AO171+AP171+AR171</f>
        <v>0</v>
      </c>
      <c r="AU171" s="35">
        <f t="shared" ref="AU171:AU172" si="144">AT171+AM171+AF171+Y171+R171+K171</f>
        <v>6000000</v>
      </c>
      <c r="AV171" s="43" t="s">
        <v>797</v>
      </c>
      <c r="AW171" s="32">
        <v>2022</v>
      </c>
      <c r="AX171" s="190" t="s">
        <v>112</v>
      </c>
      <c r="AY171" s="53" t="s">
        <v>88</v>
      </c>
    </row>
    <row r="172" spans="1:51" s="196" customFormat="1" ht="128.1" customHeight="1" x14ac:dyDescent="0.25">
      <c r="A172" s="55" t="s">
        <v>519</v>
      </c>
      <c r="B172" s="32" t="s">
        <v>92</v>
      </c>
      <c r="C172" s="32" t="s">
        <v>97</v>
      </c>
      <c r="D172" s="32"/>
      <c r="E172" s="38"/>
      <c r="F172" s="32"/>
      <c r="G172" s="32"/>
      <c r="H172" s="32"/>
      <c r="I172" s="32">
        <v>26000</v>
      </c>
      <c r="J172" s="32"/>
      <c r="K172" s="33">
        <f t="shared" si="138"/>
        <v>26000</v>
      </c>
      <c r="L172" s="32">
        <v>26000</v>
      </c>
      <c r="M172" s="32"/>
      <c r="N172" s="32">
        <v>12000</v>
      </c>
      <c r="O172" s="32"/>
      <c r="P172" s="32">
        <v>40000</v>
      </c>
      <c r="Q172" s="32"/>
      <c r="R172" s="33">
        <f t="shared" si="139"/>
        <v>78000</v>
      </c>
      <c r="S172" s="32"/>
      <c r="T172" s="32"/>
      <c r="U172" s="32"/>
      <c r="V172" s="32"/>
      <c r="W172" s="32"/>
      <c r="X172" s="32"/>
      <c r="Y172" s="33">
        <f t="shared" si="140"/>
        <v>0</v>
      </c>
      <c r="Z172" s="32"/>
      <c r="AA172" s="32"/>
      <c r="AB172" s="32"/>
      <c r="AC172" s="32"/>
      <c r="AD172" s="32"/>
      <c r="AE172" s="32"/>
      <c r="AF172" s="33">
        <f t="shared" si="141"/>
        <v>0</v>
      </c>
      <c r="AG172" s="32"/>
      <c r="AH172" s="32"/>
      <c r="AI172" s="32"/>
      <c r="AJ172" s="32"/>
      <c r="AK172" s="32"/>
      <c r="AL172" s="32"/>
      <c r="AM172" s="33">
        <f t="shared" si="142"/>
        <v>0</v>
      </c>
      <c r="AN172" s="32"/>
      <c r="AO172" s="32"/>
      <c r="AP172" s="32"/>
      <c r="AQ172" s="32"/>
      <c r="AR172" s="32"/>
      <c r="AS172" s="32"/>
      <c r="AT172" s="33">
        <f t="shared" si="143"/>
        <v>0</v>
      </c>
      <c r="AU172" s="35">
        <f t="shared" si="144"/>
        <v>104000</v>
      </c>
      <c r="AV172" s="43" t="s">
        <v>874</v>
      </c>
      <c r="AW172" s="32">
        <v>2022</v>
      </c>
      <c r="AX172" s="36">
        <v>2023</v>
      </c>
      <c r="AY172" s="53" t="s">
        <v>88</v>
      </c>
    </row>
    <row r="173" spans="1:51" ht="125.25" customHeight="1" x14ac:dyDescent="0.25">
      <c r="A173" s="216" t="s">
        <v>927</v>
      </c>
      <c r="B173" s="217" t="s">
        <v>928</v>
      </c>
      <c r="C173" s="218" t="s">
        <v>97</v>
      </c>
      <c r="D173" s="219"/>
      <c r="E173" s="230"/>
      <c r="F173" s="230"/>
      <c r="G173" s="219"/>
      <c r="H173" s="219"/>
      <c r="I173" s="219"/>
      <c r="J173" s="219"/>
      <c r="K173" s="223">
        <f t="shared" si="138"/>
        <v>0</v>
      </c>
      <c r="L173" s="230">
        <v>27999.72</v>
      </c>
      <c r="M173" s="230"/>
      <c r="N173" s="219">
        <v>133332</v>
      </c>
      <c r="O173" s="218" t="s">
        <v>929</v>
      </c>
      <c r="P173" s="240"/>
      <c r="Q173" s="219"/>
      <c r="R173" s="223">
        <f>L173+M173+N173+P173</f>
        <v>161331.72</v>
      </c>
      <c r="S173" s="219">
        <v>111998.88</v>
      </c>
      <c r="T173" s="219"/>
      <c r="U173" s="219">
        <v>533328</v>
      </c>
      <c r="V173" s="218" t="s">
        <v>929</v>
      </c>
      <c r="W173" s="219"/>
      <c r="X173" s="219"/>
      <c r="Y173" s="223">
        <f t="shared" si="140"/>
        <v>645326.88</v>
      </c>
      <c r="Z173" s="219"/>
      <c r="AA173" s="219"/>
      <c r="AB173" s="219"/>
      <c r="AC173" s="219"/>
      <c r="AD173" s="219"/>
      <c r="AE173" s="219"/>
      <c r="AF173" s="223">
        <f t="shared" si="141"/>
        <v>0</v>
      </c>
      <c r="AG173" s="219"/>
      <c r="AH173" s="219"/>
      <c r="AI173" s="219"/>
      <c r="AJ173" s="219"/>
      <c r="AK173" s="219"/>
      <c r="AL173" s="219"/>
      <c r="AM173" s="223">
        <f t="shared" si="142"/>
        <v>0</v>
      </c>
      <c r="AN173" s="219"/>
      <c r="AO173" s="219"/>
      <c r="AP173" s="219"/>
      <c r="AQ173" s="219"/>
      <c r="AR173" s="219"/>
      <c r="AS173" s="219"/>
      <c r="AT173" s="223">
        <f t="shared" si="143"/>
        <v>0</v>
      </c>
      <c r="AU173" s="226">
        <f>AT173+AM173+AF173+Y173+R173+K173</f>
        <v>806658.6</v>
      </c>
      <c r="AV173" s="227" t="s">
        <v>930</v>
      </c>
      <c r="AW173" s="219">
        <v>2023</v>
      </c>
      <c r="AX173" s="219">
        <v>2024</v>
      </c>
      <c r="AY173" s="228" t="s">
        <v>68</v>
      </c>
    </row>
    <row r="174" spans="1:51" s="7" customFormat="1" ht="38.450000000000003" customHeight="1" x14ac:dyDescent="0.25">
      <c r="A174" s="396" t="s">
        <v>931</v>
      </c>
      <c r="B174" s="397"/>
      <c r="C174" s="397"/>
      <c r="D174" s="397"/>
      <c r="E174" s="397"/>
      <c r="F174" s="397"/>
      <c r="G174" s="397"/>
      <c r="H174" s="397"/>
      <c r="I174" s="397"/>
      <c r="J174" s="397"/>
      <c r="K174" s="397"/>
      <c r="L174" s="397"/>
      <c r="M174" s="397"/>
      <c r="N174" s="397"/>
      <c r="O174" s="397"/>
      <c r="P174" s="397"/>
      <c r="Q174" s="397"/>
      <c r="R174" s="397"/>
      <c r="S174" s="397"/>
      <c r="T174" s="397"/>
      <c r="U174" s="397"/>
      <c r="V174" s="397"/>
      <c r="W174" s="397"/>
      <c r="X174" s="397"/>
      <c r="Y174" s="397"/>
      <c r="Z174" s="397"/>
      <c r="AA174" s="397"/>
      <c r="AB174" s="397"/>
      <c r="AC174" s="397"/>
      <c r="AD174" s="397"/>
      <c r="AE174" s="397"/>
      <c r="AF174" s="397"/>
      <c r="AG174" s="397"/>
      <c r="AH174" s="397"/>
      <c r="AI174" s="397"/>
      <c r="AJ174" s="397"/>
      <c r="AK174" s="397"/>
      <c r="AL174" s="397"/>
      <c r="AM174" s="397"/>
      <c r="AN174" s="397"/>
      <c r="AO174" s="397"/>
      <c r="AP174" s="397"/>
      <c r="AQ174" s="397"/>
      <c r="AR174" s="397"/>
      <c r="AS174" s="397"/>
      <c r="AT174" s="397"/>
      <c r="AU174" s="397"/>
      <c r="AV174" s="397"/>
      <c r="AW174" s="397"/>
      <c r="AX174" s="397"/>
      <c r="AY174" s="398"/>
    </row>
    <row r="175" spans="1:51" s="7" customFormat="1" ht="57.95" customHeight="1" x14ac:dyDescent="0.25">
      <c r="A175" s="367" t="s">
        <v>584</v>
      </c>
      <c r="B175" s="368"/>
      <c r="C175" s="368"/>
      <c r="D175" s="368"/>
      <c r="E175" s="368"/>
      <c r="F175" s="368"/>
      <c r="G175" s="368"/>
      <c r="H175" s="368"/>
      <c r="I175" s="368"/>
      <c r="J175" s="368"/>
      <c r="K175" s="368"/>
      <c r="L175" s="368"/>
      <c r="M175" s="368"/>
      <c r="N175" s="368"/>
      <c r="O175" s="368"/>
      <c r="P175" s="368"/>
      <c r="Q175" s="368"/>
      <c r="R175" s="368"/>
      <c r="S175" s="368"/>
      <c r="T175" s="368"/>
      <c r="U175" s="368"/>
      <c r="V175" s="368"/>
      <c r="W175" s="368"/>
      <c r="X175" s="368"/>
      <c r="Y175" s="368"/>
      <c r="Z175" s="368"/>
      <c r="AA175" s="368"/>
      <c r="AB175" s="368"/>
      <c r="AC175" s="368"/>
      <c r="AD175" s="368"/>
      <c r="AE175" s="368"/>
      <c r="AF175" s="368"/>
      <c r="AG175" s="368"/>
      <c r="AH175" s="368"/>
      <c r="AI175" s="368"/>
      <c r="AJ175" s="368"/>
      <c r="AK175" s="368"/>
      <c r="AL175" s="368"/>
      <c r="AM175" s="368"/>
      <c r="AN175" s="368"/>
      <c r="AO175" s="368"/>
      <c r="AP175" s="368"/>
      <c r="AQ175" s="368"/>
      <c r="AR175" s="368"/>
      <c r="AS175" s="368"/>
      <c r="AT175" s="368"/>
      <c r="AU175" s="368"/>
      <c r="AV175" s="368"/>
      <c r="AW175" s="368"/>
      <c r="AX175" s="368"/>
      <c r="AY175" s="369"/>
    </row>
    <row r="176" spans="1:51" s="7" customFormat="1" ht="54.6" customHeight="1" x14ac:dyDescent="0.25">
      <c r="A176" s="367" t="s">
        <v>585</v>
      </c>
      <c r="B176" s="371"/>
      <c r="C176" s="371"/>
      <c r="D176" s="371"/>
      <c r="E176" s="371"/>
      <c r="F176" s="371"/>
      <c r="G176" s="371"/>
      <c r="H176" s="371"/>
      <c r="I176" s="371"/>
      <c r="J176" s="371"/>
      <c r="K176" s="371"/>
      <c r="L176" s="371"/>
      <c r="M176" s="371"/>
      <c r="N176" s="371"/>
      <c r="O176" s="371"/>
      <c r="P176" s="371"/>
      <c r="Q176" s="371"/>
      <c r="R176" s="371"/>
      <c r="S176" s="371"/>
      <c r="T176" s="371"/>
      <c r="U176" s="371"/>
      <c r="V176" s="371"/>
      <c r="W176" s="371"/>
      <c r="X176" s="371"/>
      <c r="Y176" s="371"/>
      <c r="Z176" s="371"/>
      <c r="AA176" s="371"/>
      <c r="AB176" s="371"/>
      <c r="AC176" s="371"/>
      <c r="AD176" s="371"/>
      <c r="AE176" s="371"/>
      <c r="AF176" s="371"/>
      <c r="AG176" s="371"/>
      <c r="AH176" s="371"/>
      <c r="AI176" s="371"/>
      <c r="AJ176" s="371"/>
      <c r="AK176" s="371"/>
      <c r="AL176" s="371"/>
      <c r="AM176" s="371"/>
      <c r="AN176" s="371"/>
      <c r="AO176" s="371"/>
      <c r="AP176" s="371"/>
      <c r="AQ176" s="371"/>
      <c r="AR176" s="371"/>
      <c r="AS176" s="371"/>
      <c r="AT176" s="371"/>
      <c r="AU176" s="371"/>
      <c r="AV176" s="371"/>
      <c r="AW176" s="371"/>
      <c r="AX176" s="371"/>
      <c r="AY176" s="369"/>
    </row>
    <row r="177" spans="1:101" ht="92.25" x14ac:dyDescent="0.25">
      <c r="A177" s="55" t="s">
        <v>586</v>
      </c>
      <c r="B177" s="32" t="s">
        <v>96</v>
      </c>
      <c r="C177" s="32" t="s">
        <v>97</v>
      </c>
      <c r="D177" s="32"/>
      <c r="E177" s="38"/>
      <c r="F177" s="32"/>
      <c r="G177" s="32"/>
      <c r="H177" s="32"/>
      <c r="I177" s="32"/>
      <c r="J177" s="32"/>
      <c r="K177" s="33">
        <f t="shared" ref="K177:K183" si="145">E177+F177+G177+I177</f>
        <v>0</v>
      </c>
      <c r="L177" s="32">
        <v>100000</v>
      </c>
      <c r="M177" s="32"/>
      <c r="N177" s="32"/>
      <c r="O177" s="32"/>
      <c r="P177" s="32"/>
      <c r="Q177" s="32"/>
      <c r="R177" s="33">
        <f t="shared" ref="R177:R178" si="146">L177+M177+N177+P177</f>
        <v>100000</v>
      </c>
      <c r="S177" s="32">
        <v>100000</v>
      </c>
      <c r="T177" s="32"/>
      <c r="U177" s="32"/>
      <c r="V177" s="32"/>
      <c r="W177" s="32"/>
      <c r="X177" s="32"/>
      <c r="Y177" s="33">
        <f t="shared" ref="Y177:Y183" si="147">S177+T177+U177+W177</f>
        <v>100000</v>
      </c>
      <c r="Z177" s="32">
        <v>100000</v>
      </c>
      <c r="AA177" s="32"/>
      <c r="AB177" s="32"/>
      <c r="AC177" s="32"/>
      <c r="AD177" s="32"/>
      <c r="AE177" s="32"/>
      <c r="AF177" s="33">
        <f t="shared" ref="AF177:AF183" si="148">Z177+AA177+AB177+AD177</f>
        <v>100000</v>
      </c>
      <c r="AG177" s="32">
        <v>100000</v>
      </c>
      <c r="AH177" s="32"/>
      <c r="AI177" s="32"/>
      <c r="AJ177" s="32"/>
      <c r="AK177" s="32"/>
      <c r="AL177" s="32"/>
      <c r="AM177" s="33">
        <f t="shared" ref="AM177:AM183" si="149">AG177+AH177+AI177+AK177</f>
        <v>100000</v>
      </c>
      <c r="AN177" s="32">
        <v>100000</v>
      </c>
      <c r="AO177" s="32"/>
      <c r="AP177" s="32"/>
      <c r="AQ177" s="32"/>
      <c r="AR177" s="32"/>
      <c r="AS177" s="32"/>
      <c r="AT177" s="33">
        <f t="shared" ref="AT177:AT182" si="150">AN177+AO177+AP177+AR177</f>
        <v>100000</v>
      </c>
      <c r="AU177" s="35">
        <f t="shared" ref="AU177:AU182" si="151">AT177+AM177+AF177+Y177+R177+K177</f>
        <v>500000</v>
      </c>
      <c r="AV177" s="43" t="s">
        <v>692</v>
      </c>
      <c r="AW177" s="32">
        <v>2022</v>
      </c>
      <c r="AX177" s="36">
        <v>2027</v>
      </c>
      <c r="AY177" s="53" t="s">
        <v>88</v>
      </c>
    </row>
    <row r="178" spans="1:101" ht="127.5" x14ac:dyDescent="0.25">
      <c r="A178" s="55" t="s">
        <v>587</v>
      </c>
      <c r="B178" s="191" t="s">
        <v>188</v>
      </c>
      <c r="C178" s="179" t="s">
        <v>97</v>
      </c>
      <c r="D178" s="179"/>
      <c r="E178" s="192">
        <v>64500</v>
      </c>
      <c r="F178" s="193">
        <v>352600</v>
      </c>
      <c r="G178" s="179"/>
      <c r="H178" s="179"/>
      <c r="I178" s="179"/>
      <c r="J178" s="179"/>
      <c r="K178" s="77">
        <f t="shared" si="145"/>
        <v>417100</v>
      </c>
      <c r="L178" s="179"/>
      <c r="M178" s="179"/>
      <c r="N178" s="179"/>
      <c r="O178" s="179"/>
      <c r="P178" s="179"/>
      <c r="Q178" s="179"/>
      <c r="R178" s="77">
        <f t="shared" si="146"/>
        <v>0</v>
      </c>
      <c r="S178" s="179"/>
      <c r="T178" s="179"/>
      <c r="U178" s="179"/>
      <c r="V178" s="179"/>
      <c r="W178" s="179"/>
      <c r="X178" s="179"/>
      <c r="Y178" s="77">
        <f t="shared" si="147"/>
        <v>0</v>
      </c>
      <c r="Z178" s="179"/>
      <c r="AA178" s="179"/>
      <c r="AB178" s="179"/>
      <c r="AC178" s="179"/>
      <c r="AD178" s="179"/>
      <c r="AE178" s="179"/>
      <c r="AF178" s="77">
        <f t="shared" si="148"/>
        <v>0</v>
      </c>
      <c r="AG178" s="179"/>
      <c r="AH178" s="179"/>
      <c r="AI178" s="179"/>
      <c r="AJ178" s="179"/>
      <c r="AK178" s="179"/>
      <c r="AL178" s="179"/>
      <c r="AM178" s="77">
        <f t="shared" si="149"/>
        <v>0</v>
      </c>
      <c r="AN178" s="179"/>
      <c r="AO178" s="179"/>
      <c r="AP178" s="179"/>
      <c r="AQ178" s="179"/>
      <c r="AR178" s="179"/>
      <c r="AS178" s="179"/>
      <c r="AT178" s="77">
        <f t="shared" si="150"/>
        <v>0</v>
      </c>
      <c r="AU178" s="194">
        <f t="shared" si="151"/>
        <v>417100</v>
      </c>
      <c r="AV178" s="191" t="s">
        <v>875</v>
      </c>
      <c r="AW178" s="179">
        <v>2022</v>
      </c>
      <c r="AX178" s="165">
        <v>2022</v>
      </c>
      <c r="AY178" s="195" t="s">
        <v>88</v>
      </c>
    </row>
    <row r="179" spans="1:101" ht="92.25" x14ac:dyDescent="0.25">
      <c r="A179" s="210" t="s">
        <v>588</v>
      </c>
      <c r="B179" s="211" t="s">
        <v>486</v>
      </c>
      <c r="C179" s="211" t="s">
        <v>97</v>
      </c>
      <c r="D179" s="32"/>
      <c r="E179" s="133"/>
      <c r="F179" s="32"/>
      <c r="G179" s="32"/>
      <c r="H179" s="32"/>
      <c r="I179" s="32"/>
      <c r="J179" s="32"/>
      <c r="K179" s="33">
        <f t="shared" si="145"/>
        <v>0</v>
      </c>
      <c r="L179" s="34">
        <v>924040</v>
      </c>
      <c r="M179" s="32"/>
      <c r="N179" s="32"/>
      <c r="O179" s="32"/>
      <c r="P179" s="32"/>
      <c r="Q179" s="32"/>
      <c r="R179" s="33">
        <f>L179+M179+N179+P179</f>
        <v>924040</v>
      </c>
      <c r="S179" s="32"/>
      <c r="T179" s="32"/>
      <c r="U179" s="32"/>
      <c r="V179" s="32"/>
      <c r="W179" s="32"/>
      <c r="X179" s="32"/>
      <c r="Y179" s="33">
        <f t="shared" si="147"/>
        <v>0</v>
      </c>
      <c r="Z179" s="32"/>
      <c r="AA179" s="32"/>
      <c r="AB179" s="32"/>
      <c r="AC179" s="32"/>
      <c r="AD179" s="32"/>
      <c r="AE179" s="32"/>
      <c r="AF179" s="33">
        <f t="shared" si="148"/>
        <v>0</v>
      </c>
      <c r="AG179" s="32"/>
      <c r="AH179" s="32"/>
      <c r="AI179" s="32"/>
      <c r="AJ179" s="32"/>
      <c r="AK179" s="32"/>
      <c r="AL179" s="32"/>
      <c r="AM179" s="33">
        <f t="shared" si="149"/>
        <v>0</v>
      </c>
      <c r="AN179" s="32"/>
      <c r="AO179" s="32"/>
      <c r="AP179" s="32"/>
      <c r="AQ179" s="32"/>
      <c r="AR179" s="32"/>
      <c r="AS179" s="32"/>
      <c r="AT179" s="33">
        <f t="shared" si="150"/>
        <v>0</v>
      </c>
      <c r="AU179" s="35">
        <f t="shared" si="151"/>
        <v>924040</v>
      </c>
      <c r="AV179" s="43" t="s">
        <v>693</v>
      </c>
      <c r="AW179" s="32">
        <v>2023</v>
      </c>
      <c r="AX179" s="38">
        <v>2023</v>
      </c>
      <c r="AY179" s="53" t="s">
        <v>88</v>
      </c>
    </row>
    <row r="180" spans="1:101" ht="60" customHeight="1" x14ac:dyDescent="0.25">
      <c r="A180" s="92" t="s">
        <v>829</v>
      </c>
      <c r="B180" s="89" t="s">
        <v>822</v>
      </c>
      <c r="C180" s="48" t="s">
        <v>97</v>
      </c>
      <c r="D180" s="212"/>
      <c r="E180" s="180"/>
      <c r="F180" s="48"/>
      <c r="G180" s="48"/>
      <c r="H180" s="48"/>
      <c r="I180" s="48"/>
      <c r="J180" s="48"/>
      <c r="K180" s="93">
        <f t="shared" si="145"/>
        <v>0</v>
      </c>
      <c r="L180" s="48"/>
      <c r="M180" s="48"/>
      <c r="N180" s="48"/>
      <c r="O180" s="48"/>
      <c r="P180" s="48"/>
      <c r="Q180" s="48"/>
      <c r="R180" s="181">
        <f t="shared" ref="R180:R182" si="152">L180+M180+N180+P180</f>
        <v>0</v>
      </c>
      <c r="S180" s="48"/>
      <c r="T180" s="48"/>
      <c r="U180" s="48"/>
      <c r="V180" s="48"/>
      <c r="W180" s="48">
        <v>100000</v>
      </c>
      <c r="X180" s="48" t="s">
        <v>827</v>
      </c>
      <c r="Y180" s="93">
        <f t="shared" si="147"/>
        <v>100000</v>
      </c>
      <c r="Z180" s="48"/>
      <c r="AA180" s="48"/>
      <c r="AB180" s="48"/>
      <c r="AC180" s="48"/>
      <c r="AD180" s="48"/>
      <c r="AE180" s="48"/>
      <c r="AF180" s="93">
        <f t="shared" si="148"/>
        <v>0</v>
      </c>
      <c r="AG180" s="48"/>
      <c r="AH180" s="48"/>
      <c r="AI180" s="48"/>
      <c r="AJ180" s="48"/>
      <c r="AK180" s="48"/>
      <c r="AL180" s="48"/>
      <c r="AM180" s="93">
        <f t="shared" si="149"/>
        <v>0</v>
      </c>
      <c r="AN180" s="48"/>
      <c r="AO180" s="48"/>
      <c r="AP180" s="48"/>
      <c r="AQ180" s="48"/>
      <c r="AR180" s="48"/>
      <c r="AS180" s="48"/>
      <c r="AT180" s="181">
        <f t="shared" si="150"/>
        <v>0</v>
      </c>
      <c r="AU180" s="95">
        <f t="shared" si="151"/>
        <v>100000</v>
      </c>
      <c r="AV180" s="89" t="s">
        <v>823</v>
      </c>
      <c r="AW180" s="48">
        <v>2023</v>
      </c>
      <c r="AX180" s="48">
        <v>2027</v>
      </c>
      <c r="AY180" s="52" t="s">
        <v>847</v>
      </c>
    </row>
    <row r="181" spans="1:101" ht="54" x14ac:dyDescent="0.25">
      <c r="A181" s="92" t="s">
        <v>830</v>
      </c>
      <c r="B181" s="89" t="s">
        <v>824</v>
      </c>
      <c r="C181" s="48" t="s">
        <v>97</v>
      </c>
      <c r="D181" s="212"/>
      <c r="E181" s="180"/>
      <c r="F181" s="48"/>
      <c r="G181" s="48"/>
      <c r="H181" s="48"/>
      <c r="I181" s="48"/>
      <c r="J181" s="48"/>
      <c r="K181" s="93">
        <f t="shared" si="145"/>
        <v>0</v>
      </c>
      <c r="L181" s="48"/>
      <c r="M181" s="48"/>
      <c r="N181" s="48"/>
      <c r="O181" s="48"/>
      <c r="P181" s="48"/>
      <c r="Q181" s="48"/>
      <c r="R181" s="181">
        <f t="shared" si="152"/>
        <v>0</v>
      </c>
      <c r="S181" s="48"/>
      <c r="T181" s="48"/>
      <c r="U181" s="48"/>
      <c r="V181" s="48"/>
      <c r="W181" s="48">
        <v>100000</v>
      </c>
      <c r="X181" s="48" t="s">
        <v>827</v>
      </c>
      <c r="Y181" s="93">
        <f t="shared" si="147"/>
        <v>100000</v>
      </c>
      <c r="Z181" s="48"/>
      <c r="AA181" s="48"/>
      <c r="AB181" s="48"/>
      <c r="AC181" s="48"/>
      <c r="AD181" s="48"/>
      <c r="AE181" s="48"/>
      <c r="AF181" s="93">
        <f t="shared" si="148"/>
        <v>0</v>
      </c>
      <c r="AG181" s="48"/>
      <c r="AH181" s="48"/>
      <c r="AI181" s="48"/>
      <c r="AJ181" s="48"/>
      <c r="AK181" s="48"/>
      <c r="AL181" s="48"/>
      <c r="AM181" s="93">
        <f t="shared" si="149"/>
        <v>0</v>
      </c>
      <c r="AN181" s="48"/>
      <c r="AO181" s="48"/>
      <c r="AP181" s="48"/>
      <c r="AQ181" s="48"/>
      <c r="AR181" s="48"/>
      <c r="AS181" s="48"/>
      <c r="AT181" s="181">
        <f t="shared" si="150"/>
        <v>0</v>
      </c>
      <c r="AU181" s="95">
        <f t="shared" si="151"/>
        <v>100000</v>
      </c>
      <c r="AV181" s="89" t="s">
        <v>825</v>
      </c>
      <c r="AW181" s="48">
        <v>2024</v>
      </c>
      <c r="AX181" s="48">
        <v>2027</v>
      </c>
      <c r="AY181" s="52" t="s">
        <v>848</v>
      </c>
    </row>
    <row r="182" spans="1:101" ht="80.099999999999994" customHeight="1" x14ac:dyDescent="0.25">
      <c r="A182" s="213" t="s">
        <v>831</v>
      </c>
      <c r="B182" s="214" t="s">
        <v>826</v>
      </c>
      <c r="C182" s="215" t="s">
        <v>97</v>
      </c>
      <c r="D182" s="48"/>
      <c r="E182" s="180"/>
      <c r="F182" s="48"/>
      <c r="G182" s="48"/>
      <c r="H182" s="48"/>
      <c r="I182" s="48"/>
      <c r="J182" s="48"/>
      <c r="K182" s="93">
        <f t="shared" si="145"/>
        <v>0</v>
      </c>
      <c r="L182" s="48">
        <v>15000</v>
      </c>
      <c r="M182" s="48"/>
      <c r="N182" s="48"/>
      <c r="O182" s="48"/>
      <c r="P182" s="48"/>
      <c r="Q182" s="48"/>
      <c r="R182" s="181">
        <f t="shared" si="152"/>
        <v>15000</v>
      </c>
      <c r="S182" s="48"/>
      <c r="T182" s="48"/>
      <c r="U182" s="48"/>
      <c r="V182" s="48"/>
      <c r="W182" s="48">
        <v>200000</v>
      </c>
      <c r="X182" s="48" t="s">
        <v>827</v>
      </c>
      <c r="Y182" s="93">
        <f t="shared" si="147"/>
        <v>200000</v>
      </c>
      <c r="Z182" s="48"/>
      <c r="AA182" s="48"/>
      <c r="AB182" s="48"/>
      <c r="AC182" s="48"/>
      <c r="AD182" s="48"/>
      <c r="AE182" s="48"/>
      <c r="AF182" s="93">
        <f t="shared" si="148"/>
        <v>0</v>
      </c>
      <c r="AG182" s="48"/>
      <c r="AH182" s="48"/>
      <c r="AI182" s="48"/>
      <c r="AJ182" s="48"/>
      <c r="AK182" s="48"/>
      <c r="AL182" s="48"/>
      <c r="AM182" s="93">
        <f t="shared" si="149"/>
        <v>0</v>
      </c>
      <c r="AN182" s="48"/>
      <c r="AO182" s="48"/>
      <c r="AP182" s="48"/>
      <c r="AQ182" s="48"/>
      <c r="AR182" s="48"/>
      <c r="AS182" s="48"/>
      <c r="AT182" s="181">
        <f t="shared" si="150"/>
        <v>0</v>
      </c>
      <c r="AU182" s="95">
        <f t="shared" si="151"/>
        <v>215000</v>
      </c>
      <c r="AV182" s="89" t="s">
        <v>828</v>
      </c>
      <c r="AW182" s="48">
        <v>2023</v>
      </c>
      <c r="AX182" s="48">
        <v>2027</v>
      </c>
      <c r="AY182" s="52" t="s">
        <v>847</v>
      </c>
    </row>
    <row r="183" spans="1:101" s="1" customFormat="1" ht="114.95" customHeight="1" x14ac:dyDescent="0.25">
      <c r="A183" s="231" t="s">
        <v>1002</v>
      </c>
      <c r="B183" s="232" t="s">
        <v>1003</v>
      </c>
      <c r="C183" s="233" t="s">
        <v>97</v>
      </c>
      <c r="D183" s="234"/>
      <c r="E183" s="235"/>
      <c r="F183" s="235"/>
      <c r="G183" s="234"/>
      <c r="H183" s="234"/>
      <c r="I183" s="234"/>
      <c r="J183" s="234"/>
      <c r="K183" s="236">
        <f t="shared" si="145"/>
        <v>0</v>
      </c>
      <c r="L183" s="235"/>
      <c r="M183" s="235"/>
      <c r="N183" s="234"/>
      <c r="O183" s="234"/>
      <c r="P183" s="234"/>
      <c r="Q183" s="234"/>
      <c r="R183" s="236">
        <f>L183+M183+N183+P183</f>
        <v>0</v>
      </c>
      <c r="S183" s="234"/>
      <c r="T183" s="234"/>
      <c r="U183" s="234"/>
      <c r="V183" s="234"/>
      <c r="W183" s="234"/>
      <c r="X183" s="234"/>
      <c r="Y183" s="236">
        <f t="shared" si="147"/>
        <v>0</v>
      </c>
      <c r="Z183" s="234"/>
      <c r="AA183" s="234"/>
      <c r="AB183" s="234"/>
      <c r="AC183" s="234"/>
      <c r="AD183" s="234"/>
      <c r="AE183" s="234"/>
      <c r="AF183" s="236">
        <f t="shared" si="148"/>
        <v>0</v>
      </c>
      <c r="AG183" s="234">
        <v>80000</v>
      </c>
      <c r="AH183" s="234"/>
      <c r="AI183" s="234"/>
      <c r="AJ183" s="234"/>
      <c r="AK183" s="234"/>
      <c r="AL183" s="234"/>
      <c r="AM183" s="236">
        <f t="shared" si="149"/>
        <v>80000</v>
      </c>
      <c r="AN183" s="234"/>
      <c r="AO183" s="234"/>
      <c r="AP183" s="234"/>
      <c r="AQ183" s="234"/>
      <c r="AR183" s="234"/>
      <c r="AS183" s="234"/>
      <c r="AT183" s="236">
        <f>AG183+AO183+AP183+AR183</f>
        <v>80000</v>
      </c>
      <c r="AU183" s="237">
        <f>AT183+AM183+AF183+Y183+R183+K183</f>
        <v>160000</v>
      </c>
      <c r="AV183" s="238" t="s">
        <v>1004</v>
      </c>
      <c r="AW183" s="234">
        <v>2026</v>
      </c>
      <c r="AX183" s="234">
        <v>2026</v>
      </c>
      <c r="AY183" s="239" t="s">
        <v>499</v>
      </c>
    </row>
    <row r="184" spans="1:101" ht="33.950000000000003" customHeight="1" x14ac:dyDescent="0.25">
      <c r="A184" s="364" t="s">
        <v>1001</v>
      </c>
      <c r="B184" s="379"/>
      <c r="C184" s="379"/>
      <c r="D184" s="379"/>
      <c r="E184" s="379"/>
      <c r="F184" s="379"/>
      <c r="G184" s="379"/>
      <c r="H184" s="379"/>
      <c r="I184" s="379"/>
      <c r="J184" s="379"/>
      <c r="K184" s="379"/>
      <c r="L184" s="379"/>
      <c r="M184" s="379"/>
      <c r="N184" s="379"/>
      <c r="O184" s="379"/>
      <c r="P184" s="379"/>
      <c r="Q184" s="379"/>
      <c r="R184" s="379"/>
      <c r="S184" s="379"/>
      <c r="T184" s="379"/>
      <c r="U184" s="379"/>
      <c r="V184" s="379"/>
      <c r="W184" s="379"/>
      <c r="X184" s="379"/>
      <c r="Y184" s="379"/>
      <c r="Z184" s="379"/>
      <c r="AA184" s="379"/>
      <c r="AB184" s="379"/>
      <c r="AC184" s="379"/>
      <c r="AD184" s="379"/>
      <c r="AE184" s="379"/>
      <c r="AF184" s="379"/>
      <c r="AG184" s="379"/>
      <c r="AH184" s="379"/>
      <c r="AI184" s="379"/>
      <c r="AJ184" s="379"/>
      <c r="AK184" s="379"/>
      <c r="AL184" s="379"/>
      <c r="AM184" s="379"/>
      <c r="AN184" s="379"/>
      <c r="AO184" s="379"/>
      <c r="AP184" s="379"/>
      <c r="AQ184" s="379"/>
      <c r="AR184" s="379"/>
      <c r="AS184" s="379"/>
      <c r="AT184" s="379"/>
      <c r="AU184" s="379"/>
      <c r="AV184" s="379"/>
      <c r="AW184" s="379"/>
      <c r="AX184" s="379"/>
      <c r="AY184" s="380"/>
    </row>
    <row r="185" spans="1:101" s="1" customFormat="1" ht="174" customHeight="1" x14ac:dyDescent="0.25">
      <c r="A185" s="167" t="s">
        <v>1028</v>
      </c>
      <c r="B185" s="232" t="s">
        <v>1029</v>
      </c>
      <c r="C185" s="233" t="s">
        <v>97</v>
      </c>
      <c r="D185" s="234"/>
      <c r="E185" s="267"/>
      <c r="F185" s="268"/>
      <c r="G185" s="234"/>
      <c r="H185" s="234"/>
      <c r="I185" s="234"/>
      <c r="J185" s="234"/>
      <c r="K185" s="276">
        <f t="shared" ref="K185" si="153">E185+F185+G185+I185</f>
        <v>0</v>
      </c>
      <c r="L185" s="263"/>
      <c r="M185" s="263"/>
      <c r="N185" s="263"/>
      <c r="O185" s="263"/>
      <c r="P185" s="263"/>
      <c r="Q185" s="263"/>
      <c r="R185" s="265">
        <f t="shared" ref="R185" si="154">L185+M185+N185+P185</f>
        <v>0</v>
      </c>
      <c r="S185" s="263"/>
      <c r="T185" s="263"/>
      <c r="U185" s="263"/>
      <c r="V185" s="263"/>
      <c r="W185" s="263"/>
      <c r="X185" s="263"/>
      <c r="Y185" s="265">
        <f t="shared" ref="Y185" si="155">S185+T185+U185+W185</f>
        <v>0</v>
      </c>
      <c r="Z185" s="263">
        <v>90000</v>
      </c>
      <c r="AA185" s="263"/>
      <c r="AB185" s="263">
        <v>510000</v>
      </c>
      <c r="AC185" s="263" t="s">
        <v>46</v>
      </c>
      <c r="AD185" s="263"/>
      <c r="AE185" s="263"/>
      <c r="AF185" s="264">
        <f t="shared" ref="AF185" si="156">Z185+AA185+AB185+AD185</f>
        <v>600000</v>
      </c>
      <c r="AG185" s="263"/>
      <c r="AH185" s="263"/>
      <c r="AI185" s="263"/>
      <c r="AJ185" s="263"/>
      <c r="AK185" s="263"/>
      <c r="AL185" s="263"/>
      <c r="AM185" s="264">
        <f t="shared" ref="AM185" si="157">AG185+AH185+AI185+AK185</f>
        <v>0</v>
      </c>
      <c r="AN185" s="263"/>
      <c r="AO185" s="263"/>
      <c r="AP185" s="263"/>
      <c r="AQ185" s="263"/>
      <c r="AR185" s="263"/>
      <c r="AS185" s="263"/>
      <c r="AT185" s="265">
        <f t="shared" ref="AT185" si="158">AN185+AO185+AP185+AR185</f>
        <v>0</v>
      </c>
      <c r="AU185" s="266">
        <f>AT185+AM185+AF185+Y185+R185+K185</f>
        <v>600000</v>
      </c>
      <c r="AV185" s="273" t="s">
        <v>1030</v>
      </c>
      <c r="AW185" s="234">
        <v>2025</v>
      </c>
      <c r="AX185" s="234">
        <v>2025</v>
      </c>
      <c r="AY185" s="52" t="s">
        <v>68</v>
      </c>
    </row>
    <row r="186" spans="1:101" ht="37.5" customHeight="1" x14ac:dyDescent="0.25">
      <c r="A186" s="364" t="s">
        <v>1031</v>
      </c>
      <c r="B186" s="379"/>
      <c r="C186" s="379"/>
      <c r="D186" s="379"/>
      <c r="E186" s="379"/>
      <c r="F186" s="379"/>
      <c r="G186" s="379"/>
      <c r="H186" s="379"/>
      <c r="I186" s="379"/>
      <c r="J186" s="379"/>
      <c r="K186" s="379"/>
      <c r="L186" s="379"/>
      <c r="M186" s="379"/>
      <c r="N186" s="379"/>
      <c r="O186" s="379"/>
      <c r="P186" s="379"/>
      <c r="Q186" s="379"/>
      <c r="R186" s="379"/>
      <c r="S186" s="379"/>
      <c r="T186" s="379"/>
      <c r="U186" s="379"/>
      <c r="V186" s="379"/>
      <c r="W186" s="379"/>
      <c r="X186" s="379"/>
      <c r="Y186" s="379"/>
      <c r="Z186" s="379"/>
      <c r="AA186" s="379"/>
      <c r="AB186" s="379"/>
      <c r="AC186" s="379"/>
      <c r="AD186" s="379"/>
      <c r="AE186" s="379"/>
      <c r="AF186" s="379"/>
      <c r="AG186" s="379"/>
      <c r="AH186" s="379"/>
      <c r="AI186" s="379"/>
      <c r="AJ186" s="379"/>
      <c r="AK186" s="379"/>
      <c r="AL186" s="379"/>
      <c r="AM186" s="379"/>
      <c r="AN186" s="379"/>
      <c r="AO186" s="379"/>
      <c r="AP186" s="379"/>
      <c r="AQ186" s="379"/>
      <c r="AR186" s="379"/>
      <c r="AS186" s="379"/>
      <c r="AT186" s="379"/>
      <c r="AU186" s="379"/>
      <c r="AV186" s="379"/>
      <c r="AW186" s="379"/>
      <c r="AX186" s="379"/>
      <c r="AY186" s="380"/>
      <c r="AZ186" s="23"/>
      <c r="BD186" s="12"/>
      <c r="CT186" s="23"/>
      <c r="CU186" s="45"/>
      <c r="CW186" s="12"/>
    </row>
    <row r="188" spans="1:101" ht="18.75" x14ac:dyDescent="0.25">
      <c r="A188" s="159" t="s">
        <v>654</v>
      </c>
      <c r="B188" s="160" t="s">
        <v>655</v>
      </c>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row>
    <row r="189" spans="1:101" x14ac:dyDescent="0.25">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X189" s="20"/>
    </row>
    <row r="191" spans="1:101" x14ac:dyDescent="0.25">
      <c r="AX191" s="20"/>
    </row>
    <row r="192" spans="1:101" x14ac:dyDescent="0.25">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X192" s="20"/>
    </row>
    <row r="195" spans="50:50" x14ac:dyDescent="0.25">
      <c r="AX195"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67">
    <mergeCell ref="AV6:AV8"/>
    <mergeCell ref="A107:AY107"/>
    <mergeCell ref="A78:AY78"/>
    <mergeCell ref="A104:AY104"/>
    <mergeCell ref="A13:AY13"/>
    <mergeCell ref="AX6:AX8"/>
    <mergeCell ref="AW6:AW8"/>
    <mergeCell ref="S6:Y6"/>
    <mergeCell ref="Z6:AF6"/>
    <mergeCell ref="A10:D10"/>
    <mergeCell ref="S7:Y7"/>
    <mergeCell ref="Z7:AF7"/>
    <mergeCell ref="AG7:AM7"/>
    <mergeCell ref="AN7:AT7"/>
    <mergeCell ref="C6:C8"/>
    <mergeCell ref="A186:AY186"/>
    <mergeCell ref="A88:AY88"/>
    <mergeCell ref="A90:AY90"/>
    <mergeCell ref="A184:AY184"/>
    <mergeCell ref="A176:AY176"/>
    <mergeCell ref="A164:AY164"/>
    <mergeCell ref="A170:AY170"/>
    <mergeCell ref="A175:AY175"/>
    <mergeCell ref="A109:AY109"/>
    <mergeCell ref="A167:AY167"/>
    <mergeCell ref="A144:AY144"/>
    <mergeCell ref="A146:AY146"/>
    <mergeCell ref="A174:AY174"/>
    <mergeCell ref="D6:D8"/>
    <mergeCell ref="E6:K6"/>
    <mergeCell ref="A163:AY163"/>
    <mergeCell ref="AV1:AY3"/>
    <mergeCell ref="A102:AY102"/>
    <mergeCell ref="A55:AY55"/>
    <mergeCell ref="A61:AY61"/>
    <mergeCell ref="A92:AY92"/>
    <mergeCell ref="A94:AY94"/>
    <mergeCell ref="A96:AY96"/>
    <mergeCell ref="A98:AY98"/>
    <mergeCell ref="A100:AY100"/>
    <mergeCell ref="A84:AY84"/>
    <mergeCell ref="A4:AY4"/>
    <mergeCell ref="L7:R7"/>
    <mergeCell ref="A5:AY5"/>
    <mergeCell ref="A9:D9"/>
    <mergeCell ref="B6:B8"/>
    <mergeCell ref="AU6:AU8"/>
    <mergeCell ref="AY6:AY8"/>
    <mergeCell ref="A159:AY159"/>
    <mergeCell ref="A143:AY143"/>
    <mergeCell ref="A25:AY25"/>
    <mergeCell ref="AG6:AM6"/>
    <mergeCell ref="AN6:AT6"/>
    <mergeCell ref="E7:K7"/>
    <mergeCell ref="A64:AY64"/>
    <mergeCell ref="A6:A8"/>
    <mergeCell ref="L6:R6"/>
    <mergeCell ref="A86:AY86"/>
    <mergeCell ref="A37:AY37"/>
    <mergeCell ref="A48:AY48"/>
    <mergeCell ref="A153:AY153"/>
    <mergeCell ref="A113:AY113"/>
    <mergeCell ref="A57:AY57"/>
    <mergeCell ref="A11:AY11"/>
    <mergeCell ref="A105:AY105"/>
    <mergeCell ref="A80:AY80"/>
    <mergeCell ref="A82:AY82"/>
  </mergeCells>
  <phoneticPr fontId="8" type="noConversion"/>
  <dataValidations disablePrompts="1" count="1">
    <dataValidation type="list" allowBlank="1" showErrorMessage="1" sqref="AY120">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66"/>
  <sheetViews>
    <sheetView tabSelected="1" zoomScale="55" zoomScaleNormal="55" workbookViewId="0">
      <pane ySplit="7" topLeftCell="A107" activePane="bottomLeft" state="frozen"/>
      <selection activeCell="A7" sqref="A7"/>
      <selection pane="bottomLeft" activeCell="BC9" sqref="BC9"/>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90" t="s">
        <v>197</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row>
    <row r="2" spans="1:165" s="12" customFormat="1" ht="56.25" customHeight="1" x14ac:dyDescent="0.3">
      <c r="A2" s="420" t="s">
        <v>589</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row>
    <row r="3" spans="1:165" ht="18" customHeight="1" x14ac:dyDescent="0.25">
      <c r="A3" s="415" t="s">
        <v>1</v>
      </c>
      <c r="B3" s="415" t="s">
        <v>0</v>
      </c>
      <c r="C3" s="415" t="s">
        <v>25</v>
      </c>
      <c r="D3" s="415" t="s">
        <v>24</v>
      </c>
      <c r="E3" s="415">
        <v>2022</v>
      </c>
      <c r="F3" s="416"/>
      <c r="G3" s="416"/>
      <c r="H3" s="416"/>
      <c r="I3" s="416"/>
      <c r="J3" s="416"/>
      <c r="K3" s="416"/>
      <c r="L3" s="415">
        <v>2023</v>
      </c>
      <c r="M3" s="416"/>
      <c r="N3" s="416"/>
      <c r="O3" s="416"/>
      <c r="P3" s="416"/>
      <c r="Q3" s="416"/>
      <c r="R3" s="416"/>
      <c r="S3" s="415">
        <v>2024</v>
      </c>
      <c r="T3" s="416"/>
      <c r="U3" s="416"/>
      <c r="V3" s="416"/>
      <c r="W3" s="416"/>
      <c r="X3" s="416"/>
      <c r="Y3" s="416"/>
      <c r="Z3" s="415">
        <v>2025</v>
      </c>
      <c r="AA3" s="416"/>
      <c r="AB3" s="416"/>
      <c r="AC3" s="416"/>
      <c r="AD3" s="416"/>
      <c r="AE3" s="416"/>
      <c r="AF3" s="416"/>
      <c r="AG3" s="415">
        <v>2026</v>
      </c>
      <c r="AH3" s="416"/>
      <c r="AI3" s="416"/>
      <c r="AJ3" s="416"/>
      <c r="AK3" s="416"/>
      <c r="AL3" s="416"/>
      <c r="AM3" s="416"/>
      <c r="AN3" s="415">
        <v>2027</v>
      </c>
      <c r="AO3" s="416"/>
      <c r="AP3" s="416"/>
      <c r="AQ3" s="416"/>
      <c r="AR3" s="416"/>
      <c r="AS3" s="416"/>
      <c r="AT3" s="416"/>
      <c r="AU3" s="415" t="s">
        <v>27</v>
      </c>
      <c r="AV3" s="422" t="s">
        <v>4</v>
      </c>
      <c r="AW3" s="419" t="s">
        <v>21</v>
      </c>
      <c r="AX3" s="419" t="s">
        <v>22</v>
      </c>
      <c r="AY3" s="415" t="s">
        <v>5</v>
      </c>
    </row>
    <row r="4" spans="1:165" ht="27" customHeight="1" x14ac:dyDescent="0.25">
      <c r="A4" s="415"/>
      <c r="B4" s="416"/>
      <c r="C4" s="416"/>
      <c r="D4" s="416"/>
      <c r="E4" s="383" t="s">
        <v>653</v>
      </c>
      <c r="F4" s="383"/>
      <c r="G4" s="383"/>
      <c r="H4" s="383"/>
      <c r="I4" s="383"/>
      <c r="J4" s="383"/>
      <c r="K4" s="384"/>
      <c r="L4" s="383" t="s">
        <v>653</v>
      </c>
      <c r="M4" s="383"/>
      <c r="N4" s="383"/>
      <c r="O4" s="383"/>
      <c r="P4" s="383"/>
      <c r="Q4" s="383"/>
      <c r="R4" s="384"/>
      <c r="S4" s="383" t="s">
        <v>653</v>
      </c>
      <c r="T4" s="383"/>
      <c r="U4" s="383"/>
      <c r="V4" s="383"/>
      <c r="W4" s="383"/>
      <c r="X4" s="383"/>
      <c r="Y4" s="384"/>
      <c r="Z4" s="383" t="s">
        <v>653</v>
      </c>
      <c r="AA4" s="383"/>
      <c r="AB4" s="383"/>
      <c r="AC4" s="383"/>
      <c r="AD4" s="383"/>
      <c r="AE4" s="383"/>
      <c r="AF4" s="384"/>
      <c r="AG4" s="383" t="s">
        <v>653</v>
      </c>
      <c r="AH4" s="383"/>
      <c r="AI4" s="383"/>
      <c r="AJ4" s="383"/>
      <c r="AK4" s="383"/>
      <c r="AL4" s="383"/>
      <c r="AM4" s="384"/>
      <c r="AN4" s="383" t="s">
        <v>653</v>
      </c>
      <c r="AO4" s="383"/>
      <c r="AP4" s="383"/>
      <c r="AQ4" s="383"/>
      <c r="AR4" s="383"/>
      <c r="AS4" s="383"/>
      <c r="AT4" s="384"/>
      <c r="AU4" s="415"/>
      <c r="AV4" s="422"/>
      <c r="AW4" s="419"/>
      <c r="AX4" s="419"/>
      <c r="AY4" s="415"/>
    </row>
    <row r="5" spans="1:165" ht="114.75" customHeight="1" x14ac:dyDescent="0.25">
      <c r="A5" s="415"/>
      <c r="B5" s="416"/>
      <c r="C5" s="416"/>
      <c r="D5" s="416"/>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15"/>
      <c r="AV5" s="422"/>
      <c r="AW5" s="419"/>
      <c r="AX5" s="419"/>
      <c r="AY5" s="415"/>
    </row>
    <row r="6" spans="1:165" ht="30.75" customHeight="1" x14ac:dyDescent="0.25">
      <c r="A6" s="417"/>
      <c r="B6" s="418"/>
      <c r="C6" s="418"/>
      <c r="D6" s="418"/>
      <c r="E6" s="79">
        <f>SUM(E7,E66,E96,E132,E141,E156,E173)</f>
        <v>11399967.849999998</v>
      </c>
      <c r="F6" s="79">
        <f>SUM(F7,F66,F96,F132,F141,F156,F173)</f>
        <v>26048786.490000002</v>
      </c>
      <c r="G6" s="79">
        <f>SUM(G7,G66,G96,G132,G141,G156,G173)</f>
        <v>2645015.7800000003</v>
      </c>
      <c r="H6" s="79"/>
      <c r="I6" s="79">
        <f>SUM(I7,I66,I96,I132,I141,I156,I173)</f>
        <v>2756564.0300000003</v>
      </c>
      <c r="J6" s="79"/>
      <c r="K6" s="79">
        <f>SUM(K7,K66,K96,K132,K141,K156,K173)</f>
        <v>42850334.150000006</v>
      </c>
      <c r="L6" s="79">
        <f>SUM(L7,L66,L96,L132,L141,L156,L173)</f>
        <v>18022237.131099999</v>
      </c>
      <c r="M6" s="79">
        <f>SUM(M7,M66,M96,M132,M141,M156,M173)</f>
        <v>3901600</v>
      </c>
      <c r="N6" s="79">
        <f>SUM(N7,N66,N96,N132,N141,N156,N173)</f>
        <v>2372054</v>
      </c>
      <c r="O6" s="79"/>
      <c r="P6" s="79">
        <f>SUM(P7,P66,P96,P132,P141,P156,P173)</f>
        <v>1680620.77</v>
      </c>
      <c r="Q6" s="79"/>
      <c r="R6" s="79">
        <f>SUM(R7,R66,R96,R132,R141,R156,R173)</f>
        <v>25756511.901099999</v>
      </c>
      <c r="S6" s="79">
        <f>SUM(S7,S66,S96,S132,S141,S156,S173)</f>
        <v>35997774.841119997</v>
      </c>
      <c r="T6" s="79">
        <f>SUM(T7,T66,T96,T132,T141,T156,T173)</f>
        <v>4391428.4515000004</v>
      </c>
      <c r="U6" s="79">
        <f>SUM(U7,U66,U96,U132,U141,U156,U173)</f>
        <v>230356</v>
      </c>
      <c r="V6" s="79"/>
      <c r="W6" s="79">
        <f>SUM(W7,W66,W96,W132,W141,W156,W173)</f>
        <v>14095719.999680001</v>
      </c>
      <c r="X6" s="79"/>
      <c r="Y6" s="79">
        <f>SUM(Y7,Y66,Y96,Y132,Y141,Y156,Y173)</f>
        <v>54715279.292300001</v>
      </c>
      <c r="Z6" s="79">
        <f>SUM(Z7,Z66,Z96,Z132,Z141,Z156,Z173)</f>
        <v>4852481.1228799997</v>
      </c>
      <c r="AA6" s="79">
        <f>SUM(AA7,AA66,AA96,AA132,AA141,AA156,AA173)</f>
        <v>5038703.55</v>
      </c>
      <c r="AB6" s="79">
        <f>SUM(AB7,AB66,AB96,AB132,AB141,AB156,AB173)</f>
        <v>1598020.2</v>
      </c>
      <c r="AC6" s="79"/>
      <c r="AD6" s="79">
        <f>SUM(AD7,AD66,AD96,AD132,AD141,AD156,AD173)</f>
        <v>2759999.9963199999</v>
      </c>
      <c r="AE6" s="79"/>
      <c r="AF6" s="79">
        <f>SUM(AF7,AF66,AF96,AF132,AF141,AF156,AF173)</f>
        <v>14249204.869199999</v>
      </c>
      <c r="AG6" s="79">
        <f>SUM(AG7,AG66,AG96,AG132,AG141,AG156,AG173)</f>
        <v>2717672.94</v>
      </c>
      <c r="AH6" s="79">
        <f>SUM(AH7,AH66,AH96,AH132,AH141,AH156,AH173)</f>
        <v>402238.29411764705</v>
      </c>
      <c r="AI6" s="79">
        <f>SUM(AI7,AI66,AI96,AI132,AI141,AI156,AI173)</f>
        <v>4944381.8</v>
      </c>
      <c r="AJ6" s="79"/>
      <c r="AK6" s="79">
        <f t="shared" ref="AK6:AP6" si="0">SUM(AK7,AK66,AK96,AK132,AK141,AK156,AK173)</f>
        <v>0</v>
      </c>
      <c r="AL6" s="79">
        <f t="shared" si="0"/>
        <v>0</v>
      </c>
      <c r="AM6" s="79">
        <f t="shared" si="0"/>
        <v>8064293.0341176474</v>
      </c>
      <c r="AN6" s="79">
        <f t="shared" si="0"/>
        <v>884520</v>
      </c>
      <c r="AO6" s="79">
        <f t="shared" si="0"/>
        <v>13200000</v>
      </c>
      <c r="AP6" s="79">
        <f t="shared" si="0"/>
        <v>4082757</v>
      </c>
      <c r="AQ6" s="79"/>
      <c r="AR6" s="79">
        <f>SUM(AR7,AR66,AR96,AR132,AR141,AR156,AR173)</f>
        <v>0</v>
      </c>
      <c r="AS6" s="79"/>
      <c r="AT6" s="79">
        <f>SUM(AT7,AT66,AT96,AT132,AT141,AT156,AT173)</f>
        <v>18167277</v>
      </c>
      <c r="AU6" s="79">
        <f>SUM(AU7,AU66,AU96,AU132,AU141,AU156,AU173)</f>
        <v>152024875.64671764</v>
      </c>
      <c r="AV6" s="80"/>
      <c r="AW6" s="80"/>
      <c r="AX6" s="81"/>
      <c r="AY6" s="82"/>
    </row>
    <row r="7" spans="1:165" s="66" customFormat="1" ht="42.75" customHeight="1" x14ac:dyDescent="0.25">
      <c r="A7" s="407" t="s">
        <v>335</v>
      </c>
      <c r="B7" s="408"/>
      <c r="C7" s="408"/>
      <c r="D7" s="408"/>
      <c r="E7" s="83">
        <f>SUM(E9:E15,E21:E53,E59,E61,E63,E65, E16, E54, E18:E56)</f>
        <v>8533547.1999999993</v>
      </c>
      <c r="F7" s="83">
        <f t="shared" ref="F7:Q7" si="1">SUM(F9:F15,F21:F53,F59,F61,F63,F65, F16, F54, F18:F56)</f>
        <v>22511790.490000002</v>
      </c>
      <c r="G7" s="83">
        <f t="shared" si="1"/>
        <v>818866</v>
      </c>
      <c r="H7" s="83">
        <f t="shared" si="1"/>
        <v>0</v>
      </c>
      <c r="I7" s="83">
        <f t="shared" si="1"/>
        <v>0</v>
      </c>
      <c r="J7" s="83">
        <f t="shared" si="1"/>
        <v>0</v>
      </c>
      <c r="K7" s="83">
        <f>SUM(K9:K15,K21:K53,K59,K61,K63,K65, K16, K54, K18:K56)</f>
        <v>31864203.690000005</v>
      </c>
      <c r="L7" s="83">
        <f>SUM(L9:L15,L21:L53,L59,L61,L63,L65, L16, L54, L18:L56)</f>
        <v>13520499.539999999</v>
      </c>
      <c r="M7" s="83">
        <f t="shared" si="1"/>
        <v>3871600</v>
      </c>
      <c r="N7" s="83">
        <f t="shared" si="1"/>
        <v>0</v>
      </c>
      <c r="O7" s="83">
        <f t="shared" si="1"/>
        <v>0</v>
      </c>
      <c r="P7" s="83">
        <f t="shared" si="1"/>
        <v>300000</v>
      </c>
      <c r="Q7" s="83">
        <f t="shared" si="1"/>
        <v>0</v>
      </c>
      <c r="R7" s="83">
        <f>SUM(R9:R15,R21:R53,R59,R61,R63,R65, R16, R54, R18:R56)</f>
        <v>17472099.539999999</v>
      </c>
      <c r="S7" s="83">
        <f>SUM(S9:S15,S21:S53,S59,S61,S63,S65, S16, S54, S18:S56)</f>
        <v>34313586</v>
      </c>
      <c r="T7" s="83">
        <f t="shared" ref="T7:AE7" si="2">SUM(T9:T15,T21:T53,T59,T61,T63,T65, T16, T54, T18:T56)</f>
        <v>1878600</v>
      </c>
      <c r="U7" s="83">
        <f t="shared" si="2"/>
        <v>0</v>
      </c>
      <c r="V7" s="83">
        <f t="shared" si="2"/>
        <v>0</v>
      </c>
      <c r="W7" s="83">
        <f t="shared" si="2"/>
        <v>0</v>
      </c>
      <c r="X7" s="83">
        <f t="shared" si="2"/>
        <v>0</v>
      </c>
      <c r="Y7" s="83">
        <f>SUM(Y9:Y15,Y21:Y53,Y59,Y61,Y63,Y65, Y16, Y54, Y18:Y56)</f>
        <v>36192186</v>
      </c>
      <c r="Z7" s="83">
        <f>SUM(Z9:Z15,Z21:Z53,Z59,Z61,Z63,Z65, Z16, Z54, Z18:Z56)</f>
        <v>1947342</v>
      </c>
      <c r="AA7" s="83">
        <f t="shared" si="2"/>
        <v>2371135</v>
      </c>
      <c r="AB7" s="83">
        <f t="shared" si="2"/>
        <v>1188020.2</v>
      </c>
      <c r="AC7" s="83">
        <f t="shared" si="2"/>
        <v>0</v>
      </c>
      <c r="AD7" s="83">
        <f t="shared" si="2"/>
        <v>0</v>
      </c>
      <c r="AE7" s="83">
        <f t="shared" si="2"/>
        <v>0</v>
      </c>
      <c r="AF7" s="83">
        <f>SUM(AF9:AF15,AF21:AF53,AF59,AF61,AF63,AF65, AF16, AF54, AF18:AF56)</f>
        <v>5506497.2000000002</v>
      </c>
      <c r="AG7" s="83">
        <f>SUM(AG9:AG15,AG21:AG53,AG59,AG61,AG63,AG65, AG16, AG54, AG18:AG56)</f>
        <v>1724520</v>
      </c>
      <c r="AH7" s="83">
        <f t="shared" ref="AH7:AS7" si="3">SUM(AH9:AH15,AH21:AH53,AH59,AH61,AH63,AH65, AH16, AH54, AH18:AH56)</f>
        <v>14003</v>
      </c>
      <c r="AI7" s="83">
        <f t="shared" si="3"/>
        <v>2419381.7999999998</v>
      </c>
      <c r="AJ7" s="83">
        <f t="shared" si="3"/>
        <v>0</v>
      </c>
      <c r="AK7" s="83">
        <f t="shared" si="3"/>
        <v>0</v>
      </c>
      <c r="AL7" s="83">
        <f t="shared" si="3"/>
        <v>0</v>
      </c>
      <c r="AM7" s="83">
        <f>SUM(AM9:AM15,AM21:AM53,AM59,AM61,AM63,AM65, AM16, AM54, AM18:AM56)</f>
        <v>4157904.8</v>
      </c>
      <c r="AN7" s="83">
        <f>SUM(AN9:AN15,AN21:AN53,AN59,AN61,AN63,AN65, AN16, AN54, AN18:AN56)</f>
        <v>74520</v>
      </c>
      <c r="AO7" s="83">
        <f t="shared" si="3"/>
        <v>0</v>
      </c>
      <c r="AP7" s="83">
        <f t="shared" si="3"/>
        <v>0</v>
      </c>
      <c r="AQ7" s="83">
        <f t="shared" si="3"/>
        <v>0</v>
      </c>
      <c r="AR7" s="83">
        <f t="shared" si="3"/>
        <v>0</v>
      </c>
      <c r="AS7" s="83">
        <f t="shared" si="3"/>
        <v>0</v>
      </c>
      <c r="AT7" s="83">
        <f>SUM(AT9:AT15,AT21:AT53,AT59,AT61,AT63,AT65, AT16, AT54, AT18:AT56)</f>
        <v>74520</v>
      </c>
      <c r="AU7" s="83">
        <f>SUM(AU9:AU15,AU21:AU53,AU59,AU61,AU63,AU65, AU16, AU54, AU18,AU56)</f>
        <v>83549386.629999995</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70" t="s">
        <v>590</v>
      </c>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c r="AT8" s="371"/>
      <c r="AU8" s="371"/>
      <c r="AV8" s="371"/>
      <c r="AW8" s="371"/>
      <c r="AX8" s="371"/>
      <c r="AY8" s="371"/>
    </row>
    <row r="9" spans="1:165" ht="150.75" customHeight="1" x14ac:dyDescent="0.25">
      <c r="A9" s="126" t="s">
        <v>336</v>
      </c>
      <c r="B9" s="51" t="s">
        <v>217</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706</v>
      </c>
      <c r="AW9" s="50">
        <v>2022</v>
      </c>
      <c r="AX9" s="50">
        <v>2024</v>
      </c>
      <c r="AY9" s="48" t="s">
        <v>68</v>
      </c>
    </row>
    <row r="10" spans="1:165" s="229" customFormat="1" ht="165" customHeight="1" x14ac:dyDescent="0.25">
      <c r="A10" s="216" t="s">
        <v>337</v>
      </c>
      <c r="B10" s="217" t="s">
        <v>904</v>
      </c>
      <c r="C10" s="218" t="s">
        <v>97</v>
      </c>
      <c r="D10" s="219"/>
      <c r="E10" s="230">
        <v>127416</v>
      </c>
      <c r="F10" s="230">
        <v>528000</v>
      </c>
      <c r="G10" s="219"/>
      <c r="H10" s="219"/>
      <c r="I10" s="219"/>
      <c r="J10" s="219"/>
      <c r="K10" s="223">
        <f t="shared" ref="K10" si="4">E10+F10+G10+I10</f>
        <v>655416</v>
      </c>
      <c r="L10" s="230">
        <v>1968193.53</v>
      </c>
      <c r="M10" s="230">
        <v>2112000</v>
      </c>
      <c r="N10" s="219"/>
      <c r="O10" s="219"/>
      <c r="P10" s="219"/>
      <c r="Q10" s="219"/>
      <c r="R10" s="223">
        <f>L10+M10+N10+P10</f>
        <v>4080193.5300000003</v>
      </c>
      <c r="S10" s="219"/>
      <c r="T10" s="219"/>
      <c r="U10" s="219"/>
      <c r="V10" s="219"/>
      <c r="W10" s="219"/>
      <c r="X10" s="219"/>
      <c r="Y10" s="223">
        <f t="shared" ref="Y10" si="5">S10+T10+U10+W10</f>
        <v>0</v>
      </c>
      <c r="Z10" s="219"/>
      <c r="AA10" s="219"/>
      <c r="AB10" s="219"/>
      <c r="AC10" s="219"/>
      <c r="AD10" s="219"/>
      <c r="AE10" s="219"/>
      <c r="AF10" s="223">
        <f t="shared" ref="AF10" si="6">Z10+AA10+AB10+AD10</f>
        <v>0</v>
      </c>
      <c r="AG10" s="219"/>
      <c r="AH10" s="219"/>
      <c r="AI10" s="219"/>
      <c r="AJ10" s="219"/>
      <c r="AK10" s="219"/>
      <c r="AL10" s="219"/>
      <c r="AM10" s="223">
        <f t="shared" ref="AM10" si="7">AG10+AH10+AI10+AK10</f>
        <v>0</v>
      </c>
      <c r="AN10" s="219"/>
      <c r="AO10" s="219"/>
      <c r="AP10" s="219"/>
      <c r="AQ10" s="219"/>
      <c r="AR10" s="219"/>
      <c r="AS10" s="219"/>
      <c r="AT10" s="223">
        <f t="shared" ref="AT10" si="8">AN10+AO10+AP10+AR10</f>
        <v>0</v>
      </c>
      <c r="AU10" s="226">
        <f>AT10+AM10+AF10+Y10+R10+K10</f>
        <v>4735609.53</v>
      </c>
      <c r="AV10" s="227" t="s">
        <v>905</v>
      </c>
      <c r="AW10" s="219">
        <v>2022</v>
      </c>
      <c r="AX10" s="219">
        <v>2023</v>
      </c>
      <c r="AY10" s="228"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29" customFormat="1" ht="46.5" customHeight="1" x14ac:dyDescent="0.25">
      <c r="A11" s="387" t="s">
        <v>906</v>
      </c>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6"/>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338</v>
      </c>
      <c r="B12" s="51" t="s">
        <v>211</v>
      </c>
      <c r="C12" s="48" t="s">
        <v>97</v>
      </c>
      <c r="D12" s="50"/>
      <c r="E12" s="90"/>
      <c r="F12" s="90"/>
      <c r="G12" s="50"/>
      <c r="H12" s="50"/>
      <c r="I12" s="50"/>
      <c r="J12" s="50"/>
      <c r="K12" s="87">
        <f t="shared" ref="K12:K51" si="9">E12+F12+G12+I12</f>
        <v>0</v>
      </c>
      <c r="L12" s="90">
        <v>270000</v>
      </c>
      <c r="M12" s="90">
        <v>750000</v>
      </c>
      <c r="N12" s="50"/>
      <c r="O12" s="50"/>
      <c r="P12" s="50"/>
      <c r="Q12" s="50"/>
      <c r="R12" s="87">
        <f>L12+M12+N12+P12</f>
        <v>1020000</v>
      </c>
      <c r="S12" s="90">
        <v>31000</v>
      </c>
      <c r="T12" s="90">
        <v>93000</v>
      </c>
      <c r="U12" s="50"/>
      <c r="V12" s="50"/>
      <c r="W12" s="50"/>
      <c r="X12" s="50"/>
      <c r="Y12" s="87">
        <f t="shared" ref="Y12:Y54" si="10">S12+T12+U12+W12</f>
        <v>124000</v>
      </c>
      <c r="Z12" s="50"/>
      <c r="AA12" s="50"/>
      <c r="AB12" s="50"/>
      <c r="AC12" s="50"/>
      <c r="AD12" s="50"/>
      <c r="AE12" s="50"/>
      <c r="AF12" s="87">
        <f t="shared" ref="AF12:AF54" si="11">Z12+AA12+AB12+AD12</f>
        <v>0</v>
      </c>
      <c r="AG12" s="50"/>
      <c r="AH12" s="50"/>
      <c r="AI12" s="50"/>
      <c r="AJ12" s="50"/>
      <c r="AK12" s="50"/>
      <c r="AL12" s="50"/>
      <c r="AM12" s="87">
        <f t="shared" ref="AM12:AM54" si="12">AG12+AH12+AI12+AK12</f>
        <v>0</v>
      </c>
      <c r="AN12" s="50"/>
      <c r="AO12" s="50"/>
      <c r="AP12" s="50"/>
      <c r="AQ12" s="50"/>
      <c r="AR12" s="50"/>
      <c r="AS12" s="50"/>
      <c r="AT12" s="87">
        <f t="shared" ref="AT12:AT54" si="13">AN12+AO12+AP12+AR12</f>
        <v>0</v>
      </c>
      <c r="AU12" s="88">
        <f>AT12+AM12+AF12+Y12+R12+K12</f>
        <v>1144000</v>
      </c>
      <c r="AV12" s="89" t="s">
        <v>694</v>
      </c>
      <c r="AW12" s="50">
        <v>2022</v>
      </c>
      <c r="AX12" s="50">
        <v>2023</v>
      </c>
      <c r="AY12" s="91" t="s">
        <v>68</v>
      </c>
    </row>
    <row r="13" spans="1:165" s="4" customFormat="1" ht="160.5" customHeight="1" x14ac:dyDescent="0.25">
      <c r="A13" s="127" t="s">
        <v>339</v>
      </c>
      <c r="B13" s="51" t="s">
        <v>209</v>
      </c>
      <c r="C13" s="51" t="s">
        <v>97</v>
      </c>
      <c r="D13" s="129"/>
      <c r="E13" s="90"/>
      <c r="F13" s="90"/>
      <c r="G13" s="50"/>
      <c r="H13" s="50"/>
      <c r="I13" s="50"/>
      <c r="J13" s="50"/>
      <c r="K13" s="87">
        <f t="shared" si="9"/>
        <v>0</v>
      </c>
      <c r="L13" s="108">
        <v>49600</v>
      </c>
      <c r="M13" s="108">
        <v>446400</v>
      </c>
      <c r="N13" s="129"/>
      <c r="O13" s="129"/>
      <c r="P13" s="129"/>
      <c r="Q13" s="129"/>
      <c r="R13" s="49">
        <f>L13+M13+N13+P13</f>
        <v>496000</v>
      </c>
      <c r="S13" s="109">
        <v>198400</v>
      </c>
      <c r="T13" s="109">
        <v>1785600</v>
      </c>
      <c r="U13" s="108"/>
      <c r="V13" s="108"/>
      <c r="W13" s="108"/>
      <c r="X13" s="108"/>
      <c r="Y13" s="87">
        <f t="shared" si="10"/>
        <v>1984000</v>
      </c>
      <c r="Z13" s="108"/>
      <c r="AA13" s="108"/>
      <c r="AB13" s="108"/>
      <c r="AC13" s="108"/>
      <c r="AD13" s="108"/>
      <c r="AE13" s="108"/>
      <c r="AF13" s="87">
        <f t="shared" si="11"/>
        <v>0</v>
      </c>
      <c r="AG13" s="108"/>
      <c r="AH13" s="108"/>
      <c r="AI13" s="108"/>
      <c r="AJ13" s="108"/>
      <c r="AK13" s="108"/>
      <c r="AL13" s="108"/>
      <c r="AM13" s="87">
        <f t="shared" si="12"/>
        <v>0</v>
      </c>
      <c r="AN13" s="108"/>
      <c r="AO13" s="108"/>
      <c r="AP13" s="108"/>
      <c r="AQ13" s="108"/>
      <c r="AR13" s="108"/>
      <c r="AS13" s="108"/>
      <c r="AT13" s="87">
        <f t="shared" si="13"/>
        <v>0</v>
      </c>
      <c r="AU13" s="88">
        <f>AT13+AM13+AF13+Y13+R13+K13</f>
        <v>2480000</v>
      </c>
      <c r="AV13" s="96" t="s">
        <v>705</v>
      </c>
      <c r="AW13" s="108">
        <v>2022</v>
      </c>
      <c r="AX13" s="108">
        <v>2023</v>
      </c>
      <c r="AY13" s="119" t="s">
        <v>68</v>
      </c>
    </row>
    <row r="14" spans="1:165" s="229" customFormat="1" ht="198.75" customHeight="1" x14ac:dyDescent="0.25">
      <c r="A14" s="216" t="s">
        <v>340</v>
      </c>
      <c r="B14" s="217" t="s">
        <v>907</v>
      </c>
      <c r="C14" s="218" t="s">
        <v>97</v>
      </c>
      <c r="D14" s="219"/>
      <c r="E14" s="220">
        <v>74847</v>
      </c>
      <c r="F14" s="221">
        <v>140800</v>
      </c>
      <c r="G14" s="222"/>
      <c r="H14" s="222"/>
      <c r="I14" s="222"/>
      <c r="J14" s="219"/>
      <c r="K14" s="223">
        <f t="shared" si="9"/>
        <v>215647</v>
      </c>
      <c r="L14" s="224">
        <v>939408.00999999989</v>
      </c>
      <c r="M14" s="225">
        <v>563200</v>
      </c>
      <c r="N14" s="219"/>
      <c r="O14" s="219"/>
      <c r="P14" s="219"/>
      <c r="Q14" s="219"/>
      <c r="R14" s="223">
        <f>L14+M14+N14+P14</f>
        <v>1502608.0099999998</v>
      </c>
      <c r="S14" s="219"/>
      <c r="T14" s="219"/>
      <c r="U14" s="219"/>
      <c r="V14" s="219"/>
      <c r="W14" s="219"/>
      <c r="X14" s="219"/>
      <c r="Y14" s="223">
        <f t="shared" si="10"/>
        <v>0</v>
      </c>
      <c r="Z14" s="219"/>
      <c r="AA14" s="219"/>
      <c r="AB14" s="219"/>
      <c r="AC14" s="219"/>
      <c r="AD14" s="219"/>
      <c r="AE14" s="219"/>
      <c r="AF14" s="223">
        <f t="shared" si="11"/>
        <v>0</v>
      </c>
      <c r="AG14" s="219"/>
      <c r="AH14" s="219"/>
      <c r="AI14" s="219"/>
      <c r="AJ14" s="219"/>
      <c r="AK14" s="219"/>
      <c r="AL14" s="219"/>
      <c r="AM14" s="223">
        <f t="shared" si="12"/>
        <v>0</v>
      </c>
      <c r="AN14" s="219"/>
      <c r="AO14" s="219"/>
      <c r="AP14" s="219"/>
      <c r="AQ14" s="219"/>
      <c r="AR14" s="219"/>
      <c r="AS14" s="219"/>
      <c r="AT14" s="223">
        <f t="shared" si="13"/>
        <v>0</v>
      </c>
      <c r="AU14" s="226">
        <f>AT14+AM14+AF14+Y14+R14+K14</f>
        <v>1718255.0099999998</v>
      </c>
      <c r="AV14" s="227" t="s">
        <v>908</v>
      </c>
      <c r="AW14" s="219">
        <v>2022</v>
      </c>
      <c r="AX14" s="219">
        <v>2023</v>
      </c>
      <c r="AY14" s="228"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29" customFormat="1" ht="46.5" customHeight="1" x14ac:dyDescent="0.25">
      <c r="A15" s="396" t="s">
        <v>906</v>
      </c>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8"/>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s="229" customFormat="1" ht="149.44999999999999" customHeight="1" x14ac:dyDescent="0.25">
      <c r="A16" s="216" t="s">
        <v>1006</v>
      </c>
      <c r="B16" s="218" t="s">
        <v>1007</v>
      </c>
      <c r="C16" s="218" t="s">
        <v>97</v>
      </c>
      <c r="D16" s="219"/>
      <c r="E16" s="243"/>
      <c r="F16" s="244"/>
      <c r="G16" s="219"/>
      <c r="H16" s="219"/>
      <c r="I16" s="219"/>
      <c r="J16" s="219"/>
      <c r="K16" s="329">
        <f t="shared" ref="K16" si="14">E16+F16+G16+I16</f>
        <v>0</v>
      </c>
      <c r="L16" s="243"/>
      <c r="M16" s="244"/>
      <c r="N16" s="219"/>
      <c r="O16" s="219"/>
      <c r="P16" s="219"/>
      <c r="Q16" s="219"/>
      <c r="R16" s="329">
        <f t="shared" ref="R16" si="15">L16+M16+N16+P16</f>
        <v>0</v>
      </c>
      <c r="S16" s="219"/>
      <c r="T16" s="219"/>
      <c r="U16" s="219"/>
      <c r="V16" s="218" t="s">
        <v>1008</v>
      </c>
      <c r="W16" s="219"/>
      <c r="X16" s="219"/>
      <c r="Y16" s="223">
        <f>S16+T16+U16+W16</f>
        <v>0</v>
      </c>
      <c r="Z16" s="340"/>
      <c r="AA16" s="218">
        <v>1828569</v>
      </c>
      <c r="AB16" s="340">
        <v>1002871.2</v>
      </c>
      <c r="AC16" s="218" t="s">
        <v>1008</v>
      </c>
      <c r="AD16" s="218"/>
      <c r="AE16" s="218"/>
      <c r="AF16" s="341">
        <f t="shared" ref="AF16" si="16">Z16+AA16+AB16+AD16</f>
        <v>2831440.2</v>
      </c>
      <c r="AG16" s="342"/>
      <c r="AH16" s="218"/>
      <c r="AI16" s="340">
        <v>2340032.7999999998</v>
      </c>
      <c r="AJ16" s="218" t="s">
        <v>1008</v>
      </c>
      <c r="AK16" s="218"/>
      <c r="AL16" s="218"/>
      <c r="AM16" s="341">
        <f>AG16+AH16+AI16+AK16</f>
        <v>2340032.7999999998</v>
      </c>
      <c r="AN16" s="243"/>
      <c r="AO16" s="244"/>
      <c r="AP16" s="219"/>
      <c r="AQ16" s="219"/>
      <c r="AR16" s="219"/>
      <c r="AS16" s="219"/>
      <c r="AT16" s="329">
        <f t="shared" ref="AT16" si="17">AN16+AO16+AP16+AR16</f>
        <v>0</v>
      </c>
      <c r="AU16" s="226">
        <f>AT16+AM16+AF16+Y16+R16+K16</f>
        <v>5171473</v>
      </c>
      <c r="AV16" s="227" t="s">
        <v>1066</v>
      </c>
      <c r="AW16" s="219">
        <v>2024</v>
      </c>
      <c r="AX16" s="219">
        <v>2026</v>
      </c>
      <c r="AY16" s="228" t="s">
        <v>68</v>
      </c>
    </row>
    <row r="17" spans="1:51" s="317" customFormat="1" ht="45.95" customHeight="1" x14ac:dyDescent="0.25">
      <c r="A17" s="387" t="s">
        <v>1075</v>
      </c>
      <c r="B17" s="388"/>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9"/>
    </row>
    <row r="18" spans="1:51" ht="192" customHeight="1" x14ac:dyDescent="0.25">
      <c r="A18" s="231" t="s">
        <v>1019</v>
      </c>
      <c r="B18" s="233" t="s">
        <v>1020</v>
      </c>
      <c r="C18" s="233" t="s">
        <v>97</v>
      </c>
      <c r="D18" s="234"/>
      <c r="E18" s="267"/>
      <c r="F18" s="268"/>
      <c r="G18" s="234"/>
      <c r="H18" s="234"/>
      <c r="I18" s="234"/>
      <c r="J18" s="234"/>
      <c r="K18" s="276">
        <f t="shared" ref="K18" si="18">E18+F18+G18+I18</f>
        <v>0</v>
      </c>
      <c r="L18" s="267"/>
      <c r="M18" s="268"/>
      <c r="N18" s="234"/>
      <c r="O18" s="234"/>
      <c r="P18" s="234"/>
      <c r="Q18" s="234"/>
      <c r="R18" s="276">
        <f t="shared" ref="R18" si="19">L18+M18+N18+P18</f>
        <v>0</v>
      </c>
      <c r="S18" s="234"/>
      <c r="T18" s="234"/>
      <c r="U18" s="234"/>
      <c r="V18" s="233"/>
      <c r="W18" s="234"/>
      <c r="X18" s="234"/>
      <c r="Y18" s="236">
        <f>S18+T18+U18+W18</f>
        <v>0</v>
      </c>
      <c r="Z18" s="299"/>
      <c r="AA18" s="233">
        <v>32673</v>
      </c>
      <c r="AB18" s="299">
        <v>185149</v>
      </c>
      <c r="AC18" s="233" t="s">
        <v>46</v>
      </c>
      <c r="AD18" s="233"/>
      <c r="AE18" s="233"/>
      <c r="AF18" s="300">
        <f t="shared" ref="AF18" si="20">Z18+AA18+AB18+AD18</f>
        <v>217822</v>
      </c>
      <c r="AG18" s="301"/>
      <c r="AH18" s="233">
        <v>14003</v>
      </c>
      <c r="AI18" s="299">
        <v>79349</v>
      </c>
      <c r="AJ18" s="233" t="s">
        <v>46</v>
      </c>
      <c r="AK18" s="233"/>
      <c r="AL18" s="233"/>
      <c r="AM18" s="300">
        <f>AG18+AH18+AI18+AK18</f>
        <v>93352</v>
      </c>
      <c r="AN18" s="267"/>
      <c r="AO18" s="268"/>
      <c r="AP18" s="234"/>
      <c r="AQ18" s="233"/>
      <c r="AR18" s="234"/>
      <c r="AS18" s="234"/>
      <c r="AT18" s="276">
        <f t="shared" ref="AT18" si="21">AN18+AO18+AP18+AR18</f>
        <v>0</v>
      </c>
      <c r="AU18" s="237">
        <f>AT18+AM18+AF18+Y18+R18+K18</f>
        <v>311174</v>
      </c>
      <c r="AV18" s="238" t="s">
        <v>1021</v>
      </c>
      <c r="AW18" s="234">
        <v>2024</v>
      </c>
      <c r="AX18" s="234">
        <v>2026</v>
      </c>
      <c r="AY18" s="239" t="s">
        <v>68</v>
      </c>
    </row>
    <row r="19" spans="1:51" ht="39.6" customHeight="1" x14ac:dyDescent="0.25">
      <c r="A19" s="372" t="s">
        <v>1022</v>
      </c>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4"/>
    </row>
    <row r="20" spans="1:51" s="20" customFormat="1" ht="31.5" customHeight="1" x14ac:dyDescent="0.25">
      <c r="A20" s="370" t="s">
        <v>591</v>
      </c>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1"/>
      <c r="AT20" s="371"/>
      <c r="AU20" s="371"/>
      <c r="AV20" s="371"/>
      <c r="AW20" s="371"/>
      <c r="AX20" s="371"/>
      <c r="AY20" s="371"/>
    </row>
    <row r="21" spans="1:51" ht="164.25" customHeight="1" x14ac:dyDescent="0.25">
      <c r="A21" s="126" t="s">
        <v>520</v>
      </c>
      <c r="B21" s="51" t="s">
        <v>212</v>
      </c>
      <c r="C21" s="48" t="s">
        <v>97</v>
      </c>
      <c r="D21" s="50"/>
      <c r="E21" s="90">
        <v>40000</v>
      </c>
      <c r="F21" s="90">
        <v>105000</v>
      </c>
      <c r="G21" s="50"/>
      <c r="H21" s="50"/>
      <c r="I21" s="50"/>
      <c r="J21" s="50"/>
      <c r="K21" s="87">
        <f t="shared" si="9"/>
        <v>145000</v>
      </c>
      <c r="L21" s="90"/>
      <c r="M21" s="90"/>
      <c r="N21" s="50"/>
      <c r="O21" s="50"/>
      <c r="P21" s="50"/>
      <c r="Q21" s="50"/>
      <c r="R21" s="87">
        <f>L21+M21+N21+P21</f>
        <v>0</v>
      </c>
      <c r="S21" s="50"/>
      <c r="T21" s="50"/>
      <c r="U21" s="50"/>
      <c r="V21" s="50"/>
      <c r="W21" s="50"/>
      <c r="X21" s="50"/>
      <c r="Y21" s="87">
        <f t="shared" si="10"/>
        <v>0</v>
      </c>
      <c r="Z21" s="50"/>
      <c r="AA21" s="50"/>
      <c r="AB21" s="50"/>
      <c r="AC21" s="50"/>
      <c r="AD21" s="50"/>
      <c r="AE21" s="50"/>
      <c r="AF21" s="87">
        <f t="shared" si="11"/>
        <v>0</v>
      </c>
      <c r="AG21" s="50"/>
      <c r="AH21" s="50"/>
      <c r="AI21" s="50"/>
      <c r="AJ21" s="50"/>
      <c r="AK21" s="50"/>
      <c r="AL21" s="50"/>
      <c r="AM21" s="87">
        <f t="shared" si="12"/>
        <v>0</v>
      </c>
      <c r="AN21" s="50"/>
      <c r="AO21" s="50"/>
      <c r="AP21" s="50"/>
      <c r="AQ21" s="50"/>
      <c r="AR21" s="50"/>
      <c r="AS21" s="50"/>
      <c r="AT21" s="87">
        <f t="shared" si="13"/>
        <v>0</v>
      </c>
      <c r="AU21" s="88">
        <f t="shared" ref="AU21:AU53" si="22">AT21+AM21+AF21+Y21+R21+K21</f>
        <v>145000</v>
      </c>
      <c r="AV21" s="89" t="s">
        <v>704</v>
      </c>
      <c r="AW21" s="50">
        <v>2022</v>
      </c>
      <c r="AX21" s="50">
        <v>2022</v>
      </c>
      <c r="AY21" s="48" t="s">
        <v>213</v>
      </c>
    </row>
    <row r="22" spans="1:51" ht="126" customHeight="1" x14ac:dyDescent="0.25">
      <c r="A22" s="126" t="s">
        <v>341</v>
      </c>
      <c r="B22" s="51" t="s">
        <v>492</v>
      </c>
      <c r="C22" s="48" t="s">
        <v>97</v>
      </c>
      <c r="D22" s="50"/>
      <c r="E22" s="50"/>
      <c r="F22" s="50"/>
      <c r="G22" s="50"/>
      <c r="H22" s="50" t="s">
        <v>95</v>
      </c>
      <c r="I22" s="50"/>
      <c r="J22" s="50"/>
      <c r="K22" s="87">
        <f t="shared" si="9"/>
        <v>0</v>
      </c>
      <c r="L22" s="50">
        <v>50000</v>
      </c>
      <c r="M22" s="50"/>
      <c r="N22" s="50"/>
      <c r="O22" s="50"/>
      <c r="P22" s="50"/>
      <c r="Q22" s="50"/>
      <c r="R22" s="87">
        <f>L22+M22+N22+P22</f>
        <v>50000</v>
      </c>
      <c r="S22" s="50"/>
      <c r="T22" s="50"/>
      <c r="U22" s="50"/>
      <c r="V22" s="50"/>
      <c r="W22" s="50"/>
      <c r="X22" s="50"/>
      <c r="Y22" s="87">
        <f t="shared" si="10"/>
        <v>0</v>
      </c>
      <c r="Z22" s="50"/>
      <c r="AA22" s="50"/>
      <c r="AB22" s="50"/>
      <c r="AC22" s="50"/>
      <c r="AD22" s="50"/>
      <c r="AE22" s="50"/>
      <c r="AF22" s="87">
        <f t="shared" si="11"/>
        <v>0</v>
      </c>
      <c r="AG22" s="50"/>
      <c r="AH22" s="50"/>
      <c r="AI22" s="50"/>
      <c r="AJ22" s="50"/>
      <c r="AK22" s="50"/>
      <c r="AL22" s="50"/>
      <c r="AM22" s="87">
        <f t="shared" si="12"/>
        <v>0</v>
      </c>
      <c r="AN22" s="50"/>
      <c r="AO22" s="50"/>
      <c r="AP22" s="50"/>
      <c r="AQ22" s="50"/>
      <c r="AR22" s="50"/>
      <c r="AS22" s="50"/>
      <c r="AT22" s="87">
        <f t="shared" si="13"/>
        <v>0</v>
      </c>
      <c r="AU22" s="88">
        <f t="shared" si="22"/>
        <v>50000</v>
      </c>
      <c r="AV22" s="89" t="s">
        <v>707</v>
      </c>
      <c r="AW22" s="50">
        <v>2023</v>
      </c>
      <c r="AX22" s="50">
        <v>2023</v>
      </c>
      <c r="AY22" s="91" t="s">
        <v>493</v>
      </c>
    </row>
    <row r="23" spans="1:51" ht="99.75" customHeight="1" x14ac:dyDescent="0.25">
      <c r="A23" s="126" t="s">
        <v>342</v>
      </c>
      <c r="B23" s="51" t="s">
        <v>207</v>
      </c>
      <c r="C23" s="48" t="s">
        <v>126</v>
      </c>
      <c r="D23" s="50"/>
      <c r="F23" s="50"/>
      <c r="G23" s="50"/>
      <c r="H23" s="50"/>
      <c r="I23" s="50"/>
      <c r="J23" s="50"/>
      <c r="K23" s="87">
        <f t="shared" si="9"/>
        <v>0</v>
      </c>
      <c r="L23" s="50">
        <v>110000</v>
      </c>
      <c r="M23" s="50"/>
      <c r="N23" s="50"/>
      <c r="O23" s="50"/>
      <c r="P23" s="50"/>
      <c r="Q23" s="50"/>
      <c r="R23" s="87"/>
      <c r="S23" s="50"/>
      <c r="T23" s="50"/>
      <c r="U23" s="50"/>
      <c r="V23" s="50"/>
      <c r="W23" s="50"/>
      <c r="X23" s="50"/>
      <c r="Y23" s="87">
        <f t="shared" si="10"/>
        <v>0</v>
      </c>
      <c r="Z23" s="50"/>
      <c r="AA23" s="50"/>
      <c r="AB23" s="50"/>
      <c r="AC23" s="50"/>
      <c r="AD23" s="50"/>
      <c r="AE23" s="50"/>
      <c r="AF23" s="87">
        <f t="shared" si="11"/>
        <v>0</v>
      </c>
      <c r="AG23" s="50"/>
      <c r="AH23" s="50"/>
      <c r="AI23" s="50"/>
      <c r="AJ23" s="50"/>
      <c r="AK23" s="50"/>
      <c r="AL23" s="50"/>
      <c r="AM23" s="87">
        <f t="shared" si="12"/>
        <v>0</v>
      </c>
      <c r="AN23" s="50"/>
      <c r="AO23" s="50"/>
      <c r="AP23" s="50"/>
      <c r="AQ23" s="50"/>
      <c r="AR23" s="50"/>
      <c r="AS23" s="50"/>
      <c r="AT23" s="87">
        <f t="shared" si="13"/>
        <v>0</v>
      </c>
      <c r="AU23" s="88">
        <f t="shared" si="22"/>
        <v>0</v>
      </c>
      <c r="AV23" s="89" t="s">
        <v>695</v>
      </c>
      <c r="AW23" s="50">
        <v>2022</v>
      </c>
      <c r="AX23" s="50">
        <v>2022</v>
      </c>
      <c r="AY23" s="48" t="s">
        <v>208</v>
      </c>
    </row>
    <row r="24" spans="1:51" ht="213.6" customHeight="1" x14ac:dyDescent="0.25">
      <c r="A24" s="231" t="s">
        <v>343</v>
      </c>
      <c r="B24" s="232" t="s">
        <v>958</v>
      </c>
      <c r="C24" s="233" t="s">
        <v>97</v>
      </c>
      <c r="D24" s="234"/>
      <c r="E24" s="234"/>
      <c r="F24" s="234"/>
      <c r="G24" s="234"/>
      <c r="H24" s="234"/>
      <c r="I24" s="234"/>
      <c r="J24" s="234"/>
      <c r="K24" s="236">
        <f t="shared" si="9"/>
        <v>0</v>
      </c>
      <c r="L24" s="234"/>
      <c r="M24" s="234"/>
      <c r="N24" s="234"/>
      <c r="O24" s="234"/>
      <c r="P24" s="234"/>
      <c r="Q24" s="234"/>
      <c r="R24" s="236">
        <f t="shared" ref="R24" si="23">L24+M24+N24+P24</f>
        <v>0</v>
      </c>
      <c r="S24" s="234"/>
      <c r="T24" s="234"/>
      <c r="U24" s="234"/>
      <c r="V24" s="234"/>
      <c r="W24" s="234"/>
      <c r="X24" s="234"/>
      <c r="Y24" s="236">
        <f t="shared" si="10"/>
        <v>0</v>
      </c>
      <c r="Z24" s="234">
        <v>25000</v>
      </c>
      <c r="AA24" s="234"/>
      <c r="AB24" s="234"/>
      <c r="AC24" s="234"/>
      <c r="AD24" s="234"/>
      <c r="AE24" s="234"/>
      <c r="AF24" s="236">
        <f t="shared" si="11"/>
        <v>25000</v>
      </c>
      <c r="AG24" s="234">
        <v>25000</v>
      </c>
      <c r="AH24" s="234"/>
      <c r="AI24" s="234"/>
      <c r="AJ24" s="234"/>
      <c r="AK24" s="234"/>
      <c r="AL24" s="234"/>
      <c r="AM24" s="236">
        <f t="shared" si="12"/>
        <v>25000</v>
      </c>
      <c r="AN24" s="234"/>
      <c r="AO24" s="234"/>
      <c r="AP24" s="234"/>
      <c r="AQ24" s="234"/>
      <c r="AR24" s="234"/>
      <c r="AS24" s="234"/>
      <c r="AT24" s="236">
        <f t="shared" si="13"/>
        <v>0</v>
      </c>
      <c r="AU24" s="237">
        <f t="shared" si="22"/>
        <v>50000</v>
      </c>
      <c r="AV24" s="238" t="s">
        <v>703</v>
      </c>
      <c r="AW24" s="234">
        <v>2025</v>
      </c>
      <c r="AX24" s="234">
        <v>2026</v>
      </c>
      <c r="AY24" s="233" t="s">
        <v>508</v>
      </c>
    </row>
    <row r="25" spans="1:51" customFormat="1" ht="18.75" x14ac:dyDescent="0.25">
      <c r="A25" s="364" t="s">
        <v>990</v>
      </c>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6"/>
    </row>
    <row r="26" spans="1:51" ht="252" customHeight="1" x14ac:dyDescent="0.25">
      <c r="A26" s="126" t="s">
        <v>344</v>
      </c>
      <c r="B26" s="51" t="s">
        <v>511</v>
      </c>
      <c r="C26" s="48" t="s">
        <v>97</v>
      </c>
      <c r="D26" s="50"/>
      <c r="E26" s="90">
        <v>19700</v>
      </c>
      <c r="F26" s="50"/>
      <c r="G26" s="50"/>
      <c r="H26" s="50"/>
      <c r="I26" s="50"/>
      <c r="J26" s="50"/>
      <c r="K26" s="87">
        <f t="shared" si="9"/>
        <v>19700</v>
      </c>
      <c r="L26" s="50">
        <v>37260</v>
      </c>
      <c r="M26" s="50"/>
      <c r="N26" s="50"/>
      <c r="O26" s="50"/>
      <c r="P26" s="50"/>
      <c r="Q26" s="50"/>
      <c r="R26" s="87">
        <f t="shared" ref="R26:R54" si="24">L26+M26+N26+P26</f>
        <v>37260</v>
      </c>
      <c r="S26" s="50">
        <v>37260</v>
      </c>
      <c r="T26" s="50"/>
      <c r="U26" s="50"/>
      <c r="V26" s="50"/>
      <c r="W26" s="50"/>
      <c r="X26" s="50"/>
      <c r="Y26" s="87">
        <f t="shared" si="10"/>
        <v>37260</v>
      </c>
      <c r="Z26" s="50">
        <v>37260</v>
      </c>
      <c r="AA26" s="50"/>
      <c r="AB26" s="50"/>
      <c r="AC26" s="50"/>
      <c r="AD26" s="50"/>
      <c r="AE26" s="50"/>
      <c r="AF26" s="87">
        <f t="shared" si="11"/>
        <v>37260</v>
      </c>
      <c r="AG26" s="50">
        <v>37260</v>
      </c>
      <c r="AH26" s="50"/>
      <c r="AI26" s="50"/>
      <c r="AJ26" s="50"/>
      <c r="AK26" s="50"/>
      <c r="AL26" s="50"/>
      <c r="AM26" s="87">
        <f t="shared" si="12"/>
        <v>37260</v>
      </c>
      <c r="AN26" s="50">
        <v>37260</v>
      </c>
      <c r="AO26" s="50"/>
      <c r="AP26" s="50"/>
      <c r="AQ26" s="50"/>
      <c r="AR26" s="50"/>
      <c r="AS26" s="50"/>
      <c r="AT26" s="87">
        <f t="shared" si="13"/>
        <v>37260</v>
      </c>
      <c r="AU26" s="88">
        <f t="shared" si="22"/>
        <v>206000</v>
      </c>
      <c r="AV26" s="89" t="s">
        <v>708</v>
      </c>
      <c r="AW26" s="50">
        <v>2022</v>
      </c>
      <c r="AX26" s="50">
        <v>2027</v>
      </c>
      <c r="AY26" s="48" t="s">
        <v>210</v>
      </c>
    </row>
    <row r="27" spans="1:51" s="4" customFormat="1" ht="138.75" customHeight="1" x14ac:dyDescent="0.25">
      <c r="A27" s="126" t="s">
        <v>345</v>
      </c>
      <c r="B27" s="51" t="s">
        <v>876</v>
      </c>
      <c r="C27" s="51" t="s">
        <v>97</v>
      </c>
      <c r="D27" s="108"/>
      <c r="E27" s="138"/>
      <c r="F27" s="138"/>
      <c r="G27" s="108"/>
      <c r="H27" s="108"/>
      <c r="I27" s="108"/>
      <c r="J27" s="108"/>
      <c r="K27" s="87">
        <f t="shared" si="9"/>
        <v>0</v>
      </c>
      <c r="L27" s="138">
        <v>350000</v>
      </c>
      <c r="M27" s="138"/>
      <c r="N27" s="108"/>
      <c r="O27" s="108"/>
      <c r="P27" s="108"/>
      <c r="Q27" s="108"/>
      <c r="R27" s="49">
        <f t="shared" si="24"/>
        <v>350000</v>
      </c>
      <c r="S27" s="108"/>
      <c r="T27" s="108"/>
      <c r="U27" s="108"/>
      <c r="V27" s="108"/>
      <c r="W27" s="108"/>
      <c r="X27" s="108"/>
      <c r="Y27" s="87">
        <f t="shared" si="10"/>
        <v>0</v>
      </c>
      <c r="Z27" s="108"/>
      <c r="AA27" s="108"/>
      <c r="AB27" s="108"/>
      <c r="AC27" s="108"/>
      <c r="AD27" s="108"/>
      <c r="AE27" s="108"/>
      <c r="AF27" s="87">
        <f t="shared" si="11"/>
        <v>0</v>
      </c>
      <c r="AG27" s="108"/>
      <c r="AH27" s="108"/>
      <c r="AI27" s="108"/>
      <c r="AJ27" s="108"/>
      <c r="AK27" s="108"/>
      <c r="AL27" s="108"/>
      <c r="AM27" s="87">
        <f t="shared" si="12"/>
        <v>0</v>
      </c>
      <c r="AN27" s="108"/>
      <c r="AO27" s="108"/>
      <c r="AP27" s="108"/>
      <c r="AQ27" s="108"/>
      <c r="AR27" s="108"/>
      <c r="AS27" s="108"/>
      <c r="AT27" s="87">
        <f t="shared" si="13"/>
        <v>0</v>
      </c>
      <c r="AU27" s="130">
        <f t="shared" si="22"/>
        <v>350000</v>
      </c>
      <c r="AV27" s="96" t="s">
        <v>709</v>
      </c>
      <c r="AW27" s="108">
        <v>2023</v>
      </c>
      <c r="AX27" s="108">
        <v>2023</v>
      </c>
      <c r="AY27" s="51" t="s">
        <v>494</v>
      </c>
    </row>
    <row r="28" spans="1:51" ht="223.5" customHeight="1" x14ac:dyDescent="0.25">
      <c r="A28" s="127" t="s">
        <v>346</v>
      </c>
      <c r="B28" s="51" t="s">
        <v>28</v>
      </c>
      <c r="C28" s="48" t="s">
        <v>97</v>
      </c>
      <c r="D28" s="50"/>
      <c r="E28" s="97"/>
      <c r="F28" s="144"/>
      <c r="G28" s="97"/>
      <c r="H28" s="97"/>
      <c r="I28" s="97"/>
      <c r="J28" s="97"/>
      <c r="K28" s="87">
        <f t="shared" si="9"/>
        <v>0</v>
      </c>
      <c r="L28" s="97">
        <v>3253377</v>
      </c>
      <c r="M28" s="144"/>
      <c r="N28" s="97"/>
      <c r="O28" s="97"/>
      <c r="P28" s="97"/>
      <c r="Q28" s="97"/>
      <c r="R28" s="87">
        <f t="shared" si="24"/>
        <v>3253377</v>
      </c>
      <c r="S28" s="50"/>
      <c r="T28" s="50"/>
      <c r="U28" s="50"/>
      <c r="V28" s="50"/>
      <c r="W28" s="50"/>
      <c r="X28" s="50"/>
      <c r="Y28" s="87">
        <f t="shared" si="10"/>
        <v>0</v>
      </c>
      <c r="Z28" s="50"/>
      <c r="AA28" s="50"/>
      <c r="AB28" s="50"/>
      <c r="AC28" s="50"/>
      <c r="AD28" s="50"/>
      <c r="AE28" s="50"/>
      <c r="AF28" s="87">
        <f t="shared" si="11"/>
        <v>0</v>
      </c>
      <c r="AG28" s="50"/>
      <c r="AH28" s="50"/>
      <c r="AI28" s="50"/>
      <c r="AJ28" s="50"/>
      <c r="AK28" s="50"/>
      <c r="AL28" s="50"/>
      <c r="AM28" s="87">
        <f t="shared" si="12"/>
        <v>0</v>
      </c>
      <c r="AN28" s="50"/>
      <c r="AO28" s="50"/>
      <c r="AP28" s="50"/>
      <c r="AQ28" s="50"/>
      <c r="AR28" s="50"/>
      <c r="AS28" s="50"/>
      <c r="AT28" s="87">
        <f t="shared" si="13"/>
        <v>0</v>
      </c>
      <c r="AU28" s="88">
        <f t="shared" si="22"/>
        <v>3253377</v>
      </c>
      <c r="AV28" s="98" t="s">
        <v>702</v>
      </c>
      <c r="AW28" s="145" t="s">
        <v>112</v>
      </c>
      <c r="AX28" s="145" t="s">
        <v>112</v>
      </c>
      <c r="AY28" s="99" t="s">
        <v>130</v>
      </c>
    </row>
    <row r="29" spans="1:51" ht="179.25" customHeight="1" x14ac:dyDescent="0.25">
      <c r="A29" s="126" t="s">
        <v>347</v>
      </c>
      <c r="B29" s="51" t="s">
        <v>102</v>
      </c>
      <c r="C29" s="48" t="s">
        <v>97</v>
      </c>
      <c r="D29" s="50"/>
      <c r="E29" s="97">
        <v>15000</v>
      </c>
      <c r="F29" s="97"/>
      <c r="G29" s="97"/>
      <c r="H29" s="97"/>
      <c r="I29" s="97"/>
      <c r="J29" s="97"/>
      <c r="K29" s="87">
        <f t="shared" si="9"/>
        <v>15000</v>
      </c>
      <c r="L29" s="97">
        <v>35000</v>
      </c>
      <c r="M29" s="97"/>
      <c r="N29" s="97"/>
      <c r="O29" s="97"/>
      <c r="P29" s="97"/>
      <c r="Q29" s="97"/>
      <c r="R29" s="87">
        <f t="shared" si="24"/>
        <v>35000</v>
      </c>
      <c r="S29" s="50"/>
      <c r="T29" s="50"/>
      <c r="U29" s="50"/>
      <c r="V29" s="50"/>
      <c r="W29" s="50"/>
      <c r="X29" s="50"/>
      <c r="Y29" s="87">
        <f t="shared" si="10"/>
        <v>0</v>
      </c>
      <c r="Z29" s="50"/>
      <c r="AA29" s="50"/>
      <c r="AB29" s="50"/>
      <c r="AC29" s="50"/>
      <c r="AD29" s="50"/>
      <c r="AE29" s="50"/>
      <c r="AF29" s="87">
        <f t="shared" si="11"/>
        <v>0</v>
      </c>
      <c r="AG29" s="50"/>
      <c r="AH29" s="50"/>
      <c r="AI29" s="50"/>
      <c r="AJ29" s="50"/>
      <c r="AK29" s="50"/>
      <c r="AL29" s="50"/>
      <c r="AM29" s="87">
        <f t="shared" si="12"/>
        <v>0</v>
      </c>
      <c r="AN29" s="50"/>
      <c r="AO29" s="50"/>
      <c r="AP29" s="50"/>
      <c r="AQ29" s="50"/>
      <c r="AR29" s="50"/>
      <c r="AS29" s="50"/>
      <c r="AT29" s="87">
        <f t="shared" si="13"/>
        <v>0</v>
      </c>
      <c r="AU29" s="88">
        <f t="shared" si="22"/>
        <v>50000</v>
      </c>
      <c r="AV29" s="98" t="s">
        <v>701</v>
      </c>
      <c r="AW29" s="100">
        <v>2022</v>
      </c>
      <c r="AX29" s="100">
        <v>2023</v>
      </c>
      <c r="AY29" s="99" t="s">
        <v>140</v>
      </c>
    </row>
    <row r="30" spans="1:51" ht="142.5" customHeight="1" x14ac:dyDescent="0.25">
      <c r="A30" s="126" t="s">
        <v>348</v>
      </c>
      <c r="B30" s="135" t="s">
        <v>77</v>
      </c>
      <c r="C30" s="48" t="s">
        <v>97</v>
      </c>
      <c r="D30" s="50"/>
      <c r="E30" s="97"/>
      <c r="F30" s="97"/>
      <c r="G30" s="97"/>
      <c r="H30" s="97"/>
      <c r="I30" s="97"/>
      <c r="J30" s="97"/>
      <c r="K30" s="87">
        <f t="shared" si="9"/>
        <v>0</v>
      </c>
      <c r="L30" s="97"/>
      <c r="M30" s="97"/>
      <c r="N30" s="97"/>
      <c r="O30" s="97"/>
      <c r="P30" s="97"/>
      <c r="Q30" s="97"/>
      <c r="R30" s="87">
        <f t="shared" si="24"/>
        <v>0</v>
      </c>
      <c r="S30" s="50"/>
      <c r="T30" s="50"/>
      <c r="U30" s="50"/>
      <c r="V30" s="50"/>
      <c r="W30" s="50"/>
      <c r="X30" s="50"/>
      <c r="Y30" s="87">
        <f t="shared" si="10"/>
        <v>0</v>
      </c>
      <c r="Z30" s="50">
        <v>140000</v>
      </c>
      <c r="AA30" s="50"/>
      <c r="AB30" s="50"/>
      <c r="AC30" s="50"/>
      <c r="AD30" s="50"/>
      <c r="AE30" s="50"/>
      <c r="AF30" s="87">
        <f t="shared" si="11"/>
        <v>140000</v>
      </c>
      <c r="AG30" s="50"/>
      <c r="AH30" s="50"/>
      <c r="AI30" s="50"/>
      <c r="AJ30" s="50"/>
      <c r="AK30" s="50"/>
      <c r="AL30" s="50"/>
      <c r="AM30" s="87">
        <f t="shared" si="12"/>
        <v>0</v>
      </c>
      <c r="AN30" s="50"/>
      <c r="AO30" s="50"/>
      <c r="AP30" s="50"/>
      <c r="AQ30" s="50"/>
      <c r="AR30" s="50"/>
      <c r="AS30" s="50"/>
      <c r="AT30" s="87">
        <f t="shared" si="13"/>
        <v>0</v>
      </c>
      <c r="AU30" s="88">
        <f t="shared" si="22"/>
        <v>140000</v>
      </c>
      <c r="AV30" s="98" t="s">
        <v>700</v>
      </c>
      <c r="AW30" s="100">
        <v>2025</v>
      </c>
      <c r="AX30" s="100">
        <v>2025</v>
      </c>
      <c r="AY30" s="99" t="s">
        <v>141</v>
      </c>
    </row>
    <row r="31" spans="1:51" ht="141.75" customHeight="1" x14ac:dyDescent="0.25">
      <c r="A31" s="126" t="s">
        <v>349</v>
      </c>
      <c r="B31" s="135" t="s">
        <v>76</v>
      </c>
      <c r="C31" s="48" t="s">
        <v>97</v>
      </c>
      <c r="D31" s="50"/>
      <c r="E31" s="97"/>
      <c r="F31" s="97"/>
      <c r="G31" s="97"/>
      <c r="H31" s="97"/>
      <c r="I31" s="97"/>
      <c r="J31" s="97"/>
      <c r="K31" s="87">
        <f t="shared" si="9"/>
        <v>0</v>
      </c>
      <c r="L31" s="97">
        <v>60000</v>
      </c>
      <c r="M31" s="97"/>
      <c r="N31" s="97"/>
      <c r="O31" s="97"/>
      <c r="P31" s="97"/>
      <c r="Q31" s="97"/>
      <c r="R31" s="87">
        <f t="shared" si="24"/>
        <v>60000</v>
      </c>
      <c r="S31" s="50"/>
      <c r="T31" s="50"/>
      <c r="U31" s="50"/>
      <c r="V31" s="50"/>
      <c r="W31" s="50"/>
      <c r="X31" s="50"/>
      <c r="Y31" s="87">
        <f t="shared" si="10"/>
        <v>0</v>
      </c>
      <c r="Z31" s="50"/>
      <c r="AA31" s="50"/>
      <c r="AB31" s="50"/>
      <c r="AC31" s="50"/>
      <c r="AD31" s="50"/>
      <c r="AE31" s="50"/>
      <c r="AF31" s="87">
        <f t="shared" si="11"/>
        <v>0</v>
      </c>
      <c r="AG31" s="50"/>
      <c r="AH31" s="50"/>
      <c r="AI31" s="50"/>
      <c r="AJ31" s="50"/>
      <c r="AK31" s="50"/>
      <c r="AL31" s="50"/>
      <c r="AM31" s="87">
        <f t="shared" si="12"/>
        <v>0</v>
      </c>
      <c r="AN31" s="50"/>
      <c r="AO31" s="50"/>
      <c r="AP31" s="50"/>
      <c r="AQ31" s="50"/>
      <c r="AR31" s="50"/>
      <c r="AS31" s="50"/>
      <c r="AT31" s="87">
        <f t="shared" si="13"/>
        <v>0</v>
      </c>
      <c r="AU31" s="88">
        <f t="shared" si="22"/>
        <v>60000</v>
      </c>
      <c r="AV31" s="98" t="s">
        <v>699</v>
      </c>
      <c r="AW31" s="100">
        <v>2023</v>
      </c>
      <c r="AX31" s="100">
        <v>2023</v>
      </c>
      <c r="AY31" s="99" t="s">
        <v>135</v>
      </c>
    </row>
    <row r="32" spans="1:51" ht="264.75" customHeight="1" x14ac:dyDescent="0.25">
      <c r="A32" s="126" t="s">
        <v>350</v>
      </c>
      <c r="B32" s="51" t="s">
        <v>214</v>
      </c>
      <c r="C32" s="48" t="s">
        <v>97</v>
      </c>
      <c r="D32" s="50"/>
      <c r="E32" s="97">
        <v>10000</v>
      </c>
      <c r="F32" s="97"/>
      <c r="G32" s="97"/>
      <c r="H32" s="97"/>
      <c r="I32" s="97"/>
      <c r="J32" s="97"/>
      <c r="K32" s="87">
        <f t="shared" si="9"/>
        <v>10000</v>
      </c>
      <c r="L32" s="97">
        <v>43577</v>
      </c>
      <c r="M32" s="97"/>
      <c r="N32" s="97"/>
      <c r="O32" s="97"/>
      <c r="P32" s="97"/>
      <c r="Q32" s="97"/>
      <c r="R32" s="87">
        <f t="shared" si="24"/>
        <v>43577</v>
      </c>
      <c r="S32" s="50"/>
      <c r="T32" s="50"/>
      <c r="U32" s="50"/>
      <c r="V32" s="50"/>
      <c r="W32" s="50"/>
      <c r="X32" s="50"/>
      <c r="Y32" s="87">
        <f t="shared" si="10"/>
        <v>0</v>
      </c>
      <c r="Z32" s="50"/>
      <c r="AA32" s="50"/>
      <c r="AB32" s="50"/>
      <c r="AC32" s="50"/>
      <c r="AD32" s="50"/>
      <c r="AE32" s="50"/>
      <c r="AF32" s="87">
        <f t="shared" si="11"/>
        <v>0</v>
      </c>
      <c r="AG32" s="50"/>
      <c r="AH32" s="50"/>
      <c r="AI32" s="50"/>
      <c r="AJ32" s="50"/>
      <c r="AK32" s="50"/>
      <c r="AL32" s="50"/>
      <c r="AM32" s="87">
        <f t="shared" si="12"/>
        <v>0</v>
      </c>
      <c r="AN32" s="50"/>
      <c r="AO32" s="50"/>
      <c r="AP32" s="50"/>
      <c r="AQ32" s="50"/>
      <c r="AR32" s="50"/>
      <c r="AS32" s="50"/>
      <c r="AT32" s="87">
        <f t="shared" si="13"/>
        <v>0</v>
      </c>
      <c r="AU32" s="88">
        <f t="shared" si="22"/>
        <v>53577</v>
      </c>
      <c r="AV32" s="98" t="s">
        <v>696</v>
      </c>
      <c r="AW32" s="100">
        <v>2022</v>
      </c>
      <c r="AX32" s="100">
        <v>2023</v>
      </c>
      <c r="AY32" s="99" t="s">
        <v>135</v>
      </c>
    </row>
    <row r="33" spans="1:51" ht="132" customHeight="1" x14ac:dyDescent="0.25">
      <c r="A33" s="126" t="s">
        <v>351</v>
      </c>
      <c r="B33" s="51" t="s">
        <v>215</v>
      </c>
      <c r="C33" s="48" t="s">
        <v>97</v>
      </c>
      <c r="D33" s="50"/>
      <c r="E33" s="104"/>
      <c r="F33" s="50"/>
      <c r="G33" s="50"/>
      <c r="H33" s="50"/>
      <c r="I33" s="50"/>
      <c r="J33" s="50"/>
      <c r="K33" s="87">
        <f t="shared" si="9"/>
        <v>0</v>
      </c>
      <c r="L33" s="50">
        <v>50000</v>
      </c>
      <c r="M33" s="50"/>
      <c r="N33" s="50"/>
      <c r="O33" s="50"/>
      <c r="P33" s="50"/>
      <c r="Q33" s="50"/>
      <c r="R33" s="87">
        <f t="shared" si="24"/>
        <v>50000</v>
      </c>
      <c r="S33" s="50"/>
      <c r="T33" s="50"/>
      <c r="U33" s="50"/>
      <c r="V33" s="50"/>
      <c r="W33" s="50"/>
      <c r="X33" s="50"/>
      <c r="Y33" s="87">
        <f t="shared" si="10"/>
        <v>0</v>
      </c>
      <c r="Z33" s="50"/>
      <c r="AA33" s="50"/>
      <c r="AB33" s="50"/>
      <c r="AC33" s="50"/>
      <c r="AD33" s="50"/>
      <c r="AE33" s="50"/>
      <c r="AF33" s="87">
        <f t="shared" si="11"/>
        <v>0</v>
      </c>
      <c r="AG33" s="50"/>
      <c r="AH33" s="50"/>
      <c r="AI33" s="50"/>
      <c r="AJ33" s="50"/>
      <c r="AK33" s="50"/>
      <c r="AL33" s="50"/>
      <c r="AM33" s="87">
        <f t="shared" si="12"/>
        <v>0</v>
      </c>
      <c r="AN33" s="50"/>
      <c r="AO33" s="50"/>
      <c r="AP33" s="50"/>
      <c r="AQ33" s="50"/>
      <c r="AR33" s="50"/>
      <c r="AS33" s="50"/>
      <c r="AT33" s="87">
        <f t="shared" si="13"/>
        <v>0</v>
      </c>
      <c r="AU33" s="88">
        <f t="shared" si="22"/>
        <v>50000</v>
      </c>
      <c r="AV33" s="89" t="s">
        <v>697</v>
      </c>
      <c r="AW33" s="50">
        <v>2023</v>
      </c>
      <c r="AX33" s="50">
        <v>2023</v>
      </c>
      <c r="AY33" s="99" t="s">
        <v>135</v>
      </c>
    </row>
    <row r="34" spans="1:51" ht="161.25" customHeight="1" x14ac:dyDescent="0.25">
      <c r="A34" s="126" t="s">
        <v>352</v>
      </c>
      <c r="B34" s="51" t="s">
        <v>216</v>
      </c>
      <c r="C34" s="48" t="s">
        <v>97</v>
      </c>
      <c r="D34" s="50"/>
      <c r="E34" s="146"/>
      <c r="F34" s="50"/>
      <c r="G34" s="50"/>
      <c r="H34" s="50"/>
      <c r="I34" s="50"/>
      <c r="J34" s="50"/>
      <c r="K34" s="87">
        <f t="shared" si="9"/>
        <v>0</v>
      </c>
      <c r="L34" s="50">
        <v>50000</v>
      </c>
      <c r="M34" s="50"/>
      <c r="N34" s="50"/>
      <c r="O34" s="50"/>
      <c r="P34" s="50"/>
      <c r="Q34" s="50"/>
      <c r="R34" s="87">
        <f t="shared" si="24"/>
        <v>50000</v>
      </c>
      <c r="S34" s="50"/>
      <c r="T34" s="50"/>
      <c r="U34" s="50"/>
      <c r="V34" s="50"/>
      <c r="W34" s="50"/>
      <c r="X34" s="50"/>
      <c r="Y34" s="87">
        <f t="shared" si="10"/>
        <v>0</v>
      </c>
      <c r="Z34" s="50"/>
      <c r="AA34" s="50"/>
      <c r="AB34" s="50"/>
      <c r="AC34" s="50"/>
      <c r="AD34" s="50"/>
      <c r="AE34" s="50"/>
      <c r="AF34" s="87">
        <f t="shared" si="11"/>
        <v>0</v>
      </c>
      <c r="AG34" s="50"/>
      <c r="AH34" s="50"/>
      <c r="AI34" s="50"/>
      <c r="AJ34" s="50"/>
      <c r="AK34" s="50"/>
      <c r="AL34" s="50"/>
      <c r="AM34" s="87">
        <f t="shared" si="12"/>
        <v>0</v>
      </c>
      <c r="AN34" s="50"/>
      <c r="AO34" s="50"/>
      <c r="AP34" s="50"/>
      <c r="AQ34" s="50"/>
      <c r="AR34" s="50"/>
      <c r="AS34" s="50"/>
      <c r="AT34" s="87">
        <f t="shared" si="13"/>
        <v>0</v>
      </c>
      <c r="AU34" s="88">
        <f t="shared" si="22"/>
        <v>50000</v>
      </c>
      <c r="AV34" s="89" t="s">
        <v>698</v>
      </c>
      <c r="AW34" s="50">
        <v>2023</v>
      </c>
      <c r="AX34" s="50">
        <v>2023</v>
      </c>
      <c r="AY34" s="99" t="s">
        <v>135</v>
      </c>
    </row>
    <row r="35" spans="1:51" s="5" customFormat="1" ht="112.5" customHeight="1" x14ac:dyDescent="0.25">
      <c r="A35" s="126" t="s">
        <v>353</v>
      </c>
      <c r="B35" s="101" t="s">
        <v>103</v>
      </c>
      <c r="C35" s="48" t="s">
        <v>97</v>
      </c>
      <c r="D35" s="147"/>
      <c r="E35" s="97"/>
      <c r="F35" s="102">
        <v>0</v>
      </c>
      <c r="G35" s="97">
        <v>0</v>
      </c>
      <c r="H35" s="97"/>
      <c r="I35" s="97"/>
      <c r="J35" s="97"/>
      <c r="K35" s="87">
        <f t="shared" si="9"/>
        <v>0</v>
      </c>
      <c r="L35" s="97"/>
      <c r="M35" s="97"/>
      <c r="N35" s="102"/>
      <c r="O35" s="97"/>
      <c r="P35" s="97">
        <v>150000</v>
      </c>
      <c r="Q35" s="97"/>
      <c r="R35" s="87">
        <f t="shared" si="24"/>
        <v>150000</v>
      </c>
      <c r="S35" s="50"/>
      <c r="T35" s="50"/>
      <c r="U35" s="50"/>
      <c r="V35" s="50"/>
      <c r="W35" s="50"/>
      <c r="X35" s="50"/>
      <c r="Y35" s="87">
        <f t="shared" si="10"/>
        <v>0</v>
      </c>
      <c r="Z35" s="50"/>
      <c r="AA35" s="50"/>
      <c r="AB35" s="50"/>
      <c r="AC35" s="50"/>
      <c r="AD35" s="50"/>
      <c r="AE35" s="50"/>
      <c r="AF35" s="87">
        <f t="shared" si="11"/>
        <v>0</v>
      </c>
      <c r="AG35" s="50"/>
      <c r="AH35" s="50"/>
      <c r="AI35" s="50"/>
      <c r="AJ35" s="50"/>
      <c r="AK35" s="50"/>
      <c r="AL35" s="50"/>
      <c r="AM35" s="87">
        <f t="shared" si="12"/>
        <v>0</v>
      </c>
      <c r="AN35" s="50"/>
      <c r="AO35" s="50"/>
      <c r="AP35" s="50"/>
      <c r="AQ35" s="50"/>
      <c r="AR35" s="50"/>
      <c r="AS35" s="50"/>
      <c r="AT35" s="87">
        <f t="shared" si="13"/>
        <v>0</v>
      </c>
      <c r="AU35" s="88">
        <f t="shared" si="22"/>
        <v>150000</v>
      </c>
      <c r="AV35" s="148" t="s">
        <v>710</v>
      </c>
      <c r="AW35" s="50">
        <v>2022</v>
      </c>
      <c r="AX35" s="50">
        <v>2023</v>
      </c>
      <c r="AY35" s="146" t="s">
        <v>132</v>
      </c>
    </row>
    <row r="36" spans="1:51" ht="264" customHeight="1" x14ac:dyDescent="0.25">
      <c r="A36" s="126" t="s">
        <v>354</v>
      </c>
      <c r="B36" s="51" t="s">
        <v>218</v>
      </c>
      <c r="C36" s="48" t="s">
        <v>97</v>
      </c>
      <c r="D36" s="50"/>
      <c r="E36" s="97">
        <v>41910</v>
      </c>
      <c r="F36" s="97"/>
      <c r="G36" s="97"/>
      <c r="H36" s="97"/>
      <c r="I36" s="97"/>
      <c r="J36" s="97"/>
      <c r="K36" s="87">
        <f t="shared" si="9"/>
        <v>41910</v>
      </c>
      <c r="L36" s="97">
        <f>50000+81905</f>
        <v>131905</v>
      </c>
      <c r="M36" s="97"/>
      <c r="N36" s="97"/>
      <c r="O36" s="97"/>
      <c r="P36" s="97"/>
      <c r="Q36" s="97"/>
      <c r="R36" s="87">
        <f t="shared" si="24"/>
        <v>131905</v>
      </c>
      <c r="S36" s="50"/>
      <c r="T36" s="50"/>
      <c r="U36" s="50"/>
      <c r="V36" s="50"/>
      <c r="W36" s="50"/>
      <c r="X36" s="50"/>
      <c r="Y36" s="87">
        <f t="shared" si="10"/>
        <v>0</v>
      </c>
      <c r="Z36" s="50"/>
      <c r="AA36" s="50"/>
      <c r="AB36" s="50"/>
      <c r="AC36" s="50"/>
      <c r="AD36" s="50"/>
      <c r="AE36" s="50"/>
      <c r="AF36" s="87">
        <f t="shared" si="11"/>
        <v>0</v>
      </c>
      <c r="AG36" s="50"/>
      <c r="AH36" s="50"/>
      <c r="AI36" s="50"/>
      <c r="AJ36" s="50"/>
      <c r="AK36" s="50"/>
      <c r="AL36" s="50"/>
      <c r="AM36" s="87">
        <f t="shared" si="12"/>
        <v>0</v>
      </c>
      <c r="AN36" s="50"/>
      <c r="AO36" s="50"/>
      <c r="AP36" s="50"/>
      <c r="AQ36" s="50"/>
      <c r="AR36" s="50"/>
      <c r="AS36" s="50"/>
      <c r="AT36" s="87">
        <f t="shared" si="13"/>
        <v>0</v>
      </c>
      <c r="AU36" s="88">
        <f t="shared" si="22"/>
        <v>173815</v>
      </c>
      <c r="AV36" s="98" t="s">
        <v>711</v>
      </c>
      <c r="AW36" s="100">
        <v>2022</v>
      </c>
      <c r="AX36" s="100">
        <v>2023</v>
      </c>
      <c r="AY36" s="99" t="s">
        <v>132</v>
      </c>
    </row>
    <row r="37" spans="1:51" ht="262.5" customHeight="1" x14ac:dyDescent="0.25">
      <c r="A37" s="126" t="s">
        <v>355</v>
      </c>
      <c r="B37" s="51" t="s">
        <v>30</v>
      </c>
      <c r="C37" s="48" t="s">
        <v>97</v>
      </c>
      <c r="D37" s="50"/>
      <c r="E37" s="97">
        <v>12000</v>
      </c>
      <c r="F37" s="144"/>
      <c r="G37" s="97"/>
      <c r="H37" s="97"/>
      <c r="I37" s="97"/>
      <c r="J37" s="97"/>
      <c r="K37" s="87">
        <f t="shared" si="9"/>
        <v>12000</v>
      </c>
      <c r="L37" s="97"/>
      <c r="M37" s="144"/>
      <c r="N37" s="97"/>
      <c r="O37" s="97"/>
      <c r="P37" s="97"/>
      <c r="Q37" s="97"/>
      <c r="R37" s="87">
        <f t="shared" si="24"/>
        <v>0</v>
      </c>
      <c r="S37" s="50"/>
      <c r="T37" s="50"/>
      <c r="U37" s="50"/>
      <c r="V37" s="50"/>
      <c r="W37" s="50"/>
      <c r="X37" s="50"/>
      <c r="Y37" s="87">
        <f t="shared" si="10"/>
        <v>0</v>
      </c>
      <c r="Z37" s="50"/>
      <c r="AA37" s="50"/>
      <c r="AB37" s="50"/>
      <c r="AC37" s="50"/>
      <c r="AD37" s="50"/>
      <c r="AE37" s="50"/>
      <c r="AF37" s="87">
        <f t="shared" si="11"/>
        <v>0</v>
      </c>
      <c r="AG37" s="50"/>
      <c r="AH37" s="50"/>
      <c r="AI37" s="50"/>
      <c r="AJ37" s="50"/>
      <c r="AK37" s="50"/>
      <c r="AL37" s="50"/>
      <c r="AM37" s="87">
        <f t="shared" si="12"/>
        <v>0</v>
      </c>
      <c r="AN37" s="50"/>
      <c r="AO37" s="50"/>
      <c r="AP37" s="50"/>
      <c r="AQ37" s="50"/>
      <c r="AR37" s="50"/>
      <c r="AS37" s="50"/>
      <c r="AT37" s="87">
        <f t="shared" si="13"/>
        <v>0</v>
      </c>
      <c r="AU37" s="88">
        <f t="shared" si="22"/>
        <v>12000</v>
      </c>
      <c r="AV37" s="98" t="s">
        <v>712</v>
      </c>
      <c r="AW37" s="100">
        <v>2022</v>
      </c>
      <c r="AX37" s="100">
        <v>2022</v>
      </c>
      <c r="AY37" s="99" t="s">
        <v>133</v>
      </c>
    </row>
    <row r="38" spans="1:51" ht="189" customHeight="1" x14ac:dyDescent="0.25">
      <c r="A38" s="126" t="s">
        <v>356</v>
      </c>
      <c r="B38" s="51" t="s">
        <v>32</v>
      </c>
      <c r="C38" s="48" t="s">
        <v>97</v>
      </c>
      <c r="D38" s="50"/>
      <c r="E38" s="104"/>
      <c r="F38" s="50"/>
      <c r="G38" s="50"/>
      <c r="H38" s="50"/>
      <c r="I38" s="50"/>
      <c r="J38" s="50"/>
      <c r="K38" s="87">
        <f t="shared" si="9"/>
        <v>0</v>
      </c>
      <c r="L38" s="50"/>
      <c r="M38" s="50"/>
      <c r="N38" s="50"/>
      <c r="O38" s="50"/>
      <c r="P38" s="50"/>
      <c r="Q38" s="50"/>
      <c r="R38" s="87">
        <f t="shared" si="24"/>
        <v>0</v>
      </c>
      <c r="S38" s="50">
        <v>50000</v>
      </c>
      <c r="T38" s="50"/>
      <c r="U38" s="50"/>
      <c r="V38" s="50"/>
      <c r="W38" s="50"/>
      <c r="X38" s="50"/>
      <c r="Y38" s="87">
        <f t="shared" si="10"/>
        <v>50000</v>
      </c>
      <c r="Z38" s="50">
        <v>250000</v>
      </c>
      <c r="AA38" s="50"/>
      <c r="AB38" s="50"/>
      <c r="AC38" s="50"/>
      <c r="AD38" s="50"/>
      <c r="AE38" s="50"/>
      <c r="AF38" s="87">
        <f t="shared" si="11"/>
        <v>250000</v>
      </c>
      <c r="AG38" s="50">
        <v>250000</v>
      </c>
      <c r="AH38" s="50"/>
      <c r="AI38" s="50"/>
      <c r="AJ38" s="50"/>
      <c r="AK38" s="50"/>
      <c r="AL38" s="50"/>
      <c r="AM38" s="87">
        <f t="shared" si="12"/>
        <v>250000</v>
      </c>
      <c r="AN38" s="50"/>
      <c r="AO38" s="50"/>
      <c r="AP38" s="50"/>
      <c r="AQ38" s="50"/>
      <c r="AR38" s="50"/>
      <c r="AS38" s="50"/>
      <c r="AT38" s="87">
        <f t="shared" si="13"/>
        <v>0</v>
      </c>
      <c r="AU38" s="88">
        <f t="shared" si="22"/>
        <v>550000</v>
      </c>
      <c r="AV38" s="89" t="s">
        <v>893</v>
      </c>
      <c r="AW38" s="50">
        <v>2024</v>
      </c>
      <c r="AX38" s="50">
        <v>2026</v>
      </c>
      <c r="AY38" s="48" t="s">
        <v>142</v>
      </c>
    </row>
    <row r="39" spans="1:51" ht="186" customHeight="1" x14ac:dyDescent="0.25">
      <c r="A39" s="126" t="s">
        <v>357</v>
      </c>
      <c r="B39" s="51" t="s">
        <v>504</v>
      </c>
      <c r="C39" s="48" t="s">
        <v>97</v>
      </c>
      <c r="D39" s="103"/>
      <c r="E39" s="97"/>
      <c r="F39" s="97"/>
      <c r="G39" s="97"/>
      <c r="H39" s="97"/>
      <c r="I39" s="97"/>
      <c r="J39" s="97"/>
      <c r="K39" s="87">
        <f t="shared" si="9"/>
        <v>0</v>
      </c>
      <c r="L39" s="97"/>
      <c r="M39" s="97"/>
      <c r="N39" s="97"/>
      <c r="O39" s="97"/>
      <c r="P39" s="97"/>
      <c r="Q39" s="97" t="s">
        <v>95</v>
      </c>
      <c r="R39" s="87">
        <f t="shared" si="24"/>
        <v>0</v>
      </c>
      <c r="S39" s="50"/>
      <c r="T39" s="50"/>
      <c r="U39" s="50"/>
      <c r="V39" s="50"/>
      <c r="W39" s="50"/>
      <c r="X39" s="50"/>
      <c r="Y39" s="87">
        <f t="shared" si="10"/>
        <v>0</v>
      </c>
      <c r="Z39" s="50">
        <v>128000</v>
      </c>
      <c r="AA39" s="50"/>
      <c r="AB39" s="50"/>
      <c r="AC39" s="50"/>
      <c r="AD39" s="50"/>
      <c r="AE39" s="50"/>
      <c r="AF39" s="87">
        <f t="shared" si="11"/>
        <v>128000</v>
      </c>
      <c r="AG39" s="50">
        <v>500000</v>
      </c>
      <c r="AH39" s="50"/>
      <c r="AI39" s="50"/>
      <c r="AJ39" s="50"/>
      <c r="AK39" s="50"/>
      <c r="AL39" s="50"/>
      <c r="AM39" s="87">
        <f t="shared" si="12"/>
        <v>500000</v>
      </c>
      <c r="AN39" s="50"/>
      <c r="AO39" s="50"/>
      <c r="AP39" s="50"/>
      <c r="AQ39" s="50"/>
      <c r="AR39" s="50"/>
      <c r="AS39" s="50"/>
      <c r="AT39" s="87">
        <f t="shared" si="13"/>
        <v>0</v>
      </c>
      <c r="AU39" s="88">
        <f t="shared" si="22"/>
        <v>628000</v>
      </c>
      <c r="AV39" s="98" t="s">
        <v>713</v>
      </c>
      <c r="AW39" s="100">
        <v>2025</v>
      </c>
      <c r="AX39" s="100">
        <v>2026</v>
      </c>
      <c r="AY39" s="99" t="s">
        <v>131</v>
      </c>
    </row>
    <row r="40" spans="1:51" ht="354.75" customHeight="1" x14ac:dyDescent="0.25">
      <c r="A40" s="126" t="s">
        <v>358</v>
      </c>
      <c r="B40" s="51" t="s">
        <v>106</v>
      </c>
      <c r="C40" s="48" t="s">
        <v>97</v>
      </c>
      <c r="D40" s="50"/>
      <c r="E40" s="104">
        <f>9000</f>
        <v>9000</v>
      </c>
      <c r="F40" s="50"/>
      <c r="G40" s="50"/>
      <c r="H40" s="50"/>
      <c r="I40" s="50"/>
      <c r="J40" s="50"/>
      <c r="K40" s="87">
        <f t="shared" si="9"/>
        <v>9000</v>
      </c>
      <c r="L40" s="104">
        <f>116900/2+50000</f>
        <v>108450</v>
      </c>
      <c r="M40" s="50"/>
      <c r="N40" s="50"/>
      <c r="O40" s="50"/>
      <c r="P40" s="50"/>
      <c r="Q40" s="50"/>
      <c r="R40" s="87">
        <f t="shared" si="24"/>
        <v>108450</v>
      </c>
      <c r="S40" s="50"/>
      <c r="T40" s="50"/>
      <c r="U40" s="50"/>
      <c r="V40" s="50"/>
      <c r="W40" s="50"/>
      <c r="X40" s="50"/>
      <c r="Y40" s="87">
        <f t="shared" si="10"/>
        <v>0</v>
      </c>
      <c r="Z40" s="50"/>
      <c r="AA40" s="50"/>
      <c r="AB40" s="50"/>
      <c r="AC40" s="50"/>
      <c r="AD40" s="50"/>
      <c r="AE40" s="50"/>
      <c r="AF40" s="87">
        <f t="shared" si="11"/>
        <v>0</v>
      </c>
      <c r="AG40" s="50"/>
      <c r="AH40" s="50"/>
      <c r="AI40" s="50"/>
      <c r="AJ40" s="50"/>
      <c r="AK40" s="50"/>
      <c r="AL40" s="50"/>
      <c r="AM40" s="87">
        <f t="shared" si="12"/>
        <v>0</v>
      </c>
      <c r="AN40" s="50"/>
      <c r="AO40" s="50"/>
      <c r="AP40" s="50"/>
      <c r="AQ40" s="50"/>
      <c r="AR40" s="50"/>
      <c r="AS40" s="50"/>
      <c r="AT40" s="87">
        <f t="shared" si="13"/>
        <v>0</v>
      </c>
      <c r="AU40" s="88">
        <f t="shared" si="22"/>
        <v>117450</v>
      </c>
      <c r="AV40" s="89" t="s">
        <v>714</v>
      </c>
      <c r="AW40" s="50">
        <v>2022</v>
      </c>
      <c r="AX40" s="50">
        <v>2023</v>
      </c>
      <c r="AY40" s="48" t="s">
        <v>136</v>
      </c>
    </row>
    <row r="41" spans="1:51" ht="132" customHeight="1" x14ac:dyDescent="0.25">
      <c r="A41" s="126" t="s">
        <v>359</v>
      </c>
      <c r="B41" s="51" t="s">
        <v>35</v>
      </c>
      <c r="C41" s="48" t="s">
        <v>97</v>
      </c>
      <c r="D41" s="50"/>
      <c r="E41" s="104"/>
      <c r="F41" s="50"/>
      <c r="G41" s="50"/>
      <c r="H41" s="50"/>
      <c r="I41" s="50"/>
      <c r="J41" s="50"/>
      <c r="K41" s="87">
        <f t="shared" si="9"/>
        <v>0</v>
      </c>
      <c r="L41" s="50"/>
      <c r="M41" s="50"/>
      <c r="N41" s="50"/>
      <c r="O41" s="50"/>
      <c r="P41" s="50"/>
      <c r="Q41" s="50"/>
      <c r="R41" s="87">
        <f t="shared" si="24"/>
        <v>0</v>
      </c>
      <c r="S41" s="50">
        <v>300000</v>
      </c>
      <c r="T41" s="50"/>
      <c r="U41" s="50"/>
      <c r="V41" s="50"/>
      <c r="W41" s="50"/>
      <c r="X41" s="50"/>
      <c r="Y41" s="87">
        <f t="shared" si="10"/>
        <v>300000</v>
      </c>
      <c r="Z41" s="50"/>
      <c r="AA41" s="50"/>
      <c r="AB41" s="50"/>
      <c r="AC41" s="50"/>
      <c r="AD41" s="50"/>
      <c r="AE41" s="50"/>
      <c r="AF41" s="87">
        <f t="shared" si="11"/>
        <v>0</v>
      </c>
      <c r="AG41" s="50"/>
      <c r="AH41" s="50"/>
      <c r="AI41" s="50"/>
      <c r="AJ41" s="50"/>
      <c r="AK41" s="50"/>
      <c r="AL41" s="50"/>
      <c r="AM41" s="87">
        <f t="shared" si="12"/>
        <v>0</v>
      </c>
      <c r="AN41" s="50"/>
      <c r="AO41" s="50"/>
      <c r="AP41" s="50"/>
      <c r="AQ41" s="50"/>
      <c r="AR41" s="50"/>
      <c r="AS41" s="50"/>
      <c r="AT41" s="87">
        <f t="shared" si="13"/>
        <v>0</v>
      </c>
      <c r="AU41" s="88">
        <f t="shared" si="22"/>
        <v>300000</v>
      </c>
      <c r="AV41" s="89" t="s">
        <v>715</v>
      </c>
      <c r="AW41" s="50">
        <v>2024</v>
      </c>
      <c r="AX41" s="50">
        <v>2024</v>
      </c>
      <c r="AY41" s="48" t="s">
        <v>136</v>
      </c>
    </row>
    <row r="42" spans="1:51" ht="170.25" customHeight="1" x14ac:dyDescent="0.25">
      <c r="A42" s="126" t="s">
        <v>360</v>
      </c>
      <c r="B42" s="51" t="s">
        <v>36</v>
      </c>
      <c r="C42" s="48" t="s">
        <v>97</v>
      </c>
      <c r="D42" s="50"/>
      <c r="E42" s="104">
        <v>0</v>
      </c>
      <c r="F42" s="50"/>
      <c r="G42" s="50"/>
      <c r="H42" s="50"/>
      <c r="I42" s="50"/>
      <c r="J42" s="50"/>
      <c r="K42" s="87">
        <f t="shared" si="9"/>
        <v>0</v>
      </c>
      <c r="L42" s="50">
        <v>120000</v>
      </c>
      <c r="M42" s="50"/>
      <c r="N42" s="50"/>
      <c r="O42" s="50"/>
      <c r="P42" s="50"/>
      <c r="Q42" s="50"/>
      <c r="R42" s="87">
        <f t="shared" si="24"/>
        <v>120000</v>
      </c>
      <c r="S42" s="50"/>
      <c r="T42" s="50"/>
      <c r="U42" s="50"/>
      <c r="V42" s="50"/>
      <c r="W42" s="50"/>
      <c r="X42" s="50"/>
      <c r="Y42" s="87">
        <f t="shared" si="10"/>
        <v>0</v>
      </c>
      <c r="Z42" s="50"/>
      <c r="AA42" s="50"/>
      <c r="AB42" s="50"/>
      <c r="AC42" s="50"/>
      <c r="AD42" s="50"/>
      <c r="AE42" s="50"/>
      <c r="AF42" s="87">
        <f t="shared" si="11"/>
        <v>0</v>
      </c>
      <c r="AG42" s="50"/>
      <c r="AH42" s="50"/>
      <c r="AI42" s="50"/>
      <c r="AJ42" s="50"/>
      <c r="AK42" s="50"/>
      <c r="AL42" s="50"/>
      <c r="AM42" s="87">
        <f t="shared" si="12"/>
        <v>0</v>
      </c>
      <c r="AN42" s="50"/>
      <c r="AO42" s="50"/>
      <c r="AP42" s="50"/>
      <c r="AQ42" s="50"/>
      <c r="AR42" s="50"/>
      <c r="AS42" s="50"/>
      <c r="AT42" s="87">
        <f t="shared" si="13"/>
        <v>0</v>
      </c>
      <c r="AU42" s="88">
        <f t="shared" si="22"/>
        <v>120000</v>
      </c>
      <c r="AV42" s="89" t="s">
        <v>716</v>
      </c>
      <c r="AW42" s="50">
        <v>2023</v>
      </c>
      <c r="AX42" s="50">
        <v>2023</v>
      </c>
      <c r="AY42" s="48" t="s">
        <v>136</v>
      </c>
    </row>
    <row r="43" spans="1:51" ht="147" customHeight="1" x14ac:dyDescent="0.25">
      <c r="A43" s="126" t="s">
        <v>361</v>
      </c>
      <c r="B43" s="51" t="s">
        <v>37</v>
      </c>
      <c r="C43" s="48" t="s">
        <v>97</v>
      </c>
      <c r="D43" s="50"/>
      <c r="E43" s="104"/>
      <c r="F43" s="50"/>
      <c r="G43" s="50"/>
      <c r="H43" s="50"/>
      <c r="I43" s="50"/>
      <c r="J43" s="50"/>
      <c r="K43" s="87">
        <f t="shared" si="9"/>
        <v>0</v>
      </c>
      <c r="L43" s="50">
        <v>150000</v>
      </c>
      <c r="M43" s="50"/>
      <c r="N43" s="50"/>
      <c r="O43" s="50"/>
      <c r="P43" s="50"/>
      <c r="Q43" s="50"/>
      <c r="R43" s="87">
        <f t="shared" si="24"/>
        <v>150000</v>
      </c>
      <c r="S43" s="50">
        <v>150000</v>
      </c>
      <c r="T43" s="50"/>
      <c r="U43" s="50"/>
      <c r="V43" s="50"/>
      <c r="W43" s="50"/>
      <c r="X43" s="50"/>
      <c r="Y43" s="87">
        <f t="shared" si="10"/>
        <v>150000</v>
      </c>
      <c r="Z43" s="50"/>
      <c r="AA43" s="50"/>
      <c r="AB43" s="50"/>
      <c r="AC43" s="50"/>
      <c r="AD43" s="50"/>
      <c r="AE43" s="50"/>
      <c r="AF43" s="87">
        <f t="shared" si="11"/>
        <v>0</v>
      </c>
      <c r="AG43" s="50"/>
      <c r="AH43" s="50"/>
      <c r="AI43" s="50"/>
      <c r="AJ43" s="50"/>
      <c r="AK43" s="50"/>
      <c r="AL43" s="50"/>
      <c r="AM43" s="87">
        <f t="shared" si="12"/>
        <v>0</v>
      </c>
      <c r="AN43" s="50"/>
      <c r="AO43" s="50"/>
      <c r="AP43" s="50"/>
      <c r="AQ43" s="50"/>
      <c r="AR43" s="50"/>
      <c r="AS43" s="50"/>
      <c r="AT43" s="87">
        <f t="shared" si="13"/>
        <v>0</v>
      </c>
      <c r="AU43" s="88">
        <f t="shared" si="22"/>
        <v>300000</v>
      </c>
      <c r="AV43" s="89" t="s">
        <v>717</v>
      </c>
      <c r="AW43" s="50">
        <v>2023</v>
      </c>
      <c r="AX43" s="50">
        <v>2024</v>
      </c>
      <c r="AY43" s="48" t="s">
        <v>136</v>
      </c>
    </row>
    <row r="44" spans="1:51" ht="209.25" customHeight="1" x14ac:dyDescent="0.25">
      <c r="A44" s="126" t="s">
        <v>362</v>
      </c>
      <c r="B44" s="51" t="s">
        <v>221</v>
      </c>
      <c r="C44" s="48" t="s">
        <v>97</v>
      </c>
      <c r="D44" s="50"/>
      <c r="E44" s="104">
        <v>48840</v>
      </c>
      <c r="F44" s="50"/>
      <c r="G44" s="50"/>
      <c r="H44" s="50"/>
      <c r="I44" s="50"/>
      <c r="J44" s="50"/>
      <c r="K44" s="87">
        <f t="shared" si="9"/>
        <v>48840</v>
      </c>
      <c r="L44" s="50">
        <v>20000</v>
      </c>
      <c r="M44" s="50"/>
      <c r="N44" s="50"/>
      <c r="O44" s="50"/>
      <c r="P44" s="50"/>
      <c r="Q44" s="50"/>
      <c r="R44" s="87">
        <f t="shared" si="24"/>
        <v>20000</v>
      </c>
      <c r="S44" s="50"/>
      <c r="T44" s="50"/>
      <c r="U44" s="50"/>
      <c r="V44" s="50"/>
      <c r="W44" s="50"/>
      <c r="X44" s="50"/>
      <c r="Y44" s="87">
        <f t="shared" si="10"/>
        <v>0</v>
      </c>
      <c r="Z44" s="50"/>
      <c r="AA44" s="50"/>
      <c r="AB44" s="50"/>
      <c r="AC44" s="50"/>
      <c r="AD44" s="50"/>
      <c r="AE44" s="50"/>
      <c r="AF44" s="87">
        <f t="shared" si="11"/>
        <v>0</v>
      </c>
      <c r="AG44" s="50"/>
      <c r="AH44" s="50"/>
      <c r="AI44" s="50"/>
      <c r="AJ44" s="50"/>
      <c r="AK44" s="50"/>
      <c r="AL44" s="50"/>
      <c r="AM44" s="87">
        <f t="shared" si="12"/>
        <v>0</v>
      </c>
      <c r="AN44" s="50"/>
      <c r="AO44" s="50"/>
      <c r="AP44" s="50"/>
      <c r="AQ44" s="50"/>
      <c r="AR44" s="50"/>
      <c r="AS44" s="50"/>
      <c r="AT44" s="87">
        <f t="shared" si="13"/>
        <v>0</v>
      </c>
      <c r="AU44" s="88">
        <f t="shared" si="22"/>
        <v>68840</v>
      </c>
      <c r="AV44" s="96" t="s">
        <v>718</v>
      </c>
      <c r="AW44" s="50">
        <v>2022</v>
      </c>
      <c r="AX44" s="50">
        <v>2023</v>
      </c>
      <c r="AY44" s="48" t="s">
        <v>220</v>
      </c>
    </row>
    <row r="45" spans="1:51" ht="192" customHeight="1" x14ac:dyDescent="0.25">
      <c r="A45" s="126" t="s">
        <v>363</v>
      </c>
      <c r="B45" s="51" t="s">
        <v>105</v>
      </c>
      <c r="C45" s="48" t="s">
        <v>97</v>
      </c>
      <c r="D45" s="50"/>
      <c r="E45" s="104">
        <v>14060</v>
      </c>
      <c r="F45" s="50"/>
      <c r="G45" s="50"/>
      <c r="H45" s="50"/>
      <c r="I45" s="50"/>
      <c r="J45" s="50"/>
      <c r="K45" s="87">
        <f t="shared" si="9"/>
        <v>14060</v>
      </c>
      <c r="L45" s="50">
        <v>513980</v>
      </c>
      <c r="M45" s="50"/>
      <c r="N45" s="50"/>
      <c r="O45" s="50"/>
      <c r="P45" s="50"/>
      <c r="Q45" s="50"/>
      <c r="R45" s="87">
        <f t="shared" si="24"/>
        <v>513980</v>
      </c>
      <c r="S45" s="50"/>
      <c r="T45" s="50"/>
      <c r="U45" s="50"/>
      <c r="V45" s="50"/>
      <c r="W45" s="50"/>
      <c r="X45" s="50"/>
      <c r="Y45" s="87">
        <f t="shared" si="10"/>
        <v>0</v>
      </c>
      <c r="Z45" s="50"/>
      <c r="AA45" s="50"/>
      <c r="AB45" s="50"/>
      <c r="AC45" s="50"/>
      <c r="AD45" s="50"/>
      <c r="AE45" s="50"/>
      <c r="AF45" s="87">
        <f t="shared" si="11"/>
        <v>0</v>
      </c>
      <c r="AG45" s="50"/>
      <c r="AH45" s="50"/>
      <c r="AI45" s="50"/>
      <c r="AJ45" s="50"/>
      <c r="AK45" s="50"/>
      <c r="AL45" s="50"/>
      <c r="AM45" s="87">
        <f t="shared" si="12"/>
        <v>0</v>
      </c>
      <c r="AN45" s="50"/>
      <c r="AO45" s="50"/>
      <c r="AP45" s="50"/>
      <c r="AQ45" s="50"/>
      <c r="AR45" s="50"/>
      <c r="AS45" s="50"/>
      <c r="AT45" s="87">
        <f t="shared" si="13"/>
        <v>0</v>
      </c>
      <c r="AU45" s="88">
        <f t="shared" si="22"/>
        <v>528040</v>
      </c>
      <c r="AV45" s="89" t="s">
        <v>719</v>
      </c>
      <c r="AW45" s="50">
        <v>2022</v>
      </c>
      <c r="AX45" s="50">
        <v>2023</v>
      </c>
      <c r="AY45" s="48" t="s">
        <v>146</v>
      </c>
    </row>
    <row r="46" spans="1:51" ht="120" customHeight="1" x14ac:dyDescent="0.25">
      <c r="A46" s="126" t="s">
        <v>364</v>
      </c>
      <c r="B46" s="51" t="s">
        <v>39</v>
      </c>
      <c r="C46" s="48" t="s">
        <v>97</v>
      </c>
      <c r="D46" s="50"/>
      <c r="E46" s="104">
        <v>513980</v>
      </c>
      <c r="F46" s="50"/>
      <c r="G46" s="50"/>
      <c r="H46" s="50"/>
      <c r="I46" s="50"/>
      <c r="J46" s="50"/>
      <c r="K46" s="87">
        <f t="shared" si="9"/>
        <v>513980</v>
      </c>
      <c r="L46" s="50"/>
      <c r="M46" s="50"/>
      <c r="N46" s="50"/>
      <c r="O46" s="50"/>
      <c r="P46" s="50"/>
      <c r="Q46" s="50"/>
      <c r="R46" s="87">
        <f t="shared" si="24"/>
        <v>0</v>
      </c>
      <c r="S46" s="50"/>
      <c r="T46" s="50"/>
      <c r="U46" s="50"/>
      <c r="V46" s="50"/>
      <c r="W46" s="50"/>
      <c r="X46" s="50"/>
      <c r="Y46" s="87">
        <f t="shared" si="10"/>
        <v>0</v>
      </c>
      <c r="Z46" s="50"/>
      <c r="AA46" s="50"/>
      <c r="AB46" s="50"/>
      <c r="AC46" s="50"/>
      <c r="AD46" s="50"/>
      <c r="AE46" s="50"/>
      <c r="AF46" s="87">
        <f t="shared" si="11"/>
        <v>0</v>
      </c>
      <c r="AG46" s="50"/>
      <c r="AH46" s="50"/>
      <c r="AI46" s="50"/>
      <c r="AJ46" s="50"/>
      <c r="AK46" s="50"/>
      <c r="AL46" s="50"/>
      <c r="AM46" s="87">
        <f t="shared" si="12"/>
        <v>0</v>
      </c>
      <c r="AN46" s="50"/>
      <c r="AO46" s="50"/>
      <c r="AP46" s="50"/>
      <c r="AQ46" s="50"/>
      <c r="AR46" s="50"/>
      <c r="AS46" s="50"/>
      <c r="AT46" s="87">
        <f t="shared" si="13"/>
        <v>0</v>
      </c>
      <c r="AU46" s="88">
        <f t="shared" si="22"/>
        <v>513980</v>
      </c>
      <c r="AV46" s="89" t="s">
        <v>720</v>
      </c>
      <c r="AW46" s="50">
        <v>2022</v>
      </c>
      <c r="AX46" s="50">
        <v>2022</v>
      </c>
      <c r="AY46" s="48" t="s">
        <v>884</v>
      </c>
    </row>
    <row r="47" spans="1:51" ht="159.75" customHeight="1" x14ac:dyDescent="0.25">
      <c r="A47" s="126" t="s">
        <v>365</v>
      </c>
      <c r="B47" s="51" t="s">
        <v>877</v>
      </c>
      <c r="C47" s="48" t="s">
        <v>97</v>
      </c>
      <c r="D47" s="50"/>
      <c r="E47" s="50">
        <v>0</v>
      </c>
      <c r="F47" s="50"/>
      <c r="G47" s="50"/>
      <c r="H47" s="50"/>
      <c r="I47" s="50"/>
      <c r="J47" s="50"/>
      <c r="K47" s="87">
        <f t="shared" si="9"/>
        <v>0</v>
      </c>
      <c r="L47" s="50"/>
      <c r="M47" s="50"/>
      <c r="N47" s="50"/>
      <c r="O47" s="50"/>
      <c r="P47" s="50"/>
      <c r="Q47" s="50"/>
      <c r="R47" s="87">
        <f t="shared" si="24"/>
        <v>0</v>
      </c>
      <c r="S47" s="50"/>
      <c r="T47" s="50"/>
      <c r="U47" s="50"/>
      <c r="V47" s="50"/>
      <c r="W47" s="50"/>
      <c r="X47" s="50"/>
      <c r="Y47" s="87">
        <f t="shared" si="10"/>
        <v>0</v>
      </c>
      <c r="Z47" s="50"/>
      <c r="AA47" s="50"/>
      <c r="AB47" s="50"/>
      <c r="AC47" s="50"/>
      <c r="AD47" s="50"/>
      <c r="AE47" s="50"/>
      <c r="AF47" s="87">
        <f t="shared" si="11"/>
        <v>0</v>
      </c>
      <c r="AG47" s="50"/>
      <c r="AH47" s="50"/>
      <c r="AI47" s="50"/>
      <c r="AJ47" s="50"/>
      <c r="AK47" s="50"/>
      <c r="AL47" s="50"/>
      <c r="AM47" s="87">
        <f t="shared" si="12"/>
        <v>0</v>
      </c>
      <c r="AN47" s="50"/>
      <c r="AO47" s="50"/>
      <c r="AP47" s="50"/>
      <c r="AQ47" s="50"/>
      <c r="AR47" s="50"/>
      <c r="AS47" s="50"/>
      <c r="AT47" s="87">
        <f t="shared" si="13"/>
        <v>0</v>
      </c>
      <c r="AU47" s="88">
        <f t="shared" si="22"/>
        <v>0</v>
      </c>
      <c r="AV47" s="89" t="s">
        <v>721</v>
      </c>
      <c r="AW47" s="50">
        <v>2022</v>
      </c>
      <c r="AX47" s="50">
        <v>2022</v>
      </c>
      <c r="AY47" s="48" t="s">
        <v>143</v>
      </c>
    </row>
    <row r="48" spans="1:51" ht="135" customHeight="1" x14ac:dyDescent="0.25">
      <c r="A48" s="126" t="s">
        <v>366</v>
      </c>
      <c r="B48" s="51" t="s">
        <v>38</v>
      </c>
      <c r="C48" s="48" t="s">
        <v>97</v>
      </c>
      <c r="D48" s="50"/>
      <c r="E48" s="50"/>
      <c r="F48" s="50"/>
      <c r="G48" s="50"/>
      <c r="H48" s="50"/>
      <c r="I48" s="50"/>
      <c r="J48" s="50"/>
      <c r="K48" s="87">
        <f t="shared" si="9"/>
        <v>0</v>
      </c>
      <c r="L48" s="50">
        <v>30000</v>
      </c>
      <c r="M48" s="50"/>
      <c r="N48" s="50"/>
      <c r="O48" s="50"/>
      <c r="P48" s="50"/>
      <c r="Q48" s="50"/>
      <c r="R48" s="87">
        <f t="shared" si="24"/>
        <v>30000</v>
      </c>
      <c r="S48" s="50"/>
      <c r="T48" s="50"/>
      <c r="U48" s="50"/>
      <c r="V48" s="50"/>
      <c r="W48" s="50"/>
      <c r="X48" s="50"/>
      <c r="Y48" s="87">
        <f t="shared" si="10"/>
        <v>0</v>
      </c>
      <c r="Z48" s="50"/>
      <c r="AA48" s="50"/>
      <c r="AB48" s="50"/>
      <c r="AC48" s="50"/>
      <c r="AD48" s="50"/>
      <c r="AE48" s="50"/>
      <c r="AF48" s="87">
        <f t="shared" si="11"/>
        <v>0</v>
      </c>
      <c r="AG48" s="50"/>
      <c r="AH48" s="50"/>
      <c r="AI48" s="50"/>
      <c r="AJ48" s="50"/>
      <c r="AK48" s="50"/>
      <c r="AL48" s="50"/>
      <c r="AM48" s="87">
        <f t="shared" si="12"/>
        <v>0</v>
      </c>
      <c r="AN48" s="50"/>
      <c r="AO48" s="50"/>
      <c r="AP48" s="50"/>
      <c r="AQ48" s="50"/>
      <c r="AR48" s="50"/>
      <c r="AS48" s="50"/>
      <c r="AT48" s="87">
        <f t="shared" si="13"/>
        <v>0</v>
      </c>
      <c r="AU48" s="88">
        <f t="shared" si="22"/>
        <v>30000</v>
      </c>
      <c r="AV48" s="89" t="s">
        <v>722</v>
      </c>
      <c r="AW48" s="50">
        <v>2023</v>
      </c>
      <c r="AX48" s="50">
        <v>2023</v>
      </c>
      <c r="AY48" s="48" t="s">
        <v>149</v>
      </c>
    </row>
    <row r="49" spans="1:51" ht="139.5" customHeight="1" x14ac:dyDescent="0.25">
      <c r="A49" s="126" t="s">
        <v>367</v>
      </c>
      <c r="B49" s="51" t="s">
        <v>40</v>
      </c>
      <c r="C49" s="48" t="s">
        <v>97</v>
      </c>
      <c r="D49" s="50"/>
      <c r="E49" s="104">
        <v>3093245.6</v>
      </c>
      <c r="F49" s="50"/>
      <c r="G49" s="50"/>
      <c r="H49" s="50"/>
      <c r="I49" s="50"/>
      <c r="J49" s="50"/>
      <c r="K49" s="87">
        <f t="shared" si="9"/>
        <v>3093245.6</v>
      </c>
      <c r="L49" s="50"/>
      <c r="M49" s="50"/>
      <c r="N49" s="50"/>
      <c r="O49" s="50"/>
      <c r="P49" s="50"/>
      <c r="Q49" s="50"/>
      <c r="R49" s="87">
        <f t="shared" si="24"/>
        <v>0</v>
      </c>
      <c r="S49" s="50"/>
      <c r="T49" s="50"/>
      <c r="U49" s="50"/>
      <c r="V49" s="50"/>
      <c r="W49" s="50"/>
      <c r="X49" s="50"/>
      <c r="Y49" s="87">
        <f t="shared" si="10"/>
        <v>0</v>
      </c>
      <c r="Z49" s="50"/>
      <c r="AA49" s="50"/>
      <c r="AB49" s="50"/>
      <c r="AC49" s="50"/>
      <c r="AD49" s="50"/>
      <c r="AE49" s="50"/>
      <c r="AF49" s="87">
        <f t="shared" si="11"/>
        <v>0</v>
      </c>
      <c r="AG49" s="50"/>
      <c r="AH49" s="50"/>
      <c r="AI49" s="50"/>
      <c r="AJ49" s="50"/>
      <c r="AK49" s="50"/>
      <c r="AL49" s="50"/>
      <c r="AM49" s="87">
        <f t="shared" si="12"/>
        <v>0</v>
      </c>
      <c r="AN49" s="50"/>
      <c r="AO49" s="50"/>
      <c r="AP49" s="50"/>
      <c r="AQ49" s="50"/>
      <c r="AR49" s="50"/>
      <c r="AS49" s="50"/>
      <c r="AT49" s="87">
        <f t="shared" si="13"/>
        <v>0</v>
      </c>
      <c r="AU49" s="88">
        <f t="shared" si="22"/>
        <v>3093245.6</v>
      </c>
      <c r="AV49" s="89" t="s">
        <v>723</v>
      </c>
      <c r="AW49" s="50">
        <v>2022</v>
      </c>
      <c r="AX49" s="50">
        <v>2022</v>
      </c>
      <c r="AY49" s="48" t="s">
        <v>149</v>
      </c>
    </row>
    <row r="50" spans="1:51" ht="286.5" customHeight="1" x14ac:dyDescent="0.25">
      <c r="A50" s="126" t="s">
        <v>368</v>
      </c>
      <c r="B50" s="51" t="s">
        <v>104</v>
      </c>
      <c r="C50" s="48" t="s">
        <v>97</v>
      </c>
      <c r="D50" s="50"/>
      <c r="E50" s="50">
        <v>11000</v>
      </c>
      <c r="F50" s="50"/>
      <c r="G50" s="50"/>
      <c r="H50" s="50"/>
      <c r="I50" s="50"/>
      <c r="J50" s="50"/>
      <c r="K50" s="87">
        <f t="shared" si="9"/>
        <v>11000</v>
      </c>
      <c r="L50" s="104">
        <v>33100</v>
      </c>
      <c r="M50" s="50"/>
      <c r="N50" s="50"/>
      <c r="O50" s="50"/>
      <c r="P50" s="50"/>
      <c r="Q50" s="50"/>
      <c r="R50" s="87">
        <f t="shared" si="24"/>
        <v>33100</v>
      </c>
      <c r="S50" s="50">
        <v>44100</v>
      </c>
      <c r="T50" s="50"/>
      <c r="U50" s="50"/>
      <c r="V50" s="50"/>
      <c r="W50" s="50"/>
      <c r="X50" s="50"/>
      <c r="Y50" s="87">
        <f t="shared" si="10"/>
        <v>44100</v>
      </c>
      <c r="Z50" s="50"/>
      <c r="AA50" s="50"/>
      <c r="AB50" s="50"/>
      <c r="AC50" s="50"/>
      <c r="AD50" s="50"/>
      <c r="AE50" s="50"/>
      <c r="AF50" s="87">
        <f t="shared" si="11"/>
        <v>0</v>
      </c>
      <c r="AG50" s="50"/>
      <c r="AH50" s="50"/>
      <c r="AI50" s="50"/>
      <c r="AJ50" s="50"/>
      <c r="AK50" s="50"/>
      <c r="AL50" s="50"/>
      <c r="AM50" s="87">
        <f t="shared" si="12"/>
        <v>0</v>
      </c>
      <c r="AN50" s="50"/>
      <c r="AO50" s="50"/>
      <c r="AP50" s="50"/>
      <c r="AQ50" s="50"/>
      <c r="AR50" s="50"/>
      <c r="AS50" s="50"/>
      <c r="AT50" s="87">
        <f t="shared" si="13"/>
        <v>0</v>
      </c>
      <c r="AU50" s="88">
        <f t="shared" si="22"/>
        <v>88200</v>
      </c>
      <c r="AV50" s="89" t="s">
        <v>724</v>
      </c>
      <c r="AW50" s="50">
        <v>2022</v>
      </c>
      <c r="AX50" s="50">
        <v>2024</v>
      </c>
      <c r="AY50" s="48" t="s">
        <v>144</v>
      </c>
    </row>
    <row r="51" spans="1:51" ht="183" customHeight="1" x14ac:dyDescent="0.25">
      <c r="A51" s="284" t="s">
        <v>369</v>
      </c>
      <c r="B51" s="232" t="s">
        <v>959</v>
      </c>
      <c r="C51" s="232" t="s">
        <v>97</v>
      </c>
      <c r="D51" s="277"/>
      <c r="E51" s="277"/>
      <c r="F51" s="277"/>
      <c r="G51" s="277"/>
      <c r="H51" s="277"/>
      <c r="I51" s="277"/>
      <c r="J51" s="277"/>
      <c r="K51" s="276">
        <f t="shared" si="9"/>
        <v>0</v>
      </c>
      <c r="L51" s="277"/>
      <c r="M51" s="277"/>
      <c r="N51" s="277"/>
      <c r="O51" s="277"/>
      <c r="P51" s="277"/>
      <c r="Q51" s="277"/>
      <c r="R51" s="276">
        <f t="shared" si="24"/>
        <v>0</v>
      </c>
      <c r="S51" s="277"/>
      <c r="T51" s="277"/>
      <c r="U51" s="277"/>
      <c r="V51" s="277"/>
      <c r="W51" s="277"/>
      <c r="X51" s="277"/>
      <c r="Y51" s="276">
        <f t="shared" si="10"/>
        <v>0</v>
      </c>
      <c r="Z51" s="277">
        <v>355000</v>
      </c>
      <c r="AA51" s="277"/>
      <c r="AB51" s="277"/>
      <c r="AC51" s="277"/>
      <c r="AD51" s="277"/>
      <c r="AE51" s="277"/>
      <c r="AF51" s="276">
        <f t="shared" si="11"/>
        <v>355000</v>
      </c>
      <c r="AG51" s="277"/>
      <c r="AH51" s="277"/>
      <c r="AI51" s="277"/>
      <c r="AJ51" s="277"/>
      <c r="AK51" s="277"/>
      <c r="AL51" s="277"/>
      <c r="AM51" s="276">
        <f t="shared" si="12"/>
        <v>0</v>
      </c>
      <c r="AN51" s="277"/>
      <c r="AO51" s="277"/>
      <c r="AP51" s="277"/>
      <c r="AQ51" s="277"/>
      <c r="AR51" s="277"/>
      <c r="AS51" s="277"/>
      <c r="AT51" s="276">
        <f t="shared" si="13"/>
        <v>0</v>
      </c>
      <c r="AU51" s="285">
        <f t="shared" si="22"/>
        <v>355000</v>
      </c>
      <c r="AV51" s="282" t="s">
        <v>988</v>
      </c>
      <c r="AW51" s="277">
        <v>2025</v>
      </c>
      <c r="AX51" s="277">
        <v>2025</v>
      </c>
      <c r="AY51" s="232" t="s">
        <v>144</v>
      </c>
    </row>
    <row r="52" spans="1:51" ht="35.1" customHeight="1" x14ac:dyDescent="0.25">
      <c r="A52" s="364" t="s">
        <v>990</v>
      </c>
      <c r="B52" s="365"/>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6"/>
    </row>
    <row r="53" spans="1:51" s="20" customFormat="1" ht="202.5" customHeight="1" x14ac:dyDescent="0.25">
      <c r="A53" s="126" t="s">
        <v>370</v>
      </c>
      <c r="B53" s="51" t="s">
        <v>219</v>
      </c>
      <c r="C53" s="48" t="s">
        <v>97</v>
      </c>
      <c r="D53" s="50"/>
      <c r="E53" s="104"/>
      <c r="F53" s="50"/>
      <c r="G53" s="50"/>
      <c r="H53" s="50"/>
      <c r="I53" s="50"/>
      <c r="J53" s="50"/>
      <c r="K53" s="87">
        <f t="shared" ref="K53:K54" si="25">E53+F53+G53+I53</f>
        <v>0</v>
      </c>
      <c r="L53" s="50"/>
      <c r="M53" s="50"/>
      <c r="N53" s="50"/>
      <c r="O53" s="50"/>
      <c r="P53" s="50"/>
      <c r="Q53" s="50"/>
      <c r="R53" s="87">
        <f t="shared" si="24"/>
        <v>0</v>
      </c>
      <c r="S53" s="50"/>
      <c r="T53" s="50"/>
      <c r="U53" s="50"/>
      <c r="V53" s="50"/>
      <c r="W53" s="50"/>
      <c r="X53" s="50"/>
      <c r="Y53" s="87">
        <f t="shared" si="10"/>
        <v>0</v>
      </c>
      <c r="Z53" s="50"/>
      <c r="AA53" s="50"/>
      <c r="AB53" s="50"/>
      <c r="AC53" s="50"/>
      <c r="AD53" s="50"/>
      <c r="AE53" s="50"/>
      <c r="AF53" s="87">
        <f t="shared" si="11"/>
        <v>0</v>
      </c>
      <c r="AG53" s="50">
        <v>50000</v>
      </c>
      <c r="AH53" s="50"/>
      <c r="AI53" s="50"/>
      <c r="AJ53" s="50"/>
      <c r="AK53" s="50"/>
      <c r="AL53" s="50"/>
      <c r="AM53" s="87">
        <f t="shared" si="12"/>
        <v>50000</v>
      </c>
      <c r="AN53" s="50"/>
      <c r="AO53" s="50"/>
      <c r="AP53" s="50"/>
      <c r="AQ53" s="50"/>
      <c r="AR53" s="50"/>
      <c r="AS53" s="50"/>
      <c r="AT53" s="87">
        <f t="shared" si="13"/>
        <v>0</v>
      </c>
      <c r="AU53" s="88">
        <f t="shared" si="22"/>
        <v>50000</v>
      </c>
      <c r="AV53" s="89" t="s">
        <v>725</v>
      </c>
      <c r="AW53" s="50">
        <v>2026</v>
      </c>
      <c r="AX53" s="50">
        <v>2026</v>
      </c>
      <c r="AY53" s="48" t="s">
        <v>145</v>
      </c>
    </row>
    <row r="54" spans="1:51" s="5" customFormat="1" ht="136.5" customHeight="1" x14ac:dyDescent="0.25">
      <c r="A54" s="284" t="s">
        <v>1036</v>
      </c>
      <c r="B54" s="232" t="s">
        <v>1037</v>
      </c>
      <c r="C54" s="232" t="s">
        <v>97</v>
      </c>
      <c r="D54" s="305" t="s">
        <v>1038</v>
      </c>
      <c r="E54" s="277"/>
      <c r="F54" s="277"/>
      <c r="G54" s="277"/>
      <c r="H54" s="277"/>
      <c r="I54" s="277"/>
      <c r="J54" s="277"/>
      <c r="K54" s="236">
        <f t="shared" si="25"/>
        <v>0</v>
      </c>
      <c r="L54" s="277"/>
      <c r="M54" s="277"/>
      <c r="N54" s="277"/>
      <c r="O54" s="277"/>
      <c r="P54" s="277"/>
      <c r="Q54" s="277"/>
      <c r="R54" s="236">
        <f t="shared" si="24"/>
        <v>0</v>
      </c>
      <c r="S54" s="277"/>
      <c r="T54" s="277"/>
      <c r="U54" s="277"/>
      <c r="V54" s="277"/>
      <c r="W54" s="277"/>
      <c r="X54" s="277"/>
      <c r="Y54" s="236">
        <f t="shared" si="10"/>
        <v>0</v>
      </c>
      <c r="Z54" s="277">
        <v>27225</v>
      </c>
      <c r="AA54" s="277">
        <v>154275</v>
      </c>
      <c r="AB54" s="277"/>
      <c r="AC54" s="277"/>
      <c r="AD54" s="277"/>
      <c r="AE54" s="277"/>
      <c r="AF54" s="236">
        <f t="shared" si="11"/>
        <v>181500</v>
      </c>
      <c r="AG54" s="277"/>
      <c r="AH54" s="277"/>
      <c r="AI54" s="277"/>
      <c r="AJ54" s="277"/>
      <c r="AK54" s="277"/>
      <c r="AL54" s="277"/>
      <c r="AM54" s="236">
        <f t="shared" si="12"/>
        <v>0</v>
      </c>
      <c r="AN54" s="277"/>
      <c r="AO54" s="277"/>
      <c r="AP54" s="277"/>
      <c r="AQ54" s="277"/>
      <c r="AR54" s="277"/>
      <c r="AS54" s="277"/>
      <c r="AT54" s="236">
        <f t="shared" si="13"/>
        <v>0</v>
      </c>
      <c r="AU54" s="285">
        <f>AT54+AM54+AF54+Y54+R54+K54</f>
        <v>181500</v>
      </c>
      <c r="AV54" s="306" t="s">
        <v>1039</v>
      </c>
      <c r="AW54" s="277">
        <v>2025</v>
      </c>
      <c r="AX54" s="277">
        <v>2025</v>
      </c>
      <c r="AY54" s="286" t="s">
        <v>1040</v>
      </c>
    </row>
    <row r="55" spans="1:51" ht="35.1" customHeight="1" x14ac:dyDescent="0.25">
      <c r="A55" s="364" t="s">
        <v>1045</v>
      </c>
      <c r="B55" s="365"/>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6"/>
    </row>
    <row r="56" spans="1:51" ht="230.45" customHeight="1" x14ac:dyDescent="0.25">
      <c r="A56" s="167" t="s">
        <v>1078</v>
      </c>
      <c r="B56" s="232" t="s">
        <v>1079</v>
      </c>
      <c r="C56" s="233" t="s">
        <v>97</v>
      </c>
      <c r="D56" s="234"/>
      <c r="E56" s="267"/>
      <c r="F56" s="268"/>
      <c r="G56" s="234"/>
      <c r="H56" s="234"/>
      <c r="I56" s="234"/>
      <c r="J56" s="234"/>
      <c r="K56" s="276">
        <f>E56+F56+G56+I56</f>
        <v>0</v>
      </c>
      <c r="L56" s="263"/>
      <c r="M56" s="263"/>
      <c r="N56" s="263"/>
      <c r="O56" s="263"/>
      <c r="P56" s="263"/>
      <c r="Q56" s="263"/>
      <c r="R56" s="265">
        <f>L56+M56+N56+P56</f>
        <v>0</v>
      </c>
      <c r="S56" s="263"/>
      <c r="T56" s="263"/>
      <c r="U56" s="263"/>
      <c r="V56" s="263"/>
      <c r="W56" s="263"/>
      <c r="X56" s="263"/>
      <c r="Y56" s="265">
        <f>S56+T56+U56+W56</f>
        <v>0</v>
      </c>
      <c r="Z56" s="263">
        <v>22372</v>
      </c>
      <c r="AA56" s="263">
        <v>201343</v>
      </c>
      <c r="AB56" s="263"/>
      <c r="AC56" s="263"/>
      <c r="AD56" s="263"/>
      <c r="AE56" s="263"/>
      <c r="AF56" s="264">
        <f>Z56+AA56+AB56+AD56</f>
        <v>223715</v>
      </c>
      <c r="AG56" s="263"/>
      <c r="AH56" s="263"/>
      <c r="AI56" s="263"/>
      <c r="AJ56" s="263"/>
      <c r="AK56" s="263"/>
      <c r="AL56" s="263"/>
      <c r="AM56" s="264">
        <f>AG56+AH56+AI56+AK56</f>
        <v>0</v>
      </c>
      <c r="AN56" s="263"/>
      <c r="AO56" s="263"/>
      <c r="AP56" s="263"/>
      <c r="AQ56" s="263"/>
      <c r="AR56" s="263"/>
      <c r="AS56" s="263"/>
      <c r="AT56" s="265">
        <f>AN56+AO56+AP56+AR56</f>
        <v>0</v>
      </c>
      <c r="AU56" s="266">
        <f>AT56+AM56+AF56+Y56+R56+K56</f>
        <v>223715</v>
      </c>
      <c r="AV56" s="273" t="s">
        <v>1080</v>
      </c>
      <c r="AW56" s="234">
        <v>2025</v>
      </c>
      <c r="AX56" s="234">
        <v>2025</v>
      </c>
      <c r="AY56" s="52" t="s">
        <v>68</v>
      </c>
    </row>
    <row r="57" spans="1:51" ht="35.1" customHeight="1" x14ac:dyDescent="0.25">
      <c r="A57" s="364" t="s">
        <v>1081</v>
      </c>
      <c r="B57" s="365"/>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6"/>
    </row>
    <row r="58" spans="1:51" s="20" customFormat="1" ht="51.6" customHeight="1" x14ac:dyDescent="0.25">
      <c r="A58" s="370" t="s">
        <v>371</v>
      </c>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1"/>
      <c r="AY58" s="371"/>
    </row>
    <row r="59" spans="1:51" s="20" customFormat="1" ht="31.5" customHeight="1" x14ac:dyDescent="0.25">
      <c r="A59" s="55" t="s">
        <v>471</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51" s="20" customFormat="1" ht="29.1" customHeight="1" x14ac:dyDescent="0.25">
      <c r="A60" s="370" t="s">
        <v>592</v>
      </c>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1"/>
      <c r="AY60" s="371"/>
    </row>
    <row r="61" spans="1:51" s="20" customFormat="1" ht="31.5" customHeight="1" x14ac:dyDescent="0.25">
      <c r="A61" s="55" t="s">
        <v>472</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row>
    <row r="62" spans="1:51" s="20" customFormat="1" ht="29.45" customHeight="1" x14ac:dyDescent="0.25">
      <c r="A62" s="370" t="s">
        <v>593</v>
      </c>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1"/>
      <c r="AY62" s="371"/>
    </row>
    <row r="63" spans="1:51" s="20" customFormat="1" ht="31.5" customHeight="1" x14ac:dyDescent="0.25">
      <c r="A63" s="55" t="s">
        <v>473</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row>
    <row r="64" spans="1:51" s="20" customFormat="1" ht="29.1" customHeight="1" x14ac:dyDescent="0.25">
      <c r="A64" s="370" t="s">
        <v>594</v>
      </c>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1"/>
      <c r="AY64" s="371"/>
    </row>
    <row r="65" spans="1:149" s="142" customFormat="1" ht="60.75" customHeight="1" x14ac:dyDescent="0.25">
      <c r="A65" s="55" t="s">
        <v>595</v>
      </c>
      <c r="B65" s="32"/>
      <c r="C65" s="32"/>
      <c r="D65" s="32"/>
      <c r="E65" s="32"/>
      <c r="F65" s="32"/>
      <c r="G65" s="32"/>
      <c r="H65" s="32"/>
      <c r="I65" s="32"/>
      <c r="J65" s="32"/>
      <c r="K65" s="39">
        <f>E65+F65+G65+I65</f>
        <v>0</v>
      </c>
      <c r="L65" s="34"/>
      <c r="M65" s="32"/>
      <c r="N65" s="32"/>
      <c r="O65" s="32"/>
      <c r="P65" s="32"/>
      <c r="Q65" s="32"/>
      <c r="R65" s="39">
        <f>L65+M65+N65+P65</f>
        <v>0</v>
      </c>
      <c r="S65" s="40"/>
      <c r="T65" s="40"/>
      <c r="U65" s="40"/>
      <c r="V65" s="40"/>
      <c r="W65" s="40"/>
      <c r="X65" s="40"/>
      <c r="Y65" s="39">
        <f>S65+T65+U65+W65</f>
        <v>0</v>
      </c>
      <c r="Z65" s="40"/>
      <c r="AA65" s="40"/>
      <c r="AB65" s="40"/>
      <c r="AC65" s="40"/>
      <c r="AD65" s="40"/>
      <c r="AE65" s="40"/>
      <c r="AF65" s="39">
        <f>Z65+AA65+AB65+AD65</f>
        <v>0</v>
      </c>
      <c r="AG65" s="40"/>
      <c r="AH65" s="40"/>
      <c r="AI65" s="40"/>
      <c r="AJ65" s="40"/>
      <c r="AK65" s="40"/>
      <c r="AL65" s="40"/>
      <c r="AM65" s="39">
        <f>AG65+AH65+AI65+AK65</f>
        <v>0</v>
      </c>
      <c r="AN65" s="40"/>
      <c r="AO65" s="40"/>
      <c r="AP65" s="40"/>
      <c r="AQ65" s="40"/>
      <c r="AR65" s="40"/>
      <c r="AS65" s="40"/>
      <c r="AT65" s="39">
        <f>AN65+AO65+AP65+AR65</f>
        <v>0</v>
      </c>
      <c r="AU65" s="35">
        <f>AT65+AM65+AF65+Y65+R65+K65</f>
        <v>0</v>
      </c>
      <c r="AV65" s="43"/>
      <c r="AW65" s="32"/>
      <c r="AX65" s="36"/>
      <c r="AY65" s="53"/>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row>
    <row r="66" spans="1:149" s="20" customFormat="1" ht="31.5" customHeight="1" x14ac:dyDescent="0.25">
      <c r="A66" s="411" t="s">
        <v>372</v>
      </c>
      <c r="B66" s="412"/>
      <c r="C66" s="412"/>
      <c r="D66" s="412"/>
      <c r="E66" s="141">
        <f>SUM(E68:E68,E73:E90,E92)</f>
        <v>612900</v>
      </c>
      <c r="F66" s="141">
        <f t="shared" ref="F66:AU66" si="26">SUM(F68:F68,F73:F90,F92)</f>
        <v>302806</v>
      </c>
      <c r="G66" s="141">
        <f t="shared" si="26"/>
        <v>0</v>
      </c>
      <c r="H66" s="141">
        <f t="shared" si="26"/>
        <v>0</v>
      </c>
      <c r="I66" s="141">
        <f t="shared" si="26"/>
        <v>150000</v>
      </c>
      <c r="J66" s="141">
        <f t="shared" si="26"/>
        <v>0</v>
      </c>
      <c r="K66" s="141">
        <f t="shared" si="26"/>
        <v>1065706</v>
      </c>
      <c r="L66" s="141">
        <f>SUM(L68:L68,L73:L90,L92)</f>
        <v>943733</v>
      </c>
      <c r="M66" s="141">
        <f t="shared" si="26"/>
        <v>30000</v>
      </c>
      <c r="N66" s="141">
        <f t="shared" si="26"/>
        <v>2212054</v>
      </c>
      <c r="O66" s="141">
        <f t="shared" si="26"/>
        <v>3000</v>
      </c>
      <c r="P66" s="141">
        <f t="shared" si="26"/>
        <v>0</v>
      </c>
      <c r="Q66" s="141">
        <f t="shared" si="26"/>
        <v>0</v>
      </c>
      <c r="R66" s="141">
        <f t="shared" si="26"/>
        <v>3185787</v>
      </c>
      <c r="S66" s="141">
        <f>SUM(S68:S68,S73:S90,S92)</f>
        <v>410800</v>
      </c>
      <c r="T66" s="141">
        <f t="shared" si="26"/>
        <v>97562.45</v>
      </c>
      <c r="U66" s="141">
        <f t="shared" si="26"/>
        <v>230356</v>
      </c>
      <c r="V66" s="141">
        <f t="shared" si="26"/>
        <v>0</v>
      </c>
      <c r="W66" s="141">
        <f t="shared" si="26"/>
        <v>0</v>
      </c>
      <c r="X66" s="141">
        <f t="shared" si="26"/>
        <v>0</v>
      </c>
      <c r="Y66" s="141">
        <f t="shared" si="26"/>
        <v>738718.45</v>
      </c>
      <c r="Z66" s="141">
        <f>SUM(Z68:Z68,Z73:Z90,Z92)</f>
        <v>220062.46</v>
      </c>
      <c r="AA66" s="141">
        <f t="shared" si="26"/>
        <v>378568.55</v>
      </c>
      <c r="AB66" s="141">
        <f t="shared" si="26"/>
        <v>0</v>
      </c>
      <c r="AC66" s="141">
        <f t="shared" si="26"/>
        <v>0</v>
      </c>
      <c r="AD66" s="141">
        <f t="shared" si="26"/>
        <v>0</v>
      </c>
      <c r="AE66" s="141">
        <f t="shared" si="26"/>
        <v>0</v>
      </c>
      <c r="AF66" s="141">
        <f t="shared" si="26"/>
        <v>598631.01</v>
      </c>
      <c r="AG66" s="141">
        <f>SUM(AG68:AG68,AG73:AG90,AG92)</f>
        <v>20800</v>
      </c>
      <c r="AH66" s="141">
        <f t="shared" si="26"/>
        <v>0</v>
      </c>
      <c r="AI66" s="141">
        <f t="shared" si="26"/>
        <v>0</v>
      </c>
      <c r="AJ66" s="141">
        <f t="shared" si="26"/>
        <v>0</v>
      </c>
      <c r="AK66" s="141">
        <f t="shared" si="26"/>
        <v>0</v>
      </c>
      <c r="AL66" s="141">
        <f t="shared" si="26"/>
        <v>0</v>
      </c>
      <c r="AM66" s="141">
        <f t="shared" si="26"/>
        <v>20800</v>
      </c>
      <c r="AN66" s="141">
        <f>SUM(AN68:AN68,AN73:AN90,AN92)</f>
        <v>0</v>
      </c>
      <c r="AO66" s="141">
        <f t="shared" si="26"/>
        <v>0</v>
      </c>
      <c r="AP66" s="141">
        <f t="shared" si="26"/>
        <v>0</v>
      </c>
      <c r="AQ66" s="141">
        <f t="shared" si="26"/>
        <v>0</v>
      </c>
      <c r="AR66" s="141">
        <f t="shared" si="26"/>
        <v>0</v>
      </c>
      <c r="AS66" s="141">
        <f t="shared" si="26"/>
        <v>0</v>
      </c>
      <c r="AT66" s="141">
        <f t="shared" si="26"/>
        <v>0</v>
      </c>
      <c r="AU66" s="141">
        <f t="shared" si="26"/>
        <v>5609642.46</v>
      </c>
      <c r="AV66" s="198"/>
      <c r="AW66" s="198"/>
      <c r="AX66" s="198"/>
      <c r="AY66" s="198"/>
    </row>
    <row r="67" spans="1:149" s="20" customFormat="1" ht="45" customHeight="1" x14ac:dyDescent="0.25">
      <c r="A67" s="370" t="s">
        <v>596</v>
      </c>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c r="AM67" s="371"/>
      <c r="AN67" s="371"/>
      <c r="AO67" s="371"/>
      <c r="AP67" s="371"/>
      <c r="AQ67" s="371"/>
      <c r="AR67" s="371"/>
      <c r="AS67" s="371"/>
      <c r="AT67" s="371"/>
      <c r="AU67" s="371"/>
      <c r="AV67" s="371"/>
      <c r="AW67" s="371"/>
      <c r="AX67" s="371"/>
      <c r="AY67" s="371"/>
    </row>
    <row r="68" spans="1:149" s="20" customFormat="1" ht="45" customHeight="1" x14ac:dyDescent="0.25">
      <c r="A68" s="92" t="s">
        <v>373</v>
      </c>
      <c r="B68" s="51"/>
      <c r="C68" s="51"/>
      <c r="D68" s="51"/>
      <c r="E68" s="51"/>
      <c r="F68" s="51"/>
      <c r="G68" s="51"/>
      <c r="H68" s="51"/>
      <c r="I68" s="51"/>
      <c r="J68" s="51"/>
      <c r="K68" s="93"/>
      <c r="L68" s="94"/>
      <c r="M68" s="51"/>
      <c r="N68" s="51"/>
      <c r="O68" s="51"/>
      <c r="P68" s="51"/>
      <c r="Q68" s="51"/>
      <c r="R68" s="93"/>
      <c r="S68" s="51"/>
      <c r="T68" s="51"/>
      <c r="U68" s="51"/>
      <c r="V68" s="51"/>
      <c r="W68" s="51"/>
      <c r="X68" s="51"/>
      <c r="Y68" s="93"/>
      <c r="Z68" s="51"/>
      <c r="AA68" s="51"/>
      <c r="AB68" s="51"/>
      <c r="AC68" s="51"/>
      <c r="AD68" s="51"/>
      <c r="AE68" s="51"/>
      <c r="AF68" s="93"/>
      <c r="AG68" s="51"/>
      <c r="AH68" s="51"/>
      <c r="AI68" s="51"/>
      <c r="AJ68" s="51"/>
      <c r="AK68" s="51"/>
      <c r="AL68" s="51"/>
      <c r="AM68" s="93"/>
      <c r="AN68" s="51"/>
      <c r="AO68" s="51"/>
      <c r="AP68" s="51"/>
      <c r="AQ68" s="51"/>
      <c r="AR68" s="51"/>
      <c r="AS68" s="51"/>
      <c r="AT68" s="93"/>
      <c r="AU68" s="95"/>
      <c r="AV68" s="96"/>
      <c r="AW68" s="51"/>
      <c r="AX68" s="54"/>
      <c r="AY68" s="51"/>
    </row>
    <row r="69" spans="1:149" s="20" customFormat="1" ht="45" customHeight="1" x14ac:dyDescent="0.25">
      <c r="A69" s="92"/>
      <c r="B69" s="51"/>
      <c r="C69" s="51"/>
      <c r="D69" s="51"/>
      <c r="E69" s="51"/>
      <c r="F69" s="51"/>
      <c r="G69" s="51"/>
      <c r="H69" s="51"/>
      <c r="I69" s="51"/>
      <c r="J69" s="51"/>
      <c r="K69" s="93"/>
      <c r="L69" s="94"/>
      <c r="M69" s="51"/>
      <c r="N69" s="51"/>
      <c r="O69" s="51"/>
      <c r="P69" s="51"/>
      <c r="Q69" s="51"/>
      <c r="R69" s="93"/>
      <c r="S69" s="51"/>
      <c r="T69" s="51"/>
      <c r="U69" s="51"/>
      <c r="V69" s="51"/>
      <c r="W69" s="51"/>
      <c r="X69" s="51"/>
      <c r="Y69" s="93"/>
      <c r="Z69" s="51"/>
      <c r="AA69" s="51"/>
      <c r="AB69" s="51"/>
      <c r="AC69" s="51"/>
      <c r="AD69" s="51"/>
      <c r="AE69" s="51"/>
      <c r="AF69" s="93"/>
      <c r="AG69" s="51"/>
      <c r="AH69" s="51"/>
      <c r="AI69" s="51"/>
      <c r="AJ69" s="51"/>
      <c r="AK69" s="51"/>
      <c r="AL69" s="51"/>
      <c r="AM69" s="93"/>
      <c r="AN69" s="51"/>
      <c r="AO69" s="51"/>
      <c r="AP69" s="51"/>
      <c r="AQ69" s="51"/>
      <c r="AR69" s="51"/>
      <c r="AS69" s="51"/>
      <c r="AT69" s="93"/>
      <c r="AU69" s="95"/>
      <c r="AV69" s="96"/>
      <c r="AW69" s="51"/>
      <c r="AX69" s="54"/>
      <c r="AY69" s="51"/>
    </row>
    <row r="70" spans="1:149" s="20" customFormat="1" ht="45" customHeight="1" x14ac:dyDescent="0.25">
      <c r="A70" s="92"/>
      <c r="B70" s="51"/>
      <c r="C70" s="51"/>
      <c r="D70" s="51"/>
      <c r="E70" s="51"/>
      <c r="F70" s="51"/>
      <c r="G70" s="51"/>
      <c r="H70" s="51"/>
      <c r="I70" s="51"/>
      <c r="J70" s="51"/>
      <c r="K70" s="93"/>
      <c r="L70" s="94"/>
      <c r="M70" s="51"/>
      <c r="N70" s="51"/>
      <c r="O70" s="51"/>
      <c r="P70" s="51"/>
      <c r="Q70" s="51"/>
      <c r="R70" s="93"/>
      <c r="S70" s="51"/>
      <c r="T70" s="51"/>
      <c r="U70" s="51"/>
      <c r="V70" s="51"/>
      <c r="W70" s="51"/>
      <c r="X70" s="51"/>
      <c r="Y70" s="93"/>
      <c r="Z70" s="51"/>
      <c r="AA70" s="51"/>
      <c r="AB70" s="51"/>
      <c r="AC70" s="51"/>
      <c r="AD70" s="51"/>
      <c r="AE70" s="51"/>
      <c r="AF70" s="93"/>
      <c r="AG70" s="51"/>
      <c r="AH70" s="51"/>
      <c r="AI70" s="51"/>
      <c r="AJ70" s="51"/>
      <c r="AK70" s="51"/>
      <c r="AL70" s="51"/>
      <c r="AM70" s="93"/>
      <c r="AN70" s="51"/>
      <c r="AO70" s="51"/>
      <c r="AP70" s="51"/>
      <c r="AQ70" s="51"/>
      <c r="AR70" s="51"/>
      <c r="AS70" s="51"/>
      <c r="AT70" s="93"/>
      <c r="AU70" s="95"/>
      <c r="AV70" s="96"/>
      <c r="AW70" s="51"/>
      <c r="AX70" s="54"/>
      <c r="AY70" s="51"/>
    </row>
    <row r="71" spans="1:149" s="20" customFormat="1" ht="31.5" customHeight="1" x14ac:dyDescent="0.25">
      <c r="A71" s="92"/>
      <c r="B71" s="51"/>
      <c r="C71" s="51"/>
      <c r="D71" s="51"/>
      <c r="E71" s="51"/>
      <c r="F71" s="51"/>
      <c r="G71" s="51"/>
      <c r="H71" s="51"/>
      <c r="I71" s="51"/>
      <c r="J71" s="51"/>
      <c r="K71" s="93"/>
      <c r="L71" s="94"/>
      <c r="M71" s="51"/>
      <c r="N71" s="51"/>
      <c r="O71" s="51"/>
      <c r="P71" s="51"/>
      <c r="Q71" s="51"/>
      <c r="R71" s="93"/>
      <c r="S71" s="51"/>
      <c r="T71" s="51"/>
      <c r="U71" s="51"/>
      <c r="V71" s="51"/>
      <c r="W71" s="51"/>
      <c r="X71" s="51"/>
      <c r="Y71" s="93"/>
      <c r="Z71" s="51"/>
      <c r="AA71" s="51"/>
      <c r="AB71" s="51"/>
      <c r="AC71" s="51"/>
      <c r="AD71" s="51"/>
      <c r="AE71" s="51"/>
      <c r="AF71" s="93"/>
      <c r="AG71" s="51"/>
      <c r="AH71" s="51"/>
      <c r="AI71" s="51"/>
      <c r="AJ71" s="51"/>
      <c r="AK71" s="51"/>
      <c r="AL71" s="51"/>
      <c r="AM71" s="93"/>
      <c r="AN71" s="51"/>
      <c r="AO71" s="51"/>
      <c r="AP71" s="51"/>
      <c r="AQ71" s="51"/>
      <c r="AR71" s="51"/>
      <c r="AS71" s="51"/>
      <c r="AT71" s="93"/>
      <c r="AU71" s="95"/>
      <c r="AV71" s="96"/>
      <c r="AW71" s="51"/>
      <c r="AX71" s="54"/>
      <c r="AY71" s="51"/>
    </row>
    <row r="72" spans="1:149" ht="39.6" customHeight="1" x14ac:dyDescent="0.25">
      <c r="A72" s="370" t="s">
        <v>374</v>
      </c>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c r="Z72" s="371"/>
      <c r="AA72" s="371"/>
      <c r="AB72" s="371"/>
      <c r="AC72" s="371"/>
      <c r="AD72" s="371"/>
      <c r="AE72" s="371"/>
      <c r="AF72" s="371"/>
      <c r="AG72" s="371"/>
      <c r="AH72" s="371"/>
      <c r="AI72" s="371"/>
      <c r="AJ72" s="371"/>
      <c r="AK72" s="371"/>
      <c r="AL72" s="371"/>
      <c r="AM72" s="371"/>
      <c r="AN72" s="371"/>
      <c r="AO72" s="371"/>
      <c r="AP72" s="371"/>
      <c r="AQ72" s="371"/>
      <c r="AR72" s="371"/>
      <c r="AS72" s="371"/>
      <c r="AT72" s="371"/>
      <c r="AU72" s="371"/>
      <c r="AV72" s="371"/>
      <c r="AW72" s="371"/>
      <c r="AX72" s="371"/>
      <c r="AY72" s="371"/>
    </row>
    <row r="73" spans="1:149" ht="108.75" customHeight="1" x14ac:dyDescent="0.25">
      <c r="A73" s="126" t="s">
        <v>521</v>
      </c>
      <c r="B73" s="51" t="s">
        <v>256</v>
      </c>
      <c r="C73" s="48" t="s">
        <v>97</v>
      </c>
      <c r="D73" s="50"/>
      <c r="E73" s="90"/>
      <c r="F73" s="50"/>
      <c r="G73" s="50"/>
      <c r="H73" s="50"/>
      <c r="I73" s="50"/>
      <c r="J73" s="50"/>
      <c r="K73" s="87">
        <f t="shared" ref="K73:K90" si="27">E73+F73+G73+I73</f>
        <v>0</v>
      </c>
      <c r="L73" s="50"/>
      <c r="M73" s="90">
        <v>30000</v>
      </c>
      <c r="N73" s="50"/>
      <c r="O73" s="50">
        <v>3000</v>
      </c>
      <c r="Q73" s="50" t="s">
        <v>43</v>
      </c>
      <c r="R73" s="87">
        <f t="shared" ref="R73:R89" si="28">L73+M73+N73+P73</f>
        <v>30000</v>
      </c>
      <c r="S73" s="50"/>
      <c r="T73" s="50"/>
      <c r="U73" s="50"/>
      <c r="V73" s="50"/>
      <c r="W73" s="50"/>
      <c r="X73" s="50"/>
      <c r="Y73" s="87">
        <f t="shared" ref="Y73:Y90" si="29">S73+T73+U73+W73</f>
        <v>0</v>
      </c>
      <c r="Z73" s="50"/>
      <c r="AA73" s="50"/>
      <c r="AB73" s="50"/>
      <c r="AC73" s="50"/>
      <c r="AD73" s="50"/>
      <c r="AE73" s="50"/>
      <c r="AF73" s="87">
        <f t="shared" ref="AF73:AF90" si="30">Z73+AA73+AB73+AD73</f>
        <v>0</v>
      </c>
      <c r="AG73" s="50"/>
      <c r="AH73" s="50"/>
      <c r="AI73" s="50"/>
      <c r="AJ73" s="50"/>
      <c r="AK73" s="50"/>
      <c r="AL73" s="50"/>
      <c r="AM73" s="87">
        <f t="shared" ref="AM73:AM90" si="31">AG73+AH73+AI73+AK73</f>
        <v>0</v>
      </c>
      <c r="AN73" s="50"/>
      <c r="AO73" s="50"/>
      <c r="AP73" s="50"/>
      <c r="AQ73" s="50"/>
      <c r="AR73" s="50"/>
      <c r="AS73" s="50"/>
      <c r="AT73" s="87">
        <f t="shared" ref="AT73:AT90" si="32">AN73+AO73+AP73+AR73</f>
        <v>0</v>
      </c>
      <c r="AU73" s="88">
        <f t="shared" ref="AU73:AU89" si="33">AT73+AM73+AF73+Y73+R73+K73</f>
        <v>30000</v>
      </c>
      <c r="AV73" s="89" t="s">
        <v>736</v>
      </c>
      <c r="AW73" s="50">
        <v>2023</v>
      </c>
      <c r="AX73" s="50">
        <v>2023</v>
      </c>
      <c r="AY73" s="91" t="s">
        <v>68</v>
      </c>
    </row>
    <row r="74" spans="1:149" ht="174" customHeight="1" x14ac:dyDescent="0.25">
      <c r="A74" s="126" t="s">
        <v>375</v>
      </c>
      <c r="B74" s="51" t="s">
        <v>44</v>
      </c>
      <c r="C74" s="48" t="s">
        <v>97</v>
      </c>
      <c r="D74" s="50"/>
      <c r="E74" s="50"/>
      <c r="F74" s="50"/>
      <c r="G74" s="50"/>
      <c r="H74" s="50"/>
      <c r="I74" s="90">
        <v>150000</v>
      </c>
      <c r="J74" s="50"/>
      <c r="K74" s="87">
        <f t="shared" si="27"/>
        <v>150000</v>
      </c>
      <c r="L74" s="50"/>
      <c r="M74" s="50"/>
      <c r="N74" s="50"/>
      <c r="O74" s="50"/>
      <c r="P74" s="50"/>
      <c r="Q74" s="50"/>
      <c r="R74" s="87">
        <f t="shared" si="28"/>
        <v>0</v>
      </c>
      <c r="S74" s="50"/>
      <c r="T74" s="50"/>
      <c r="U74" s="50"/>
      <c r="V74" s="50"/>
      <c r="W74" s="50"/>
      <c r="X74" s="50"/>
      <c r="Y74" s="87">
        <f t="shared" si="29"/>
        <v>0</v>
      </c>
      <c r="Z74" s="50"/>
      <c r="AA74" s="50"/>
      <c r="AB74" s="50"/>
      <c r="AC74" s="50"/>
      <c r="AD74" s="50"/>
      <c r="AE74" s="50"/>
      <c r="AF74" s="87">
        <f t="shared" si="30"/>
        <v>0</v>
      </c>
      <c r="AG74" s="50"/>
      <c r="AH74" s="50"/>
      <c r="AI74" s="50"/>
      <c r="AJ74" s="50"/>
      <c r="AK74" s="50"/>
      <c r="AL74" s="50"/>
      <c r="AM74" s="87">
        <f t="shared" si="31"/>
        <v>0</v>
      </c>
      <c r="AN74" s="50"/>
      <c r="AO74" s="50"/>
      <c r="AP74" s="50"/>
      <c r="AQ74" s="50"/>
      <c r="AR74" s="50"/>
      <c r="AS74" s="50"/>
      <c r="AT74" s="87">
        <f t="shared" si="32"/>
        <v>0</v>
      </c>
      <c r="AU74" s="88">
        <f t="shared" si="33"/>
        <v>150000</v>
      </c>
      <c r="AV74" s="89" t="s">
        <v>735</v>
      </c>
      <c r="AW74" s="50">
        <v>2022</v>
      </c>
      <c r="AX74" s="50">
        <v>2022</v>
      </c>
      <c r="AY74" s="91" t="s">
        <v>68</v>
      </c>
    </row>
    <row r="75" spans="1:149" ht="231" customHeight="1" x14ac:dyDescent="0.25">
      <c r="A75" s="126" t="s">
        <v>376</v>
      </c>
      <c r="B75" s="51" t="s">
        <v>224</v>
      </c>
      <c r="C75" s="48" t="s">
        <v>97</v>
      </c>
      <c r="D75" s="50"/>
      <c r="E75" s="90"/>
      <c r="F75" s="50"/>
      <c r="G75" s="50"/>
      <c r="H75" s="50"/>
      <c r="I75" s="147"/>
      <c r="J75" s="50"/>
      <c r="K75" s="87">
        <f t="shared" si="27"/>
        <v>0</v>
      </c>
      <c r="L75" s="90">
        <v>110000</v>
      </c>
      <c r="M75" s="50"/>
      <c r="N75" s="50"/>
      <c r="O75" s="50"/>
      <c r="P75" s="50"/>
      <c r="Q75" s="50"/>
      <c r="R75" s="87">
        <f t="shared" si="28"/>
        <v>110000</v>
      </c>
      <c r="S75" s="50">
        <v>110000</v>
      </c>
      <c r="T75" s="50"/>
      <c r="U75" s="50"/>
      <c r="V75" s="50"/>
      <c r="W75" s="50"/>
      <c r="X75" s="50"/>
      <c r="Y75" s="87">
        <f t="shared" si="29"/>
        <v>110000</v>
      </c>
      <c r="Z75" s="50"/>
      <c r="AA75" s="50"/>
      <c r="AB75" s="50"/>
      <c r="AC75" s="50"/>
      <c r="AD75" s="50"/>
      <c r="AE75" s="50"/>
      <c r="AF75" s="87">
        <f t="shared" si="30"/>
        <v>0</v>
      </c>
      <c r="AG75" s="50"/>
      <c r="AH75" s="50"/>
      <c r="AI75" s="50"/>
      <c r="AJ75" s="50"/>
      <c r="AK75" s="50"/>
      <c r="AL75" s="50"/>
      <c r="AM75" s="87">
        <f t="shared" si="31"/>
        <v>0</v>
      </c>
      <c r="AN75" s="50"/>
      <c r="AO75" s="50"/>
      <c r="AP75" s="50"/>
      <c r="AQ75" s="50"/>
      <c r="AR75" s="50"/>
      <c r="AS75" s="50"/>
      <c r="AT75" s="87">
        <f t="shared" si="32"/>
        <v>0</v>
      </c>
      <c r="AU75" s="88">
        <f t="shared" si="33"/>
        <v>220000</v>
      </c>
      <c r="AV75" s="89" t="s">
        <v>734</v>
      </c>
      <c r="AW75" s="50">
        <v>2023</v>
      </c>
      <c r="AX75" s="50">
        <v>2024</v>
      </c>
      <c r="AY75" s="48" t="s">
        <v>88</v>
      </c>
    </row>
    <row r="76" spans="1:149" ht="228.95" customHeight="1" x14ac:dyDescent="0.25">
      <c r="A76" s="126" t="s">
        <v>377</v>
      </c>
      <c r="B76" s="135" t="s">
        <v>230</v>
      </c>
      <c r="C76" s="48" t="s">
        <v>97</v>
      </c>
      <c r="D76" s="50"/>
      <c r="E76" s="97">
        <v>22430</v>
      </c>
      <c r="F76" s="50"/>
      <c r="G76" s="50"/>
      <c r="H76" s="50"/>
      <c r="I76" s="50"/>
      <c r="J76" s="50"/>
      <c r="K76" s="87">
        <f t="shared" si="27"/>
        <v>22430</v>
      </c>
      <c r="L76" s="97">
        <v>32469</v>
      </c>
      <c r="M76" s="50"/>
      <c r="N76" s="50"/>
      <c r="O76" s="50"/>
      <c r="P76" s="50"/>
      <c r="Q76" s="50"/>
      <c r="R76" s="87">
        <f t="shared" si="28"/>
        <v>32469</v>
      </c>
      <c r="T76" s="50"/>
      <c r="U76" s="50"/>
      <c r="V76" s="50"/>
      <c r="W76" s="50"/>
      <c r="X76" s="50"/>
      <c r="Y76" s="87">
        <f t="shared" si="29"/>
        <v>0</v>
      </c>
      <c r="Z76" s="50"/>
      <c r="AA76" s="50"/>
      <c r="AB76" s="50"/>
      <c r="AC76" s="50"/>
      <c r="AD76" s="50"/>
      <c r="AE76" s="50"/>
      <c r="AF76" s="87">
        <f t="shared" si="30"/>
        <v>0</v>
      </c>
      <c r="AG76" s="50"/>
      <c r="AH76" s="50"/>
      <c r="AI76" s="50"/>
      <c r="AJ76" s="50"/>
      <c r="AK76" s="50"/>
      <c r="AL76" s="50"/>
      <c r="AM76" s="87">
        <f t="shared" si="31"/>
        <v>0</v>
      </c>
      <c r="AN76" s="50"/>
      <c r="AO76" s="50"/>
      <c r="AP76" s="50"/>
      <c r="AQ76" s="50"/>
      <c r="AR76" s="50"/>
      <c r="AS76" s="50"/>
      <c r="AT76" s="87">
        <f t="shared" si="32"/>
        <v>0</v>
      </c>
      <c r="AU76" s="88">
        <f t="shared" si="33"/>
        <v>54899</v>
      </c>
      <c r="AV76" s="148" t="s">
        <v>894</v>
      </c>
      <c r="AW76" s="50">
        <v>2022</v>
      </c>
      <c r="AX76" s="50">
        <v>2023</v>
      </c>
      <c r="AY76" s="48" t="s">
        <v>226</v>
      </c>
    </row>
    <row r="77" spans="1:149" ht="123" customHeight="1" x14ac:dyDescent="0.25">
      <c r="A77" s="126" t="s">
        <v>522</v>
      </c>
      <c r="B77" s="135" t="s">
        <v>225</v>
      </c>
      <c r="C77" s="48" t="s">
        <v>97</v>
      </c>
      <c r="D77" s="50"/>
      <c r="E77" s="97">
        <v>114200</v>
      </c>
      <c r="F77" s="50"/>
      <c r="G77" s="50"/>
      <c r="H77" s="50"/>
      <c r="I77" s="50"/>
      <c r="J77" s="50"/>
      <c r="K77" s="87">
        <f t="shared" si="27"/>
        <v>114200</v>
      </c>
      <c r="L77" s="50"/>
      <c r="M77" s="50"/>
      <c r="N77" s="50"/>
      <c r="O77" s="50"/>
      <c r="P77" s="50"/>
      <c r="Q77" s="50"/>
      <c r="R77" s="87">
        <f t="shared" si="28"/>
        <v>0</v>
      </c>
      <c r="S77" s="50"/>
      <c r="T77" s="50"/>
      <c r="U77" s="50"/>
      <c r="V77" s="50"/>
      <c r="W77" s="50"/>
      <c r="X77" s="50"/>
      <c r="Y77" s="87">
        <f t="shared" si="29"/>
        <v>0</v>
      </c>
      <c r="Z77" s="50"/>
      <c r="AA77" s="50"/>
      <c r="AB77" s="50"/>
      <c r="AC77" s="50"/>
      <c r="AD77" s="50"/>
      <c r="AE77" s="50"/>
      <c r="AF77" s="87">
        <f t="shared" si="30"/>
        <v>0</v>
      </c>
      <c r="AG77" s="50"/>
      <c r="AH77" s="50"/>
      <c r="AI77" s="50"/>
      <c r="AJ77" s="50"/>
      <c r="AK77" s="50"/>
      <c r="AL77" s="50"/>
      <c r="AM77" s="87">
        <f t="shared" si="31"/>
        <v>0</v>
      </c>
      <c r="AN77" s="50"/>
      <c r="AO77" s="50"/>
      <c r="AP77" s="50"/>
      <c r="AQ77" s="50"/>
      <c r="AR77" s="50"/>
      <c r="AS77" s="50"/>
      <c r="AT77" s="87">
        <f t="shared" si="32"/>
        <v>0</v>
      </c>
      <c r="AU77" s="88">
        <f t="shared" si="33"/>
        <v>114200</v>
      </c>
      <c r="AV77" s="89" t="s">
        <v>733</v>
      </c>
      <c r="AW77" s="50">
        <v>2022</v>
      </c>
      <c r="AX77" s="50">
        <v>2022</v>
      </c>
      <c r="AY77" s="48" t="s">
        <v>226</v>
      </c>
    </row>
    <row r="78" spans="1:149" ht="131.25" customHeight="1" x14ac:dyDescent="0.25">
      <c r="A78" s="126" t="s">
        <v>378</v>
      </c>
      <c r="B78" s="135" t="s">
        <v>228</v>
      </c>
      <c r="C78" s="48" t="s">
        <v>97</v>
      </c>
      <c r="D78" s="50"/>
      <c r="E78" s="50"/>
      <c r="F78" s="50"/>
      <c r="G78" s="50"/>
      <c r="H78" s="50"/>
      <c r="I78" s="50"/>
      <c r="J78" s="50"/>
      <c r="K78" s="87">
        <f t="shared" si="27"/>
        <v>0</v>
      </c>
      <c r="L78" s="97">
        <v>61770</v>
      </c>
      <c r="M78" s="50"/>
      <c r="N78" s="50"/>
      <c r="O78" s="50"/>
      <c r="P78" s="50"/>
      <c r="Q78" s="50"/>
      <c r="R78" s="87">
        <f t="shared" si="28"/>
        <v>61770</v>
      </c>
      <c r="S78" s="50"/>
      <c r="T78" s="50"/>
      <c r="U78" s="50"/>
      <c r="V78" s="50"/>
      <c r="W78" s="50"/>
      <c r="X78" s="50"/>
      <c r="Y78" s="87">
        <f t="shared" si="29"/>
        <v>0</v>
      </c>
      <c r="Z78" s="50"/>
      <c r="AA78" s="50"/>
      <c r="AB78" s="50"/>
      <c r="AC78" s="50"/>
      <c r="AD78" s="50"/>
      <c r="AE78" s="50"/>
      <c r="AF78" s="87">
        <f t="shared" si="30"/>
        <v>0</v>
      </c>
      <c r="AG78" s="50"/>
      <c r="AH78" s="50"/>
      <c r="AI78" s="50"/>
      <c r="AJ78" s="50"/>
      <c r="AK78" s="50"/>
      <c r="AL78" s="50"/>
      <c r="AM78" s="87">
        <f t="shared" si="31"/>
        <v>0</v>
      </c>
      <c r="AN78" s="50"/>
      <c r="AO78" s="50"/>
      <c r="AP78" s="50"/>
      <c r="AQ78" s="50"/>
      <c r="AR78" s="50"/>
      <c r="AS78" s="50"/>
      <c r="AT78" s="87">
        <f t="shared" si="32"/>
        <v>0</v>
      </c>
      <c r="AU78" s="88">
        <f t="shared" si="33"/>
        <v>61770</v>
      </c>
      <c r="AV78" s="89" t="s">
        <v>732</v>
      </c>
      <c r="AW78" s="50">
        <v>2022</v>
      </c>
      <c r="AX78" s="50">
        <v>2022</v>
      </c>
      <c r="AY78" s="48" t="s">
        <v>226</v>
      </c>
    </row>
    <row r="79" spans="1:149" ht="121.5" customHeight="1" x14ac:dyDescent="0.25">
      <c r="A79" s="126" t="s">
        <v>379</v>
      </c>
      <c r="B79" s="135" t="s">
        <v>227</v>
      </c>
      <c r="C79" s="48" t="s">
        <v>97</v>
      </c>
      <c r="D79" s="50"/>
      <c r="E79" s="50"/>
      <c r="F79" s="50"/>
      <c r="G79" s="50"/>
      <c r="H79" s="50"/>
      <c r="I79" s="50"/>
      <c r="J79" s="50"/>
      <c r="K79" s="87">
        <f t="shared" si="27"/>
        <v>0</v>
      </c>
      <c r="L79" s="97">
        <v>128865</v>
      </c>
      <c r="M79" s="50"/>
      <c r="N79" s="50"/>
      <c r="O79" s="50"/>
      <c r="P79" s="50"/>
      <c r="Q79" s="50"/>
      <c r="R79" s="87">
        <f t="shared" si="28"/>
        <v>128865</v>
      </c>
      <c r="S79" s="50"/>
      <c r="T79" s="50"/>
      <c r="U79" s="50"/>
      <c r="V79" s="50"/>
      <c r="W79" s="50"/>
      <c r="X79" s="50"/>
      <c r="Y79" s="87">
        <f t="shared" si="29"/>
        <v>0</v>
      </c>
      <c r="Z79" s="50"/>
      <c r="AA79" s="50"/>
      <c r="AB79" s="50"/>
      <c r="AC79" s="50"/>
      <c r="AD79" s="50"/>
      <c r="AE79" s="50"/>
      <c r="AF79" s="87">
        <f t="shared" si="30"/>
        <v>0</v>
      </c>
      <c r="AG79" s="50"/>
      <c r="AH79" s="50"/>
      <c r="AI79" s="50"/>
      <c r="AJ79" s="50"/>
      <c r="AK79" s="50"/>
      <c r="AL79" s="50"/>
      <c r="AM79" s="87">
        <f t="shared" si="31"/>
        <v>0</v>
      </c>
      <c r="AN79" s="50"/>
      <c r="AO79" s="50"/>
      <c r="AP79" s="50"/>
      <c r="AQ79" s="50"/>
      <c r="AR79" s="50"/>
      <c r="AS79" s="50"/>
      <c r="AT79" s="87">
        <f t="shared" si="32"/>
        <v>0</v>
      </c>
      <c r="AU79" s="88">
        <f t="shared" si="33"/>
        <v>128865</v>
      </c>
      <c r="AV79" s="89" t="s">
        <v>731</v>
      </c>
      <c r="AW79" s="50">
        <v>2022</v>
      </c>
      <c r="AX79" s="50">
        <v>2022</v>
      </c>
      <c r="AY79" s="48" t="s">
        <v>226</v>
      </c>
    </row>
    <row r="80" spans="1:149" ht="123.75" customHeight="1" x14ac:dyDescent="0.25">
      <c r="A80" s="126" t="s">
        <v>380</v>
      </c>
      <c r="B80" s="135" t="s">
        <v>229</v>
      </c>
      <c r="C80" s="48" t="s">
        <v>97</v>
      </c>
      <c r="D80" s="50"/>
      <c r="E80" s="50"/>
      <c r="F80" s="50"/>
      <c r="G80" s="50"/>
      <c r="H80" s="50"/>
      <c r="I80" s="50"/>
      <c r="J80" s="50"/>
      <c r="K80" s="87">
        <f t="shared" si="27"/>
        <v>0</v>
      </c>
      <c r="L80" s="97">
        <v>54688</v>
      </c>
      <c r="M80" s="50"/>
      <c r="N80" s="97"/>
      <c r="O80" s="50"/>
      <c r="P80" s="50"/>
      <c r="Q80" s="50"/>
      <c r="R80" s="87">
        <f t="shared" si="28"/>
        <v>54688</v>
      </c>
      <c r="S80" s="50"/>
      <c r="T80" s="50"/>
      <c r="U80" s="50"/>
      <c r="V80" s="50"/>
      <c r="W80" s="50"/>
      <c r="X80" s="50"/>
      <c r="Y80" s="87">
        <f t="shared" si="29"/>
        <v>0</v>
      </c>
      <c r="Z80" s="50"/>
      <c r="AA80" s="50"/>
      <c r="AB80" s="50"/>
      <c r="AC80" s="50"/>
      <c r="AD80" s="50"/>
      <c r="AE80" s="50"/>
      <c r="AF80" s="87">
        <f t="shared" si="30"/>
        <v>0</v>
      </c>
      <c r="AG80" s="50"/>
      <c r="AH80" s="50"/>
      <c r="AI80" s="50"/>
      <c r="AJ80" s="50"/>
      <c r="AK80" s="50"/>
      <c r="AL80" s="50"/>
      <c r="AM80" s="87">
        <f t="shared" si="31"/>
        <v>0</v>
      </c>
      <c r="AN80" s="50"/>
      <c r="AO80" s="50"/>
      <c r="AP80" s="50"/>
      <c r="AQ80" s="50"/>
      <c r="AR80" s="50"/>
      <c r="AS80" s="50"/>
      <c r="AT80" s="87">
        <f t="shared" si="32"/>
        <v>0</v>
      </c>
      <c r="AU80" s="88">
        <f t="shared" si="33"/>
        <v>54688</v>
      </c>
      <c r="AV80" s="89" t="s">
        <v>730</v>
      </c>
      <c r="AW80" s="50">
        <v>2022</v>
      </c>
      <c r="AX80" s="50">
        <v>2022</v>
      </c>
      <c r="AY80" s="48" t="s">
        <v>226</v>
      </c>
    </row>
    <row r="81" spans="1:51" ht="122.25" customHeight="1" x14ac:dyDescent="0.25">
      <c r="A81" s="126" t="s">
        <v>381</v>
      </c>
      <c r="B81" s="135" t="s">
        <v>71</v>
      </c>
      <c r="C81" s="48" t="s">
        <v>97</v>
      </c>
      <c r="D81" s="50"/>
      <c r="E81" s="50"/>
      <c r="F81" s="50"/>
      <c r="G81" s="50"/>
      <c r="H81" s="50"/>
      <c r="I81" s="50"/>
      <c r="J81" s="50"/>
      <c r="K81" s="87">
        <f t="shared" si="27"/>
        <v>0</v>
      </c>
      <c r="L81" s="97">
        <v>225000</v>
      </c>
      <c r="M81" s="50"/>
      <c r="N81" s="50"/>
      <c r="O81" s="50"/>
      <c r="P81" s="50"/>
      <c r="Q81" s="50"/>
      <c r="R81" s="87">
        <f t="shared" si="28"/>
        <v>225000</v>
      </c>
      <c r="S81" s="50"/>
      <c r="T81" s="50"/>
      <c r="U81" s="50"/>
      <c r="V81" s="50"/>
      <c r="W81" s="50"/>
      <c r="X81" s="50"/>
      <c r="Y81" s="87">
        <f t="shared" si="29"/>
        <v>0</v>
      </c>
      <c r="Z81" s="50"/>
      <c r="AA81" s="50"/>
      <c r="AB81" s="50"/>
      <c r="AC81" s="50"/>
      <c r="AD81" s="50"/>
      <c r="AE81" s="50"/>
      <c r="AF81" s="87">
        <f t="shared" si="30"/>
        <v>0</v>
      </c>
      <c r="AG81" s="50"/>
      <c r="AH81" s="50"/>
      <c r="AI81" s="50"/>
      <c r="AJ81" s="50"/>
      <c r="AK81" s="50"/>
      <c r="AL81" s="50"/>
      <c r="AM81" s="87">
        <f t="shared" si="31"/>
        <v>0</v>
      </c>
      <c r="AN81" s="50"/>
      <c r="AO81" s="50"/>
      <c r="AP81" s="50"/>
      <c r="AQ81" s="50"/>
      <c r="AR81" s="50"/>
      <c r="AS81" s="50"/>
      <c r="AT81" s="87">
        <f t="shared" si="32"/>
        <v>0</v>
      </c>
      <c r="AU81" s="88">
        <f t="shared" si="33"/>
        <v>225000</v>
      </c>
      <c r="AV81" s="89" t="s">
        <v>729</v>
      </c>
      <c r="AW81" s="50">
        <v>2022</v>
      </c>
      <c r="AX81" s="50">
        <v>2022</v>
      </c>
      <c r="AY81" s="48" t="s">
        <v>226</v>
      </c>
    </row>
    <row r="82" spans="1:51" ht="120" customHeight="1" x14ac:dyDescent="0.25">
      <c r="A82" s="126" t="s">
        <v>382</v>
      </c>
      <c r="B82" s="135" t="s">
        <v>113</v>
      </c>
      <c r="C82" s="48" t="s">
        <v>97</v>
      </c>
      <c r="D82" s="50"/>
      <c r="E82" s="50"/>
      <c r="F82" s="50"/>
      <c r="G82" s="50"/>
      <c r="H82" s="50"/>
      <c r="I82" s="50"/>
      <c r="J82" s="50"/>
      <c r="K82" s="87">
        <f t="shared" si="27"/>
        <v>0</v>
      </c>
      <c r="L82" s="50"/>
      <c r="M82" s="50"/>
      <c r="N82" s="97">
        <v>2212054</v>
      </c>
      <c r="O82" s="50"/>
      <c r="P82" s="50"/>
      <c r="Q82" s="50"/>
      <c r="R82" s="87">
        <f t="shared" si="28"/>
        <v>2212054</v>
      </c>
      <c r="S82" s="50"/>
      <c r="T82" s="50"/>
      <c r="U82" s="50"/>
      <c r="V82" s="50"/>
      <c r="W82" s="50"/>
      <c r="X82" s="50"/>
      <c r="Y82" s="87">
        <f t="shared" si="29"/>
        <v>0</v>
      </c>
      <c r="Z82" s="50"/>
      <c r="AA82" s="50"/>
      <c r="AB82" s="50"/>
      <c r="AC82" s="50"/>
      <c r="AD82" s="50"/>
      <c r="AE82" s="50"/>
      <c r="AF82" s="87">
        <f t="shared" si="30"/>
        <v>0</v>
      </c>
      <c r="AG82" s="50"/>
      <c r="AH82" s="50"/>
      <c r="AI82" s="50"/>
      <c r="AJ82" s="50"/>
      <c r="AK82" s="50"/>
      <c r="AL82" s="50"/>
      <c r="AM82" s="87">
        <f t="shared" si="31"/>
        <v>0</v>
      </c>
      <c r="AN82" s="50"/>
      <c r="AO82" s="50"/>
      <c r="AP82" s="50"/>
      <c r="AQ82" s="50"/>
      <c r="AR82" s="50"/>
      <c r="AS82" s="50"/>
      <c r="AT82" s="87">
        <f t="shared" si="32"/>
        <v>0</v>
      </c>
      <c r="AU82" s="88">
        <f t="shared" si="33"/>
        <v>2212054</v>
      </c>
      <c r="AV82" s="89" t="s">
        <v>728</v>
      </c>
      <c r="AW82" s="50">
        <v>2023</v>
      </c>
      <c r="AX82" s="50">
        <v>2023</v>
      </c>
      <c r="AY82" s="48" t="s">
        <v>226</v>
      </c>
    </row>
    <row r="83" spans="1:51" ht="159" customHeight="1" x14ac:dyDescent="0.25">
      <c r="A83" s="126" t="s">
        <v>383</v>
      </c>
      <c r="B83" s="135" t="s">
        <v>72</v>
      </c>
      <c r="C83" s="48" t="s">
        <v>97</v>
      </c>
      <c r="D83" s="50"/>
      <c r="E83" s="50">
        <f>104000/5</f>
        <v>20800</v>
      </c>
      <c r="F83" s="50"/>
      <c r="G83" s="50"/>
      <c r="H83" s="50"/>
      <c r="I83" s="50"/>
      <c r="J83" s="50"/>
      <c r="K83" s="87">
        <f t="shared" si="27"/>
        <v>20800</v>
      </c>
      <c r="L83" s="97">
        <v>20800</v>
      </c>
      <c r="M83" s="50"/>
      <c r="N83" s="50"/>
      <c r="O83" s="50"/>
      <c r="P83" s="50"/>
      <c r="Q83" s="50"/>
      <c r="R83" s="87">
        <f t="shared" si="28"/>
        <v>20800</v>
      </c>
      <c r="S83" s="97">
        <v>20800</v>
      </c>
      <c r="T83" s="50"/>
      <c r="U83" s="50"/>
      <c r="V83" s="50"/>
      <c r="W83" s="50"/>
      <c r="X83" s="50"/>
      <c r="Y83" s="87">
        <f t="shared" si="29"/>
        <v>20800</v>
      </c>
      <c r="Z83" s="97">
        <v>20800</v>
      </c>
      <c r="AA83" s="50"/>
      <c r="AB83" s="50"/>
      <c r="AC83" s="50"/>
      <c r="AD83" s="50"/>
      <c r="AE83" s="50"/>
      <c r="AF83" s="87">
        <f t="shared" si="30"/>
        <v>20800</v>
      </c>
      <c r="AG83" s="97">
        <v>20800</v>
      </c>
      <c r="AH83" s="50"/>
      <c r="AI83" s="50"/>
      <c r="AJ83" s="50"/>
      <c r="AK83" s="50"/>
      <c r="AL83" s="50"/>
      <c r="AM83" s="87">
        <f t="shared" si="31"/>
        <v>20800</v>
      </c>
      <c r="AN83" s="50"/>
      <c r="AO83" s="50"/>
      <c r="AP83" s="50"/>
      <c r="AQ83" s="50"/>
      <c r="AR83" s="50"/>
      <c r="AS83" s="50"/>
      <c r="AT83" s="87">
        <f t="shared" si="32"/>
        <v>0</v>
      </c>
      <c r="AU83" s="88">
        <f t="shared" si="33"/>
        <v>104000</v>
      </c>
      <c r="AV83" s="89" t="s">
        <v>727</v>
      </c>
      <c r="AW83" s="50">
        <v>2023</v>
      </c>
      <c r="AX83" s="50">
        <v>2023</v>
      </c>
      <c r="AY83" s="48" t="s">
        <v>226</v>
      </c>
    </row>
    <row r="84" spans="1:51" ht="162" customHeight="1" x14ac:dyDescent="0.25">
      <c r="A84" s="126" t="s">
        <v>384</v>
      </c>
      <c r="B84" s="135" t="s">
        <v>73</v>
      </c>
      <c r="C84" s="48" t="s">
        <v>97</v>
      </c>
      <c r="D84" s="50"/>
      <c r="F84" s="50"/>
      <c r="G84" s="50"/>
      <c r="H84" s="50"/>
      <c r="I84" s="50"/>
      <c r="J84" s="50"/>
      <c r="K84" s="87">
        <f t="shared" si="27"/>
        <v>0</v>
      </c>
      <c r="L84" s="97">
        <f>62711+22430</f>
        <v>85141</v>
      </c>
      <c r="M84" s="50"/>
      <c r="N84" s="50"/>
      <c r="O84" s="50"/>
      <c r="P84" s="50"/>
      <c r="Q84" s="50"/>
      <c r="R84" s="87">
        <f t="shared" si="28"/>
        <v>85141</v>
      </c>
      <c r="S84" s="50"/>
      <c r="T84" s="50"/>
      <c r="U84" s="50"/>
      <c r="V84" s="50"/>
      <c r="W84" s="50"/>
      <c r="X84" s="50"/>
      <c r="Y84" s="87">
        <f t="shared" si="29"/>
        <v>0</v>
      </c>
      <c r="Z84" s="50"/>
      <c r="AA84" s="50"/>
      <c r="AB84" s="50"/>
      <c r="AC84" s="50"/>
      <c r="AD84" s="50"/>
      <c r="AE84" s="50"/>
      <c r="AF84" s="87">
        <f t="shared" si="30"/>
        <v>0</v>
      </c>
      <c r="AG84" s="50"/>
      <c r="AH84" s="50"/>
      <c r="AI84" s="50"/>
      <c r="AJ84" s="50"/>
      <c r="AK84" s="50"/>
      <c r="AL84" s="50"/>
      <c r="AM84" s="87">
        <f t="shared" si="31"/>
        <v>0</v>
      </c>
      <c r="AN84" s="50"/>
      <c r="AO84" s="50"/>
      <c r="AP84" s="50"/>
      <c r="AQ84" s="50"/>
      <c r="AR84" s="50"/>
      <c r="AS84" s="50"/>
      <c r="AT84" s="87">
        <f t="shared" si="32"/>
        <v>0</v>
      </c>
      <c r="AU84" s="88">
        <f t="shared" si="33"/>
        <v>85141</v>
      </c>
      <c r="AV84" s="98" t="s">
        <v>726</v>
      </c>
      <c r="AW84" s="50">
        <v>2022</v>
      </c>
      <c r="AX84" s="50">
        <v>2022</v>
      </c>
      <c r="AY84" s="48" t="s">
        <v>226</v>
      </c>
    </row>
    <row r="85" spans="1:51" s="4" customFormat="1" ht="119.25" customHeight="1" x14ac:dyDescent="0.25">
      <c r="A85" s="126" t="s">
        <v>385</v>
      </c>
      <c r="B85" s="51" t="s">
        <v>100</v>
      </c>
      <c r="C85" s="48" t="s">
        <v>97</v>
      </c>
      <c r="D85" s="50"/>
      <c r="E85" s="97">
        <v>455470</v>
      </c>
      <c r="F85" s="97">
        <v>302806</v>
      </c>
      <c r="G85" s="97"/>
      <c r="H85" s="97"/>
      <c r="I85" s="97"/>
      <c r="J85" s="97"/>
      <c r="K85" s="87">
        <f t="shared" si="27"/>
        <v>758276</v>
      </c>
      <c r="L85" s="97"/>
      <c r="M85" s="97"/>
      <c r="N85" s="97"/>
      <c r="O85" s="97"/>
      <c r="P85" s="97"/>
      <c r="Q85" s="97"/>
      <c r="R85" s="87">
        <f t="shared" si="28"/>
        <v>0</v>
      </c>
      <c r="S85" s="50"/>
      <c r="T85" s="50"/>
      <c r="U85" s="50"/>
      <c r="V85" s="50"/>
      <c r="W85" s="50"/>
      <c r="X85" s="50"/>
      <c r="Y85" s="87">
        <f t="shared" si="29"/>
        <v>0</v>
      </c>
      <c r="Z85" s="50"/>
      <c r="AA85" s="50"/>
      <c r="AB85" s="50"/>
      <c r="AC85" s="50"/>
      <c r="AD85" s="50"/>
      <c r="AE85" s="50"/>
      <c r="AF85" s="87">
        <f t="shared" si="30"/>
        <v>0</v>
      </c>
      <c r="AG85" s="50"/>
      <c r="AH85" s="50"/>
      <c r="AI85" s="50"/>
      <c r="AJ85" s="50"/>
      <c r="AK85" s="50"/>
      <c r="AL85" s="50"/>
      <c r="AM85" s="87">
        <f t="shared" si="31"/>
        <v>0</v>
      </c>
      <c r="AN85" s="50"/>
      <c r="AO85" s="50"/>
      <c r="AP85" s="50"/>
      <c r="AQ85" s="50"/>
      <c r="AR85" s="50"/>
      <c r="AS85" s="50"/>
      <c r="AT85" s="87">
        <f t="shared" si="32"/>
        <v>0</v>
      </c>
      <c r="AU85" s="88">
        <f t="shared" si="33"/>
        <v>758276</v>
      </c>
      <c r="AV85" s="98" t="s">
        <v>737</v>
      </c>
      <c r="AW85" s="106">
        <v>2022</v>
      </c>
      <c r="AX85" s="106" t="s">
        <v>29</v>
      </c>
      <c r="AY85" s="107" t="s">
        <v>134</v>
      </c>
    </row>
    <row r="86" spans="1:51" ht="213" customHeight="1" x14ac:dyDescent="0.25">
      <c r="A86" s="126" t="s">
        <v>386</v>
      </c>
      <c r="B86" s="51" t="s">
        <v>258</v>
      </c>
      <c r="C86" s="51" t="s">
        <v>97</v>
      </c>
      <c r="D86" s="108"/>
      <c r="E86" s="90"/>
      <c r="F86" s="50"/>
      <c r="G86" s="50"/>
      <c r="H86" s="50"/>
      <c r="I86" s="50"/>
      <c r="J86" s="50"/>
      <c r="K86" s="87">
        <f t="shared" si="27"/>
        <v>0</v>
      </c>
      <c r="L86" s="109">
        <v>125000</v>
      </c>
      <c r="M86" s="108"/>
      <c r="N86" s="108"/>
      <c r="O86" s="108"/>
      <c r="P86" s="108"/>
      <c r="Q86" s="108"/>
      <c r="R86" s="87">
        <f t="shared" si="28"/>
        <v>125000</v>
      </c>
      <c r="S86" s="108">
        <v>125000</v>
      </c>
      <c r="T86" s="108"/>
      <c r="U86" s="108"/>
      <c r="V86" s="108"/>
      <c r="W86" s="108"/>
      <c r="X86" s="108"/>
      <c r="Y86" s="87">
        <f t="shared" si="29"/>
        <v>125000</v>
      </c>
      <c r="Z86" s="108"/>
      <c r="AA86" s="108"/>
      <c r="AB86" s="108"/>
      <c r="AC86" s="108"/>
      <c r="AD86" s="108"/>
      <c r="AE86" s="108"/>
      <c r="AF86" s="87">
        <f t="shared" si="30"/>
        <v>0</v>
      </c>
      <c r="AG86" s="108"/>
      <c r="AH86" s="108"/>
      <c r="AI86" s="108"/>
      <c r="AJ86" s="108"/>
      <c r="AK86" s="108"/>
      <c r="AL86" s="108"/>
      <c r="AM86" s="87">
        <f t="shared" si="31"/>
        <v>0</v>
      </c>
      <c r="AN86" s="108"/>
      <c r="AO86" s="108"/>
      <c r="AP86" s="108"/>
      <c r="AQ86" s="108"/>
      <c r="AR86" s="108"/>
      <c r="AS86" s="108"/>
      <c r="AT86" s="87">
        <f t="shared" si="32"/>
        <v>0</v>
      </c>
      <c r="AU86" s="88">
        <f t="shared" si="33"/>
        <v>250000</v>
      </c>
      <c r="AV86" s="96" t="s">
        <v>738</v>
      </c>
      <c r="AW86" s="108">
        <v>2023</v>
      </c>
      <c r="AX86" s="108">
        <v>2024</v>
      </c>
      <c r="AY86" s="51" t="s">
        <v>144</v>
      </c>
    </row>
    <row r="87" spans="1:51" ht="123.75" customHeight="1" x14ac:dyDescent="0.25">
      <c r="A87" s="126" t="s">
        <v>387</v>
      </c>
      <c r="B87" s="51" t="s">
        <v>101</v>
      </c>
      <c r="C87" s="48" t="s">
        <v>97</v>
      </c>
      <c r="D87" s="50"/>
      <c r="E87" s="97"/>
      <c r="F87" s="97"/>
      <c r="G87" s="97"/>
      <c r="H87" s="97"/>
      <c r="I87" s="97"/>
      <c r="J87" s="97"/>
      <c r="K87" s="87">
        <f t="shared" si="27"/>
        <v>0</v>
      </c>
      <c r="L87" s="97"/>
      <c r="M87" s="97"/>
      <c r="N87" s="97"/>
      <c r="O87" s="97"/>
      <c r="P87" s="97"/>
      <c r="Q87" s="97"/>
      <c r="R87" s="87">
        <f t="shared" si="28"/>
        <v>0</v>
      </c>
      <c r="S87" s="97">
        <v>155000</v>
      </c>
      <c r="T87" s="97"/>
      <c r="U87" s="97"/>
      <c r="V87" s="97"/>
      <c r="W87" s="97"/>
      <c r="X87" s="97"/>
      <c r="Y87" s="87">
        <f t="shared" si="29"/>
        <v>155000</v>
      </c>
      <c r="Z87" s="97">
        <v>170000</v>
      </c>
      <c r="AA87" s="50"/>
      <c r="AB87" s="50"/>
      <c r="AC87" s="50"/>
      <c r="AD87" s="50"/>
      <c r="AE87" s="50"/>
      <c r="AF87" s="87">
        <f t="shared" si="30"/>
        <v>170000</v>
      </c>
      <c r="AG87" s="50"/>
      <c r="AH87" s="50"/>
      <c r="AI87" s="50"/>
      <c r="AJ87" s="50"/>
      <c r="AK87" s="50"/>
      <c r="AL87" s="50"/>
      <c r="AM87" s="87">
        <f t="shared" si="31"/>
        <v>0</v>
      </c>
      <c r="AN87" s="50"/>
      <c r="AO87" s="50"/>
      <c r="AP87" s="50"/>
      <c r="AQ87" s="50"/>
      <c r="AR87" s="50"/>
      <c r="AS87" s="50"/>
      <c r="AT87" s="87">
        <f t="shared" si="32"/>
        <v>0</v>
      </c>
      <c r="AU87" s="88">
        <f t="shared" si="33"/>
        <v>325000</v>
      </c>
      <c r="AV87" s="98" t="s">
        <v>739</v>
      </c>
      <c r="AW87" s="100">
        <v>2024</v>
      </c>
      <c r="AX87" s="100">
        <v>2025</v>
      </c>
      <c r="AY87" s="99" t="s">
        <v>139</v>
      </c>
    </row>
    <row r="88" spans="1:51" ht="118.5" customHeight="1" x14ac:dyDescent="0.25">
      <c r="A88" s="127" t="s">
        <v>388</v>
      </c>
      <c r="B88" s="51" t="s">
        <v>222</v>
      </c>
      <c r="C88" s="48" t="s">
        <v>97</v>
      </c>
      <c r="D88" s="50"/>
      <c r="E88" s="90"/>
      <c r="F88" s="50"/>
      <c r="G88" s="50"/>
      <c r="H88" s="50"/>
      <c r="I88" s="50"/>
      <c r="J88" s="50"/>
      <c r="K88" s="87">
        <f t="shared" si="27"/>
        <v>0</v>
      </c>
      <c r="L88" s="50">
        <v>50000</v>
      </c>
      <c r="M88" s="50"/>
      <c r="N88" s="50"/>
      <c r="O88" s="50"/>
      <c r="P88" s="50"/>
      <c r="Q88" s="50"/>
      <c r="R88" s="87">
        <f t="shared" si="28"/>
        <v>50000</v>
      </c>
      <c r="S88" s="50"/>
      <c r="T88" s="50"/>
      <c r="U88" s="50"/>
      <c r="V88" s="50"/>
      <c r="W88" s="50"/>
      <c r="X88" s="50"/>
      <c r="Y88" s="87">
        <f t="shared" si="29"/>
        <v>0</v>
      </c>
      <c r="Z88" s="50"/>
      <c r="AA88" s="50"/>
      <c r="AB88" s="50"/>
      <c r="AC88" s="50"/>
      <c r="AD88" s="50"/>
      <c r="AE88" s="50"/>
      <c r="AF88" s="87">
        <f t="shared" si="30"/>
        <v>0</v>
      </c>
      <c r="AG88" s="50"/>
      <c r="AH88" s="50"/>
      <c r="AI88" s="50"/>
      <c r="AJ88" s="50"/>
      <c r="AK88" s="50"/>
      <c r="AL88" s="50"/>
      <c r="AM88" s="87">
        <f t="shared" si="31"/>
        <v>0</v>
      </c>
      <c r="AN88" s="50"/>
      <c r="AO88" s="50"/>
      <c r="AP88" s="50"/>
      <c r="AQ88" s="50"/>
      <c r="AR88" s="50"/>
      <c r="AS88" s="50"/>
      <c r="AT88" s="87">
        <f t="shared" si="32"/>
        <v>0</v>
      </c>
      <c r="AU88" s="88">
        <f t="shared" si="33"/>
        <v>50000</v>
      </c>
      <c r="AV88" s="89" t="s">
        <v>740</v>
      </c>
      <c r="AW88" s="50">
        <v>2023</v>
      </c>
      <c r="AX88" s="50">
        <v>2023</v>
      </c>
      <c r="AY88" s="91" t="s">
        <v>68</v>
      </c>
    </row>
    <row r="89" spans="1:51" ht="125.25" customHeight="1" x14ac:dyDescent="0.25">
      <c r="A89" s="126" t="s">
        <v>389</v>
      </c>
      <c r="B89" s="51" t="s">
        <v>507</v>
      </c>
      <c r="C89" s="48" t="s">
        <v>97</v>
      </c>
      <c r="D89" s="103"/>
      <c r="E89" s="97"/>
      <c r="F89" s="97"/>
      <c r="G89" s="97"/>
      <c r="H89" s="97"/>
      <c r="I89" s="97"/>
      <c r="J89" s="97"/>
      <c r="K89" s="87">
        <f t="shared" si="27"/>
        <v>0</v>
      </c>
      <c r="L89" s="97">
        <v>50000</v>
      </c>
      <c r="M89" s="97"/>
      <c r="N89" s="97"/>
      <c r="O89" s="97"/>
      <c r="P89" s="97"/>
      <c r="Q89" s="97" t="s">
        <v>95</v>
      </c>
      <c r="R89" s="87">
        <f t="shared" si="28"/>
        <v>50000</v>
      </c>
      <c r="S89" s="50"/>
      <c r="T89" s="50"/>
      <c r="U89" s="50"/>
      <c r="V89" s="50"/>
      <c r="W89" s="50"/>
      <c r="X89" s="50"/>
      <c r="Y89" s="87">
        <f t="shared" si="29"/>
        <v>0</v>
      </c>
      <c r="Z89" s="50"/>
      <c r="AA89" s="50"/>
      <c r="AB89" s="50"/>
      <c r="AC89" s="50"/>
      <c r="AD89" s="50"/>
      <c r="AE89" s="50"/>
      <c r="AF89" s="87">
        <f t="shared" si="30"/>
        <v>0</v>
      </c>
      <c r="AG89" s="50"/>
      <c r="AH89" s="50"/>
      <c r="AI89" s="50"/>
      <c r="AJ89" s="50"/>
      <c r="AK89" s="50"/>
      <c r="AL89" s="50"/>
      <c r="AM89" s="87">
        <f t="shared" si="31"/>
        <v>0</v>
      </c>
      <c r="AN89" s="50"/>
      <c r="AO89" s="50"/>
      <c r="AP89" s="50"/>
      <c r="AQ89" s="50"/>
      <c r="AR89" s="50"/>
      <c r="AS89" s="50"/>
      <c r="AT89" s="87">
        <f t="shared" si="32"/>
        <v>0</v>
      </c>
      <c r="AU89" s="88">
        <f t="shared" si="33"/>
        <v>50000</v>
      </c>
      <c r="AV89" s="98" t="s">
        <v>741</v>
      </c>
      <c r="AW89" s="100">
        <v>2023</v>
      </c>
      <c r="AX89" s="100">
        <v>2023</v>
      </c>
      <c r="AY89" s="99" t="s">
        <v>508</v>
      </c>
    </row>
    <row r="90" spans="1:51" s="229" customFormat="1" ht="137.44999999999999" customHeight="1" x14ac:dyDescent="0.25">
      <c r="A90" s="216" t="s">
        <v>920</v>
      </c>
      <c r="B90" s="217" t="s">
        <v>1067</v>
      </c>
      <c r="C90" s="218" t="s">
        <v>97</v>
      </c>
      <c r="D90" s="219"/>
      <c r="E90" s="230"/>
      <c r="F90" s="230"/>
      <c r="G90" s="219"/>
      <c r="H90" s="219"/>
      <c r="I90" s="219"/>
      <c r="J90" s="219"/>
      <c r="K90" s="223">
        <f t="shared" si="27"/>
        <v>0</v>
      </c>
      <c r="L90" s="230"/>
      <c r="M90" s="230"/>
      <c r="N90" s="219"/>
      <c r="O90" s="219"/>
      <c r="P90" s="219"/>
      <c r="Q90" s="219"/>
      <c r="R90" s="223">
        <f>L90+M90+N90+P90</f>
        <v>0</v>
      </c>
      <c r="S90" s="224">
        <v>0</v>
      </c>
      <c r="T90" s="224">
        <v>97562.45</v>
      </c>
      <c r="U90" s="224">
        <v>230356</v>
      </c>
      <c r="V90" s="219" t="s">
        <v>46</v>
      </c>
      <c r="W90" s="219"/>
      <c r="X90" s="219"/>
      <c r="Y90" s="223">
        <f t="shared" si="29"/>
        <v>327918.45</v>
      </c>
      <c r="Z90" s="224">
        <v>12262.46</v>
      </c>
      <c r="AA90" s="224">
        <v>225568.55</v>
      </c>
      <c r="AB90" s="224"/>
      <c r="AC90" s="219" t="s">
        <v>46</v>
      </c>
      <c r="AD90" s="219"/>
      <c r="AE90" s="219"/>
      <c r="AF90" s="223">
        <f t="shared" si="30"/>
        <v>237831.00999999998</v>
      </c>
      <c r="AG90" s="219"/>
      <c r="AH90" s="219"/>
      <c r="AI90" s="219"/>
      <c r="AJ90" s="219"/>
      <c r="AK90" s="219"/>
      <c r="AL90" s="219"/>
      <c r="AM90" s="223">
        <f t="shared" si="31"/>
        <v>0</v>
      </c>
      <c r="AN90" s="219"/>
      <c r="AO90" s="219"/>
      <c r="AP90" s="219"/>
      <c r="AQ90" s="219"/>
      <c r="AR90" s="219"/>
      <c r="AS90" s="219"/>
      <c r="AT90" s="223">
        <f t="shared" si="32"/>
        <v>0</v>
      </c>
      <c r="AU90" s="226">
        <f>AT90+AM90+AF90+Y90+R90+K90</f>
        <v>565749.46</v>
      </c>
      <c r="AV90" s="227" t="s">
        <v>1023</v>
      </c>
      <c r="AW90" s="219">
        <v>2024</v>
      </c>
      <c r="AX90" s="219">
        <v>2025</v>
      </c>
      <c r="AY90" s="228" t="s">
        <v>68</v>
      </c>
    </row>
    <row r="91" spans="1:51" s="317" customFormat="1" ht="38.450000000000003" customHeight="1" x14ac:dyDescent="0.25">
      <c r="A91" s="387" t="s">
        <v>1075</v>
      </c>
      <c r="B91" s="388"/>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8"/>
      <c r="AH91" s="388"/>
      <c r="AI91" s="388"/>
      <c r="AJ91" s="388"/>
      <c r="AK91" s="388"/>
      <c r="AL91" s="388"/>
      <c r="AM91" s="388"/>
      <c r="AN91" s="388"/>
      <c r="AO91" s="388"/>
      <c r="AP91" s="388"/>
      <c r="AQ91" s="388"/>
      <c r="AR91" s="388"/>
      <c r="AS91" s="388"/>
      <c r="AT91" s="388"/>
      <c r="AU91" s="388"/>
      <c r="AV91" s="388"/>
      <c r="AW91" s="388"/>
      <c r="AX91" s="388"/>
      <c r="AY91" s="389"/>
    </row>
    <row r="92" spans="1:51" s="5" customFormat="1" ht="136.5" customHeight="1" x14ac:dyDescent="0.25">
      <c r="A92" s="284" t="s">
        <v>1041</v>
      </c>
      <c r="B92" s="232" t="s">
        <v>1042</v>
      </c>
      <c r="C92" s="232" t="s">
        <v>97</v>
      </c>
      <c r="D92" s="305" t="s">
        <v>1043</v>
      </c>
      <c r="E92" s="277"/>
      <c r="F92" s="277"/>
      <c r="G92" s="277"/>
      <c r="H92" s="277"/>
      <c r="I92" s="277"/>
      <c r="J92" s="277"/>
      <c r="K92" s="236">
        <f t="shared" ref="K92" si="34">E92+F92+G92+I92</f>
        <v>0</v>
      </c>
      <c r="L92" s="277"/>
      <c r="M92" s="277"/>
      <c r="N92" s="277"/>
      <c r="O92" s="277"/>
      <c r="P92" s="277"/>
      <c r="Q92" s="277"/>
      <c r="R92" s="236">
        <f t="shared" ref="R92" si="35">L92+M92+N92+P92</f>
        <v>0</v>
      </c>
      <c r="S92" s="277"/>
      <c r="T92" s="277"/>
      <c r="U92" s="277"/>
      <c r="V92" s="277"/>
      <c r="W92" s="277"/>
      <c r="X92" s="277"/>
      <c r="Y92" s="236">
        <f t="shared" ref="Y92" si="36">S92+T92+U92+W92</f>
        <v>0</v>
      </c>
      <c r="Z92" s="277">
        <v>17000</v>
      </c>
      <c r="AA92" s="277">
        <v>153000</v>
      </c>
      <c r="AB92" s="277"/>
      <c r="AC92" s="277"/>
      <c r="AD92" s="277"/>
      <c r="AE92" s="277"/>
      <c r="AF92" s="236">
        <f t="shared" ref="AF92" si="37">Z92+AA92+AB92+AD92</f>
        <v>170000</v>
      </c>
      <c r="AG92" s="277"/>
      <c r="AH92" s="277"/>
      <c r="AI92" s="277"/>
      <c r="AJ92" s="277"/>
      <c r="AK92" s="277"/>
      <c r="AL92" s="277"/>
      <c r="AM92" s="236">
        <f t="shared" ref="AM92" si="38">AG92+AH92+AI92+AK92</f>
        <v>0</v>
      </c>
      <c r="AN92" s="277"/>
      <c r="AO92" s="277"/>
      <c r="AP92" s="277"/>
      <c r="AQ92" s="277"/>
      <c r="AR92" s="277"/>
      <c r="AS92" s="277"/>
      <c r="AT92" s="236">
        <f t="shared" ref="AT92" si="39">AN92+AO92+AP92+AR92</f>
        <v>0</v>
      </c>
      <c r="AU92" s="285">
        <f>AT92+AM92+AF92+Y92+R92+K92</f>
        <v>170000</v>
      </c>
      <c r="AV92" s="306" t="s">
        <v>1044</v>
      </c>
      <c r="AW92" s="277">
        <v>2025</v>
      </c>
      <c r="AX92" s="277">
        <v>2025</v>
      </c>
      <c r="AY92" s="286" t="s">
        <v>226</v>
      </c>
    </row>
    <row r="93" spans="1:51" s="20" customFormat="1" ht="31.5" customHeight="1" x14ac:dyDescent="0.25">
      <c r="A93" s="364" t="s">
        <v>1045</v>
      </c>
      <c r="B93" s="365"/>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c r="AI93" s="365"/>
      <c r="AJ93" s="365"/>
      <c r="AK93" s="365"/>
      <c r="AL93" s="365"/>
      <c r="AM93" s="365"/>
      <c r="AN93" s="365"/>
      <c r="AO93" s="365"/>
      <c r="AP93" s="365"/>
      <c r="AQ93" s="365"/>
      <c r="AR93" s="365"/>
      <c r="AS93" s="365"/>
      <c r="AT93" s="365"/>
      <c r="AU93" s="365"/>
      <c r="AV93" s="365"/>
      <c r="AW93" s="365"/>
      <c r="AX93" s="365"/>
      <c r="AY93" s="366"/>
    </row>
    <row r="94" spans="1:51" s="20" customFormat="1" ht="54" customHeight="1" x14ac:dyDescent="0.25">
      <c r="A94" s="370" t="s">
        <v>390</v>
      </c>
      <c r="B94" s="371"/>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71"/>
      <c r="AH94" s="371"/>
      <c r="AI94" s="371"/>
      <c r="AJ94" s="371"/>
      <c r="AK94" s="371"/>
      <c r="AL94" s="371"/>
      <c r="AM94" s="371"/>
      <c r="AN94" s="371"/>
      <c r="AO94" s="371"/>
      <c r="AP94" s="371"/>
      <c r="AQ94" s="371"/>
      <c r="AR94" s="371"/>
      <c r="AS94" s="371"/>
      <c r="AT94" s="371"/>
      <c r="AU94" s="371"/>
      <c r="AV94" s="371"/>
      <c r="AW94" s="371"/>
      <c r="AX94" s="371"/>
      <c r="AY94" s="371"/>
    </row>
    <row r="95" spans="1:51" s="20" customFormat="1" ht="31.5" customHeight="1" x14ac:dyDescent="0.25">
      <c r="A95" s="423" t="s">
        <v>390</v>
      </c>
      <c r="B95" s="424"/>
      <c r="C95" s="424"/>
      <c r="D95" s="424"/>
      <c r="E95" s="424"/>
      <c r="F95" s="424"/>
      <c r="G95" s="424"/>
      <c r="H95" s="424"/>
      <c r="I95" s="424"/>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4"/>
      <c r="AY95" s="424"/>
    </row>
    <row r="96" spans="1:51" s="5" customFormat="1" ht="49.5" customHeight="1" x14ac:dyDescent="0.25">
      <c r="A96" s="407" t="s">
        <v>391</v>
      </c>
      <c r="B96" s="413"/>
      <c r="C96" s="413"/>
      <c r="D96" s="413"/>
      <c r="E96" s="110">
        <f>SUM(E98:E104,E107:E125,E127,E129,E131)</f>
        <v>1081660.3599999999</v>
      </c>
      <c r="F96" s="110">
        <f t="shared" ref="F96:AT96" si="40">SUM(F98:F104,F107:F125,F127,F129,F131)</f>
        <v>0</v>
      </c>
      <c r="G96" s="110">
        <f t="shared" si="40"/>
        <v>0</v>
      </c>
      <c r="H96" s="110">
        <f t="shared" si="40"/>
        <v>0</v>
      </c>
      <c r="I96" s="110">
        <f t="shared" si="40"/>
        <v>337422.85</v>
      </c>
      <c r="J96" s="110">
        <f t="shared" si="40"/>
        <v>0</v>
      </c>
      <c r="K96" s="110">
        <f t="shared" si="40"/>
        <v>1419083.21</v>
      </c>
      <c r="L96" s="110">
        <f>SUM(L98:L104,L107:L125,L127,L129,L131)</f>
        <v>1096994.5899999999</v>
      </c>
      <c r="M96" s="110">
        <f t="shared" si="40"/>
        <v>0</v>
      </c>
      <c r="N96" s="110">
        <f t="shared" si="40"/>
        <v>0</v>
      </c>
      <c r="O96" s="110">
        <f t="shared" si="40"/>
        <v>0</v>
      </c>
      <c r="P96" s="110">
        <f t="shared" si="40"/>
        <v>119900.77</v>
      </c>
      <c r="Q96" s="110">
        <f t="shared" si="40"/>
        <v>0</v>
      </c>
      <c r="R96" s="110">
        <f t="shared" si="40"/>
        <v>1216895.3599999999</v>
      </c>
      <c r="S96" s="110">
        <f>SUM(S98:S104,S107:S125,S127,S129,S131)</f>
        <v>615555.9</v>
      </c>
      <c r="T96" s="110">
        <f t="shared" si="40"/>
        <v>726000</v>
      </c>
      <c r="U96" s="110">
        <f t="shared" si="40"/>
        <v>0</v>
      </c>
      <c r="V96" s="110">
        <f t="shared" si="40"/>
        <v>0</v>
      </c>
      <c r="W96" s="110">
        <f t="shared" si="40"/>
        <v>12000000</v>
      </c>
      <c r="X96" s="110">
        <f t="shared" si="40"/>
        <v>0</v>
      </c>
      <c r="Y96" s="110">
        <f t="shared" si="40"/>
        <v>13341555.9</v>
      </c>
      <c r="Z96" s="110">
        <f>SUM(Z98:Z104,Z107:Z125,Z127,Z129,Z131)</f>
        <v>1273235.8999999999</v>
      </c>
      <c r="AA96" s="110">
        <f t="shared" si="40"/>
        <v>774000</v>
      </c>
      <c r="AB96" s="110">
        <f t="shared" si="40"/>
        <v>0</v>
      </c>
      <c r="AC96" s="110">
        <f t="shared" si="40"/>
        <v>0</v>
      </c>
      <c r="AD96" s="110">
        <f t="shared" si="40"/>
        <v>0</v>
      </c>
      <c r="AE96" s="110">
        <f t="shared" si="40"/>
        <v>0</v>
      </c>
      <c r="AF96" s="110">
        <f t="shared" si="40"/>
        <v>2047235.9</v>
      </c>
      <c r="AG96" s="110">
        <f>SUM(AG98:AG104,AG107:AG125,AG127,AG129,AG131)</f>
        <v>765000</v>
      </c>
      <c r="AH96" s="110">
        <f t="shared" si="40"/>
        <v>300000</v>
      </c>
      <c r="AI96" s="110">
        <f t="shared" si="40"/>
        <v>1700000</v>
      </c>
      <c r="AJ96" s="110">
        <f t="shared" si="40"/>
        <v>0</v>
      </c>
      <c r="AK96" s="110">
        <f t="shared" si="40"/>
        <v>0</v>
      </c>
      <c r="AL96" s="110">
        <f t="shared" si="40"/>
        <v>0</v>
      </c>
      <c r="AM96" s="110">
        <f t="shared" si="40"/>
        <v>2765000</v>
      </c>
      <c r="AN96" s="110">
        <f>SUM(AN98:AN104,AN107:AN125,AN127,AN129,AN131)</f>
        <v>280000</v>
      </c>
      <c r="AO96" s="110">
        <f t="shared" si="40"/>
        <v>8700000</v>
      </c>
      <c r="AP96" s="110">
        <f t="shared" si="40"/>
        <v>632757</v>
      </c>
      <c r="AQ96" s="110">
        <f t="shared" si="40"/>
        <v>0</v>
      </c>
      <c r="AR96" s="110">
        <f t="shared" si="40"/>
        <v>0</v>
      </c>
      <c r="AS96" s="110">
        <f t="shared" si="40"/>
        <v>0</v>
      </c>
      <c r="AT96" s="110">
        <f t="shared" si="40"/>
        <v>9612757</v>
      </c>
      <c r="AU96" s="110">
        <f>SUM(AU98:AU104,AU107:AU125,AU127,AU129,AU131)</f>
        <v>30342527.369999997</v>
      </c>
      <c r="AV96" s="111"/>
      <c r="AW96" s="111"/>
      <c r="AX96" s="111"/>
      <c r="AY96" s="111"/>
    </row>
    <row r="97" spans="1:149" s="131" customFormat="1" ht="48" customHeight="1" x14ac:dyDescent="0.25">
      <c r="A97" s="370" t="s">
        <v>597</v>
      </c>
      <c r="B97" s="371"/>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1"/>
      <c r="AM97" s="371"/>
      <c r="AN97" s="371"/>
      <c r="AO97" s="371"/>
      <c r="AP97" s="371"/>
      <c r="AQ97" s="371"/>
      <c r="AR97" s="371"/>
      <c r="AS97" s="371"/>
      <c r="AT97" s="371"/>
      <c r="AU97" s="371"/>
      <c r="AV97" s="371"/>
      <c r="AW97" s="371"/>
      <c r="AX97" s="371"/>
      <c r="AY97" s="371"/>
    </row>
    <row r="98" spans="1:149" s="253" customFormat="1" ht="237" customHeight="1" x14ac:dyDescent="0.25">
      <c r="A98" s="126" t="s">
        <v>392</v>
      </c>
      <c r="B98" s="51" t="s">
        <v>878</v>
      </c>
      <c r="C98" s="48" t="s">
        <v>97</v>
      </c>
      <c r="D98" s="50"/>
      <c r="E98" s="109">
        <v>533744</v>
      </c>
      <c r="F98" s="50"/>
      <c r="G98" s="50"/>
      <c r="H98" s="50"/>
      <c r="I98" s="112">
        <v>114750</v>
      </c>
      <c r="J98" s="48" t="s">
        <v>42</v>
      </c>
      <c r="K98" s="87">
        <f>E98+F98+G98+I98</f>
        <v>648494</v>
      </c>
      <c r="L98" s="50"/>
      <c r="M98" s="50"/>
      <c r="N98" s="50"/>
      <c r="O98" s="50"/>
      <c r="P98" s="50"/>
      <c r="Q98" s="50"/>
      <c r="R98" s="87">
        <f t="shared" ref="R98:R125" si="41">L98+M98+N98+P98</f>
        <v>0</v>
      </c>
      <c r="S98" s="50"/>
      <c r="T98" s="50"/>
      <c r="U98" s="50"/>
      <c r="V98" s="50"/>
      <c r="W98" s="50"/>
      <c r="X98" s="50"/>
      <c r="Y98" s="87">
        <f t="shared" ref="Y98:Y125" si="42">S98+T98+U98+W98</f>
        <v>0</v>
      </c>
      <c r="Z98" s="50"/>
      <c r="AA98" s="50"/>
      <c r="AB98" s="50"/>
      <c r="AC98" s="50"/>
      <c r="AD98" s="50"/>
      <c r="AE98" s="50"/>
      <c r="AF98" s="87">
        <f t="shared" ref="AF98:AF125" si="43">Z98+AA98+AB98+AD98</f>
        <v>0</v>
      </c>
      <c r="AG98" s="50"/>
      <c r="AH98" s="50"/>
      <c r="AI98" s="50"/>
      <c r="AJ98" s="50"/>
      <c r="AK98" s="50"/>
      <c r="AL98" s="50"/>
      <c r="AM98" s="87">
        <f t="shared" ref="AM98:AM125" si="44">AG98+AH98+AI98+AK98</f>
        <v>0</v>
      </c>
      <c r="AN98" s="50"/>
      <c r="AO98" s="50"/>
      <c r="AP98" s="50"/>
      <c r="AQ98" s="50"/>
      <c r="AR98" s="50"/>
      <c r="AS98" s="50"/>
      <c r="AT98" s="87">
        <f t="shared" ref="AT98:AT125" si="45">AN98+AO98+AP98+AR98</f>
        <v>0</v>
      </c>
      <c r="AU98" s="88">
        <f>AT98+AM98+AF98+Y98+R98+K98</f>
        <v>648494</v>
      </c>
      <c r="AV98" s="113" t="s">
        <v>898</v>
      </c>
      <c r="AW98" s="50">
        <v>2022</v>
      </c>
      <c r="AX98" s="50">
        <v>2022</v>
      </c>
      <c r="AY98" s="91" t="s">
        <v>68</v>
      </c>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c r="CR98" s="131"/>
      <c r="CS98" s="131"/>
      <c r="CT98" s="131"/>
      <c r="CU98" s="131"/>
      <c r="CV98" s="131"/>
      <c r="CW98" s="131"/>
      <c r="CX98" s="131"/>
      <c r="CY98" s="131"/>
      <c r="CZ98" s="131"/>
      <c r="DA98" s="131"/>
      <c r="DB98" s="131"/>
      <c r="DC98" s="131"/>
      <c r="DD98" s="131"/>
      <c r="DE98" s="131"/>
      <c r="DF98" s="131"/>
      <c r="DG98" s="131"/>
      <c r="DH98" s="131"/>
      <c r="DI98" s="131"/>
      <c r="DJ98" s="131"/>
      <c r="DK98" s="131"/>
      <c r="DL98" s="131"/>
      <c r="DM98" s="131"/>
      <c r="DN98" s="131"/>
      <c r="DO98" s="131"/>
      <c r="DP98" s="131"/>
      <c r="DQ98" s="131"/>
      <c r="DR98" s="131"/>
      <c r="DS98" s="131"/>
      <c r="DT98" s="131"/>
      <c r="DU98" s="131"/>
      <c r="DV98" s="131"/>
      <c r="DW98" s="131"/>
      <c r="DX98" s="131"/>
      <c r="DY98" s="131"/>
      <c r="DZ98" s="131"/>
      <c r="EA98" s="131"/>
      <c r="EB98" s="131"/>
      <c r="EC98" s="131"/>
      <c r="ED98" s="131"/>
      <c r="EE98" s="131"/>
      <c r="EF98" s="131"/>
      <c r="EG98" s="131"/>
      <c r="EH98" s="131"/>
      <c r="EI98" s="131"/>
      <c r="EJ98" s="131"/>
      <c r="EK98" s="131"/>
      <c r="EL98" s="131"/>
      <c r="EM98" s="131"/>
      <c r="EN98" s="131"/>
      <c r="EO98" s="131"/>
      <c r="EP98" s="131"/>
      <c r="EQ98" s="131"/>
      <c r="ER98" s="131"/>
      <c r="ES98" s="131"/>
    </row>
    <row r="99" spans="1:149" s="5" customFormat="1" ht="340.5" customHeight="1" x14ac:dyDescent="0.25">
      <c r="A99" s="284" t="s">
        <v>393</v>
      </c>
      <c r="B99" s="232" t="s">
        <v>960</v>
      </c>
      <c r="C99" s="232" t="s">
        <v>97</v>
      </c>
      <c r="D99" s="277"/>
      <c r="E99" s="277"/>
      <c r="F99" s="277"/>
      <c r="G99" s="277"/>
      <c r="H99" s="277"/>
      <c r="I99" s="277"/>
      <c r="J99" s="277"/>
      <c r="K99" s="236">
        <f t="shared" ref="K99" si="46">E99+F99+G99+I99</f>
        <v>0</v>
      </c>
      <c r="L99" s="277"/>
      <c r="M99" s="277"/>
      <c r="N99" s="277"/>
      <c r="O99" s="277"/>
      <c r="P99" s="277"/>
      <c r="Q99" s="277"/>
      <c r="R99" s="236">
        <f t="shared" si="41"/>
        <v>0</v>
      </c>
      <c r="S99" s="277"/>
      <c r="T99" s="277"/>
      <c r="U99" s="277"/>
      <c r="V99" s="277"/>
      <c r="W99" s="277"/>
      <c r="X99" s="277"/>
      <c r="Y99" s="236">
        <f t="shared" si="42"/>
        <v>0</v>
      </c>
      <c r="Z99" s="277"/>
      <c r="AA99" s="277"/>
      <c r="AB99" s="277"/>
      <c r="AC99" s="277"/>
      <c r="AD99" s="277"/>
      <c r="AE99" s="277"/>
      <c r="AF99" s="236">
        <f t="shared" si="43"/>
        <v>0</v>
      </c>
      <c r="AG99" s="277"/>
      <c r="AH99" s="277">
        <v>300000</v>
      </c>
      <c r="AI99" s="277">
        <v>1700000</v>
      </c>
      <c r="AJ99" s="277" t="s">
        <v>46</v>
      </c>
      <c r="AK99" s="277"/>
      <c r="AL99" s="277"/>
      <c r="AM99" s="236">
        <f t="shared" si="44"/>
        <v>2000000</v>
      </c>
      <c r="AN99" s="277"/>
      <c r="AO99" s="277">
        <v>8700000</v>
      </c>
      <c r="AP99" s="277">
        <v>632757</v>
      </c>
      <c r="AQ99" s="277" t="s">
        <v>46</v>
      </c>
      <c r="AR99" s="277"/>
      <c r="AS99" s="277"/>
      <c r="AT99" s="236">
        <f t="shared" si="45"/>
        <v>9332757</v>
      </c>
      <c r="AU99" s="285">
        <f>AT99+AM99+AF99+Y99+R99+K99</f>
        <v>11332757</v>
      </c>
      <c r="AV99" s="306" t="s">
        <v>1035</v>
      </c>
      <c r="AW99" s="277">
        <v>2022</v>
      </c>
      <c r="AX99" s="277">
        <v>2028</v>
      </c>
      <c r="AY99" s="286" t="s">
        <v>68</v>
      </c>
    </row>
    <row r="100" spans="1:149" s="131" customFormat="1" ht="27" customHeight="1" x14ac:dyDescent="0.25">
      <c r="A100" s="364" t="s">
        <v>1045</v>
      </c>
      <c r="B100" s="365"/>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5"/>
      <c r="AJ100" s="365"/>
      <c r="AK100" s="365"/>
      <c r="AL100" s="365"/>
      <c r="AM100" s="365"/>
      <c r="AN100" s="365"/>
      <c r="AO100" s="365"/>
      <c r="AP100" s="365"/>
      <c r="AQ100" s="365"/>
      <c r="AR100" s="365"/>
      <c r="AS100" s="365"/>
      <c r="AT100" s="365"/>
      <c r="AU100" s="365"/>
      <c r="AV100" s="365"/>
      <c r="AW100" s="365"/>
      <c r="AX100" s="365"/>
      <c r="AY100" s="366"/>
    </row>
    <row r="101" spans="1:149" s="316" customFormat="1" ht="357" customHeight="1" x14ac:dyDescent="0.25">
      <c r="A101" s="343" t="s">
        <v>394</v>
      </c>
      <c r="B101" s="344" t="s">
        <v>1013</v>
      </c>
      <c r="C101" s="217" t="s">
        <v>97</v>
      </c>
      <c r="D101" s="345"/>
      <c r="E101" s="345"/>
      <c r="F101" s="345"/>
      <c r="G101" s="345"/>
      <c r="H101" s="345"/>
      <c r="I101" s="345"/>
      <c r="J101" s="345"/>
      <c r="K101" s="223">
        <f t="shared" ref="K101" si="47">E101+F101+G101+I101</f>
        <v>0</v>
      </c>
      <c r="L101" s="244">
        <v>67818.899999999994</v>
      </c>
      <c r="M101" s="345"/>
      <c r="N101" s="345"/>
      <c r="O101" s="345"/>
      <c r="P101" s="345"/>
      <c r="Q101" s="345"/>
      <c r="R101" s="223">
        <f t="shared" ref="R101" si="48">L101+M101+N101+P101</f>
        <v>67818.899999999994</v>
      </c>
      <c r="S101" s="346">
        <f>138889.8+91666.1</f>
        <v>230555.9</v>
      </c>
      <c r="T101" s="346">
        <v>726000</v>
      </c>
      <c r="U101" s="345"/>
      <c r="V101" s="345"/>
      <c r="W101" s="345"/>
      <c r="X101" s="345"/>
      <c r="Y101" s="223">
        <f t="shared" ref="Y101" si="49">S101+T101+U101+W101</f>
        <v>956555.9</v>
      </c>
      <c r="Z101" s="346">
        <v>1213235.8999999999</v>
      </c>
      <c r="AA101" s="346">
        <v>774000</v>
      </c>
      <c r="AB101" s="345"/>
      <c r="AC101" s="345"/>
      <c r="AD101" s="345"/>
      <c r="AE101" s="345"/>
      <c r="AF101" s="223">
        <f t="shared" ref="AF101" si="50">Z101+AA101+AB101+AD101</f>
        <v>1987235.9</v>
      </c>
      <c r="AG101" s="345"/>
      <c r="AH101" s="345"/>
      <c r="AI101" s="345"/>
      <c r="AJ101" s="345"/>
      <c r="AK101" s="345"/>
      <c r="AL101" s="345"/>
      <c r="AM101" s="223">
        <f t="shared" ref="AM101" si="51">AG101+AH101+AI101+AK101</f>
        <v>0</v>
      </c>
      <c r="AN101" s="345"/>
      <c r="AO101" s="345"/>
      <c r="AP101" s="345"/>
      <c r="AQ101" s="345"/>
      <c r="AR101" s="345"/>
      <c r="AS101" s="345"/>
      <c r="AT101" s="223">
        <f t="shared" ref="AT101" si="52">AN101+AO101+AP101+AR101</f>
        <v>0</v>
      </c>
      <c r="AU101" s="347">
        <f>AT101+AM101+AF101+Y101+R101+K101</f>
        <v>3011610.6999999997</v>
      </c>
      <c r="AV101" s="348" t="s">
        <v>1070</v>
      </c>
      <c r="AW101" s="345">
        <v>2023</v>
      </c>
      <c r="AX101" s="345">
        <v>2025</v>
      </c>
      <c r="AY101" s="349" t="s">
        <v>68</v>
      </c>
    </row>
    <row r="102" spans="1:149" s="317" customFormat="1" ht="45.95" customHeight="1" x14ac:dyDescent="0.25">
      <c r="A102" s="387" t="s">
        <v>1075</v>
      </c>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8"/>
      <c r="AF102" s="388"/>
      <c r="AG102" s="388"/>
      <c r="AH102" s="388"/>
      <c r="AI102" s="388"/>
      <c r="AJ102" s="388"/>
      <c r="AK102" s="388"/>
      <c r="AL102" s="388"/>
      <c r="AM102" s="388"/>
      <c r="AN102" s="388"/>
      <c r="AO102" s="388"/>
      <c r="AP102" s="388"/>
      <c r="AQ102" s="388"/>
      <c r="AR102" s="388"/>
      <c r="AS102" s="388"/>
      <c r="AT102" s="388"/>
      <c r="AU102" s="388"/>
      <c r="AV102" s="388"/>
      <c r="AW102" s="388"/>
      <c r="AX102" s="388"/>
      <c r="AY102" s="389"/>
    </row>
    <row r="103" spans="1:149" ht="354" customHeight="1" x14ac:dyDescent="0.25">
      <c r="A103" s="126" t="s">
        <v>395</v>
      </c>
      <c r="B103" s="114" t="s">
        <v>182</v>
      </c>
      <c r="C103" s="48" t="s">
        <v>97</v>
      </c>
      <c r="D103" s="50"/>
      <c r="E103" s="50">
        <v>45461.36</v>
      </c>
      <c r="F103" s="50"/>
      <c r="G103" s="50"/>
      <c r="H103" s="50"/>
      <c r="I103" s="48">
        <v>222672.85</v>
      </c>
      <c r="J103" s="48" t="s">
        <v>42</v>
      </c>
      <c r="K103" s="87">
        <f t="shared" ref="K103:K125" si="53">E103+F103+G103+I103</f>
        <v>268134.21000000002</v>
      </c>
      <c r="L103" s="48">
        <v>24479.19</v>
      </c>
      <c r="M103" s="48"/>
      <c r="N103" s="48"/>
      <c r="O103" s="48"/>
      <c r="P103" s="48">
        <v>119900.77</v>
      </c>
      <c r="Q103" s="48" t="s">
        <v>42</v>
      </c>
      <c r="R103" s="87">
        <f t="shared" si="41"/>
        <v>144379.96</v>
      </c>
      <c r="S103" s="50"/>
      <c r="T103" s="50"/>
      <c r="U103" s="50"/>
      <c r="V103" s="50"/>
      <c r="W103" s="50"/>
      <c r="X103" s="50"/>
      <c r="Y103" s="87">
        <f t="shared" si="42"/>
        <v>0</v>
      </c>
      <c r="Z103" s="50"/>
      <c r="AA103" s="50"/>
      <c r="AB103" s="50"/>
      <c r="AC103" s="50"/>
      <c r="AD103" s="50"/>
      <c r="AE103" s="50"/>
      <c r="AF103" s="87">
        <f t="shared" si="43"/>
        <v>0</v>
      </c>
      <c r="AG103" s="50"/>
      <c r="AH103" s="50"/>
      <c r="AI103" s="50"/>
      <c r="AJ103" s="50"/>
      <c r="AK103" s="50"/>
      <c r="AL103" s="50"/>
      <c r="AM103" s="87">
        <f t="shared" si="44"/>
        <v>0</v>
      </c>
      <c r="AN103" s="50"/>
      <c r="AO103" s="50"/>
      <c r="AP103" s="50"/>
      <c r="AQ103" s="50"/>
      <c r="AR103" s="50"/>
      <c r="AS103" s="50"/>
      <c r="AT103" s="87">
        <f t="shared" si="45"/>
        <v>0</v>
      </c>
      <c r="AU103" s="88">
        <f>AT103+AM103+AF103+Y103+R103+K103</f>
        <v>412514.17000000004</v>
      </c>
      <c r="AV103" s="115" t="s">
        <v>895</v>
      </c>
      <c r="AW103" s="50">
        <v>2022</v>
      </c>
      <c r="AX103" s="50">
        <v>2023</v>
      </c>
      <c r="AY103" s="91" t="s">
        <v>181</v>
      </c>
    </row>
    <row r="104" spans="1:149" ht="212.45" customHeight="1" x14ac:dyDescent="0.25">
      <c r="A104" s="284" t="s">
        <v>947</v>
      </c>
      <c r="B104" s="232" t="s">
        <v>948</v>
      </c>
      <c r="C104" s="232" t="s">
        <v>97</v>
      </c>
      <c r="D104" s="277"/>
      <c r="E104" s="277"/>
      <c r="F104" s="277"/>
      <c r="G104" s="277"/>
      <c r="H104" s="277"/>
      <c r="I104" s="277"/>
      <c r="J104" s="277"/>
      <c r="K104" s="236">
        <f t="shared" si="53"/>
        <v>0</v>
      </c>
      <c r="L104" s="277"/>
      <c r="M104" s="277"/>
      <c r="N104" s="277"/>
      <c r="O104" s="277"/>
      <c r="P104" s="277"/>
      <c r="Q104" s="277"/>
      <c r="R104" s="236">
        <f t="shared" si="41"/>
        <v>0</v>
      </c>
      <c r="S104" s="277"/>
      <c r="T104" s="277"/>
      <c r="U104" s="277"/>
      <c r="V104" s="277"/>
      <c r="W104" s="277">
        <v>12000000</v>
      </c>
      <c r="X104" s="277"/>
      <c r="Y104" s="236">
        <f t="shared" si="42"/>
        <v>12000000</v>
      </c>
      <c r="Z104" s="277"/>
      <c r="AA104" s="277"/>
      <c r="AB104" s="277"/>
      <c r="AC104" s="277"/>
      <c r="AD104" s="277"/>
      <c r="AE104" s="277"/>
      <c r="AF104" s="236">
        <f t="shared" si="43"/>
        <v>0</v>
      </c>
      <c r="AG104" s="277"/>
      <c r="AH104" s="277"/>
      <c r="AI104" s="277"/>
      <c r="AJ104" s="277"/>
      <c r="AK104" s="277"/>
      <c r="AL104" s="277"/>
      <c r="AM104" s="236">
        <f t="shared" si="44"/>
        <v>0</v>
      </c>
      <c r="AN104" s="277"/>
      <c r="AO104" s="277"/>
      <c r="AP104" s="277"/>
      <c r="AQ104" s="277"/>
      <c r="AR104" s="277"/>
      <c r="AS104" s="277"/>
      <c r="AT104" s="236">
        <f t="shared" si="45"/>
        <v>0</v>
      </c>
      <c r="AU104" s="285">
        <f>AT104+AM104+AF104+Y104+R104+K104</f>
        <v>12000000</v>
      </c>
      <c r="AV104" s="282" t="s">
        <v>989</v>
      </c>
      <c r="AW104" s="277">
        <v>2022</v>
      </c>
      <c r="AX104" s="277">
        <v>2025</v>
      </c>
      <c r="AY104" s="286" t="s">
        <v>68</v>
      </c>
    </row>
    <row r="105" spans="1:149" ht="34.5" customHeight="1" x14ac:dyDescent="0.25">
      <c r="A105" s="364" t="s">
        <v>990</v>
      </c>
      <c r="B105" s="365"/>
      <c r="C105" s="365"/>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5"/>
      <c r="AM105" s="365"/>
      <c r="AN105" s="365"/>
      <c r="AO105" s="365"/>
      <c r="AP105" s="365"/>
      <c r="AQ105" s="365"/>
      <c r="AR105" s="365"/>
      <c r="AS105" s="365"/>
      <c r="AT105" s="365"/>
      <c r="AU105" s="365"/>
      <c r="AV105" s="365"/>
      <c r="AW105" s="365"/>
      <c r="AX105" s="365"/>
      <c r="AY105" s="366"/>
    </row>
    <row r="106" spans="1:149" ht="42.6" customHeight="1" x14ac:dyDescent="0.25">
      <c r="A106" s="370" t="s">
        <v>598</v>
      </c>
      <c r="B106" s="371"/>
      <c r="C106" s="371"/>
      <c r="D106" s="371"/>
      <c r="E106" s="371"/>
      <c r="F106" s="371"/>
      <c r="G106" s="371"/>
      <c r="H106" s="371"/>
      <c r="I106" s="371"/>
      <c r="J106" s="371"/>
      <c r="K106" s="371"/>
      <c r="L106" s="371"/>
      <c r="M106" s="371"/>
      <c r="N106" s="371"/>
      <c r="O106" s="371"/>
      <c r="P106" s="371"/>
      <c r="Q106" s="371"/>
      <c r="R106" s="371"/>
      <c r="S106" s="371"/>
      <c r="T106" s="371"/>
      <c r="U106" s="371"/>
      <c r="V106" s="371"/>
      <c r="W106" s="371"/>
      <c r="X106" s="371"/>
      <c r="Y106" s="371"/>
      <c r="Z106" s="371"/>
      <c r="AA106" s="371"/>
      <c r="AB106" s="371"/>
      <c r="AC106" s="371"/>
      <c r="AD106" s="371"/>
      <c r="AE106" s="371"/>
      <c r="AF106" s="371"/>
      <c r="AG106" s="371"/>
      <c r="AH106" s="371"/>
      <c r="AI106" s="371"/>
      <c r="AJ106" s="371"/>
      <c r="AK106" s="371"/>
      <c r="AL106" s="371"/>
      <c r="AM106" s="371"/>
      <c r="AN106" s="371"/>
      <c r="AO106" s="371"/>
      <c r="AP106" s="371"/>
      <c r="AQ106" s="371"/>
      <c r="AR106" s="371"/>
      <c r="AS106" s="371"/>
      <c r="AT106" s="371"/>
      <c r="AU106" s="371"/>
      <c r="AV106" s="371"/>
      <c r="AW106" s="371"/>
      <c r="AX106" s="371"/>
      <c r="AY106" s="371"/>
    </row>
    <row r="107" spans="1:149" ht="123" customHeight="1" x14ac:dyDescent="0.25">
      <c r="A107" s="126" t="s">
        <v>396</v>
      </c>
      <c r="B107" s="51" t="s">
        <v>107</v>
      </c>
      <c r="C107" s="48" t="s">
        <v>97</v>
      </c>
      <c r="D107" s="50"/>
      <c r="E107" s="104">
        <v>200000</v>
      </c>
      <c r="F107" s="50"/>
      <c r="G107" s="50"/>
      <c r="H107" s="50"/>
      <c r="I107" s="50"/>
      <c r="J107" s="50"/>
      <c r="K107" s="87">
        <f t="shared" si="53"/>
        <v>200000</v>
      </c>
      <c r="L107" s="104">
        <v>200000</v>
      </c>
      <c r="M107" s="50"/>
      <c r="N107" s="50"/>
      <c r="O107" s="50"/>
      <c r="P107" s="50"/>
      <c r="Q107" s="50"/>
      <c r="R107" s="87">
        <f t="shared" si="41"/>
        <v>200000</v>
      </c>
      <c r="S107" s="50"/>
      <c r="T107" s="50"/>
      <c r="U107" s="50"/>
      <c r="V107" s="50"/>
      <c r="W107" s="50"/>
      <c r="X107" s="50"/>
      <c r="Y107" s="87">
        <f t="shared" si="42"/>
        <v>0</v>
      </c>
      <c r="Z107" s="50"/>
      <c r="AA107" s="50"/>
      <c r="AB107" s="50"/>
      <c r="AC107" s="50"/>
      <c r="AD107" s="50"/>
      <c r="AE107" s="50"/>
      <c r="AF107" s="87">
        <f t="shared" si="43"/>
        <v>0</v>
      </c>
      <c r="AG107" s="50"/>
      <c r="AH107" s="50"/>
      <c r="AI107" s="50"/>
      <c r="AJ107" s="50"/>
      <c r="AK107" s="50"/>
      <c r="AL107" s="50"/>
      <c r="AM107" s="87">
        <f t="shared" si="44"/>
        <v>0</v>
      </c>
      <c r="AN107" s="50"/>
      <c r="AO107" s="50"/>
      <c r="AP107" s="50"/>
      <c r="AQ107" s="50"/>
      <c r="AR107" s="50"/>
      <c r="AS107" s="50"/>
      <c r="AT107" s="87">
        <f t="shared" si="45"/>
        <v>0</v>
      </c>
      <c r="AU107" s="88">
        <f t="shared" ref="AU107:AU117" si="54">AT107+AM107+AF107+Y107+R107+K107</f>
        <v>400000</v>
      </c>
      <c r="AV107" s="89" t="s">
        <v>742</v>
      </c>
      <c r="AW107" s="50">
        <v>2022</v>
      </c>
      <c r="AX107" s="50">
        <v>2027</v>
      </c>
      <c r="AY107" s="48" t="s">
        <v>147</v>
      </c>
    </row>
    <row r="108" spans="1:149" ht="95.25" customHeight="1" x14ac:dyDescent="0.25">
      <c r="A108" s="126" t="s">
        <v>397</v>
      </c>
      <c r="B108" s="51" t="s">
        <v>257</v>
      </c>
      <c r="C108" s="48" t="s">
        <v>97</v>
      </c>
      <c r="D108" s="50"/>
      <c r="E108" s="104">
        <v>50000</v>
      </c>
      <c r="F108" s="50"/>
      <c r="G108" s="50"/>
      <c r="H108" s="50"/>
      <c r="I108" s="50"/>
      <c r="J108" s="50"/>
      <c r="K108" s="87">
        <f t="shared" si="53"/>
        <v>50000</v>
      </c>
      <c r="L108" s="104">
        <v>50000</v>
      </c>
      <c r="M108" s="50"/>
      <c r="N108" s="50"/>
      <c r="O108" s="50"/>
      <c r="P108" s="50"/>
      <c r="Q108" s="50"/>
      <c r="R108" s="87">
        <f t="shared" si="41"/>
        <v>50000</v>
      </c>
      <c r="S108" s="50"/>
      <c r="T108" s="50"/>
      <c r="U108" s="50"/>
      <c r="V108" s="50"/>
      <c r="W108" s="50"/>
      <c r="X108" s="50"/>
      <c r="Y108" s="87">
        <f t="shared" si="42"/>
        <v>0</v>
      </c>
      <c r="Z108" s="50"/>
      <c r="AA108" s="50"/>
      <c r="AB108" s="50"/>
      <c r="AC108" s="50"/>
      <c r="AD108" s="50"/>
      <c r="AE108" s="50"/>
      <c r="AF108" s="87">
        <f t="shared" si="43"/>
        <v>0</v>
      </c>
      <c r="AG108" s="50"/>
      <c r="AH108" s="50"/>
      <c r="AI108" s="50"/>
      <c r="AJ108" s="50"/>
      <c r="AK108" s="50"/>
      <c r="AL108" s="50"/>
      <c r="AM108" s="87">
        <f t="shared" si="44"/>
        <v>0</v>
      </c>
      <c r="AN108" s="50"/>
      <c r="AO108" s="50"/>
      <c r="AP108" s="50"/>
      <c r="AQ108" s="50"/>
      <c r="AR108" s="50"/>
      <c r="AS108" s="50"/>
      <c r="AT108" s="87">
        <f t="shared" si="45"/>
        <v>0</v>
      </c>
      <c r="AU108" s="88">
        <f t="shared" si="54"/>
        <v>100000</v>
      </c>
      <c r="AV108" s="89" t="s">
        <v>743</v>
      </c>
      <c r="AW108" s="50">
        <v>2022</v>
      </c>
      <c r="AX108" s="50">
        <v>2027</v>
      </c>
      <c r="AY108" s="48" t="s">
        <v>148</v>
      </c>
    </row>
    <row r="109" spans="1:149" ht="99.75" customHeight="1" x14ac:dyDescent="0.25">
      <c r="A109" s="126" t="s">
        <v>523</v>
      </c>
      <c r="B109" s="51" t="s">
        <v>232</v>
      </c>
      <c r="C109" s="48" t="s">
        <v>97</v>
      </c>
      <c r="D109" s="50"/>
      <c r="E109" s="90"/>
      <c r="F109" s="50"/>
      <c r="G109" s="50"/>
      <c r="H109" s="50"/>
      <c r="I109" s="50"/>
      <c r="J109" s="50"/>
      <c r="K109" s="87">
        <f t="shared" si="53"/>
        <v>0</v>
      </c>
      <c r="L109" s="50">
        <v>50000</v>
      </c>
      <c r="M109" s="50"/>
      <c r="N109" s="50"/>
      <c r="O109" s="50"/>
      <c r="P109" s="50"/>
      <c r="Q109" s="50"/>
      <c r="R109" s="87">
        <f t="shared" si="41"/>
        <v>50000</v>
      </c>
      <c r="S109" s="50"/>
      <c r="T109" s="50"/>
      <c r="U109" s="50"/>
      <c r="V109" s="50"/>
      <c r="W109" s="50"/>
      <c r="X109" s="50"/>
      <c r="Y109" s="87">
        <f t="shared" si="42"/>
        <v>0</v>
      </c>
      <c r="Z109" s="50"/>
      <c r="AA109" s="50"/>
      <c r="AB109" s="50"/>
      <c r="AC109" s="50"/>
      <c r="AD109" s="50"/>
      <c r="AE109" s="50"/>
      <c r="AF109" s="87">
        <f t="shared" si="43"/>
        <v>0</v>
      </c>
      <c r="AG109" s="50"/>
      <c r="AH109" s="50"/>
      <c r="AI109" s="50"/>
      <c r="AJ109" s="50"/>
      <c r="AK109" s="50"/>
      <c r="AL109" s="50"/>
      <c r="AM109" s="87">
        <f t="shared" si="44"/>
        <v>0</v>
      </c>
      <c r="AN109" s="50"/>
      <c r="AO109" s="50"/>
      <c r="AP109" s="50"/>
      <c r="AQ109" s="50"/>
      <c r="AR109" s="50"/>
      <c r="AS109" s="50"/>
      <c r="AT109" s="87">
        <f t="shared" si="45"/>
        <v>0</v>
      </c>
      <c r="AU109" s="88">
        <f t="shared" si="54"/>
        <v>50000</v>
      </c>
      <c r="AV109" s="89" t="s">
        <v>744</v>
      </c>
      <c r="AW109" s="50">
        <v>2023</v>
      </c>
      <c r="AX109" s="50">
        <v>2023</v>
      </c>
      <c r="AY109" s="48" t="s">
        <v>231</v>
      </c>
    </row>
    <row r="110" spans="1:149" ht="84" customHeight="1" x14ac:dyDescent="0.25">
      <c r="A110" s="126" t="s">
        <v>524</v>
      </c>
      <c r="B110" s="51" t="s">
        <v>240</v>
      </c>
      <c r="C110" s="48" t="s">
        <v>97</v>
      </c>
      <c r="D110" s="50"/>
      <c r="E110" s="104"/>
      <c r="F110" s="50"/>
      <c r="G110" s="50"/>
      <c r="H110" s="50"/>
      <c r="I110" s="50"/>
      <c r="J110" s="50"/>
      <c r="K110" s="87">
        <f t="shared" si="53"/>
        <v>0</v>
      </c>
      <c r="L110" s="50"/>
      <c r="M110" s="50"/>
      <c r="N110" s="50"/>
      <c r="O110" s="50"/>
      <c r="P110" s="50"/>
      <c r="Q110" s="50"/>
      <c r="R110" s="87">
        <f t="shared" si="41"/>
        <v>0</v>
      </c>
      <c r="S110" s="50"/>
      <c r="T110" s="50"/>
      <c r="U110" s="50"/>
      <c r="V110" s="50"/>
      <c r="W110" s="50"/>
      <c r="X110" s="50"/>
      <c r="Y110" s="87">
        <f t="shared" si="42"/>
        <v>0</v>
      </c>
      <c r="Z110" s="50"/>
      <c r="AA110" s="50"/>
      <c r="AB110" s="50"/>
      <c r="AC110" s="50"/>
      <c r="AD110" s="50"/>
      <c r="AE110" s="50"/>
      <c r="AF110" s="87">
        <f t="shared" si="43"/>
        <v>0</v>
      </c>
      <c r="AG110" s="50">
        <v>70000</v>
      </c>
      <c r="AH110" s="50"/>
      <c r="AI110" s="50"/>
      <c r="AJ110" s="50"/>
      <c r="AK110" s="50"/>
      <c r="AL110" s="50"/>
      <c r="AM110" s="87">
        <f t="shared" si="44"/>
        <v>70000</v>
      </c>
      <c r="AN110" s="50"/>
      <c r="AO110" s="50"/>
      <c r="AP110" s="50"/>
      <c r="AQ110" s="50"/>
      <c r="AR110" s="50"/>
      <c r="AS110" s="50"/>
      <c r="AT110" s="87">
        <f t="shared" si="45"/>
        <v>0</v>
      </c>
      <c r="AU110" s="88">
        <f t="shared" si="54"/>
        <v>70000</v>
      </c>
      <c r="AV110" s="89" t="s">
        <v>745</v>
      </c>
      <c r="AW110" s="50">
        <v>2026</v>
      </c>
      <c r="AX110" s="50">
        <v>2026</v>
      </c>
      <c r="AY110" s="48" t="s">
        <v>234</v>
      </c>
    </row>
    <row r="111" spans="1:149" ht="124.5" customHeight="1" x14ac:dyDescent="0.25">
      <c r="A111" s="126" t="s">
        <v>525</v>
      </c>
      <c r="B111" s="51" t="s">
        <v>241</v>
      </c>
      <c r="C111" s="48" t="s">
        <v>97</v>
      </c>
      <c r="D111" s="50"/>
      <c r="E111" s="104"/>
      <c r="F111" s="50"/>
      <c r="G111" s="50"/>
      <c r="H111" s="50"/>
      <c r="I111" s="50"/>
      <c r="J111" s="50"/>
      <c r="K111" s="87">
        <f t="shared" si="53"/>
        <v>0</v>
      </c>
      <c r="L111" s="50"/>
      <c r="M111" s="50"/>
      <c r="N111" s="50"/>
      <c r="O111" s="50"/>
      <c r="P111" s="50"/>
      <c r="Q111" s="50"/>
      <c r="R111" s="87">
        <f t="shared" si="41"/>
        <v>0</v>
      </c>
      <c r="S111" s="50"/>
      <c r="T111" s="50"/>
      <c r="U111" s="50"/>
      <c r="V111" s="50"/>
      <c r="W111" s="50"/>
      <c r="X111" s="50"/>
      <c r="Y111" s="87">
        <f t="shared" si="42"/>
        <v>0</v>
      </c>
      <c r="Z111" s="50"/>
      <c r="AA111" s="50"/>
      <c r="AB111" s="50"/>
      <c r="AC111" s="50"/>
      <c r="AD111" s="50"/>
      <c r="AE111" s="50"/>
      <c r="AF111" s="87">
        <f t="shared" si="43"/>
        <v>0</v>
      </c>
      <c r="AG111" s="50">
        <v>50000</v>
      </c>
      <c r="AH111" s="50"/>
      <c r="AI111" s="50"/>
      <c r="AJ111" s="50"/>
      <c r="AK111" s="50"/>
      <c r="AL111" s="50"/>
      <c r="AM111" s="87">
        <f t="shared" si="44"/>
        <v>50000</v>
      </c>
      <c r="AN111" s="50"/>
      <c r="AO111" s="50"/>
      <c r="AP111" s="50"/>
      <c r="AQ111" s="50"/>
      <c r="AR111" s="50"/>
      <c r="AS111" s="50"/>
      <c r="AT111" s="87">
        <f t="shared" si="45"/>
        <v>0</v>
      </c>
      <c r="AU111" s="88">
        <f t="shared" si="54"/>
        <v>50000</v>
      </c>
      <c r="AV111" s="89" t="s">
        <v>746</v>
      </c>
      <c r="AW111" s="50">
        <v>2026</v>
      </c>
      <c r="AX111" s="50">
        <v>2026</v>
      </c>
      <c r="AY111" s="48" t="s">
        <v>234</v>
      </c>
    </row>
    <row r="112" spans="1:149" ht="88.5" customHeight="1" x14ac:dyDescent="0.25">
      <c r="A112" s="126" t="s">
        <v>526</v>
      </c>
      <c r="B112" s="51" t="s">
        <v>242</v>
      </c>
      <c r="C112" s="48" t="s">
        <v>97</v>
      </c>
      <c r="D112" s="50"/>
      <c r="E112" s="104"/>
      <c r="F112" s="50"/>
      <c r="G112" s="50"/>
      <c r="H112" s="50"/>
      <c r="I112" s="50"/>
      <c r="J112" s="50"/>
      <c r="K112" s="87">
        <f t="shared" si="53"/>
        <v>0</v>
      </c>
      <c r="L112" s="50"/>
      <c r="M112" s="50"/>
      <c r="N112" s="50"/>
      <c r="O112" s="50"/>
      <c r="P112" s="50"/>
      <c r="Q112" s="50"/>
      <c r="R112" s="87">
        <f t="shared" si="41"/>
        <v>0</v>
      </c>
      <c r="S112" s="50"/>
      <c r="T112" s="50"/>
      <c r="U112" s="50"/>
      <c r="V112" s="50"/>
      <c r="W112" s="50"/>
      <c r="X112" s="50"/>
      <c r="Y112" s="87">
        <f t="shared" si="42"/>
        <v>0</v>
      </c>
      <c r="Z112" s="50"/>
      <c r="AA112" s="50"/>
      <c r="AB112" s="50"/>
      <c r="AC112" s="50"/>
      <c r="AD112" s="50"/>
      <c r="AE112" s="50"/>
      <c r="AF112" s="87">
        <f t="shared" si="43"/>
        <v>0</v>
      </c>
      <c r="AG112" s="50">
        <v>500000</v>
      </c>
      <c r="AH112" s="50"/>
      <c r="AI112" s="50"/>
      <c r="AJ112" s="50"/>
      <c r="AK112" s="50"/>
      <c r="AL112" s="50"/>
      <c r="AM112" s="87">
        <f t="shared" si="44"/>
        <v>500000</v>
      </c>
      <c r="AN112" s="50"/>
      <c r="AO112" s="50"/>
      <c r="AP112" s="50"/>
      <c r="AQ112" s="50"/>
      <c r="AR112" s="50"/>
      <c r="AS112" s="50"/>
      <c r="AT112" s="87">
        <f t="shared" si="45"/>
        <v>0</v>
      </c>
      <c r="AU112" s="88">
        <f t="shared" si="54"/>
        <v>500000</v>
      </c>
      <c r="AV112" s="89" t="s">
        <v>747</v>
      </c>
      <c r="AW112" s="50">
        <v>2023</v>
      </c>
      <c r="AX112" s="50">
        <v>2023</v>
      </c>
      <c r="AY112" s="48" t="s">
        <v>234</v>
      </c>
    </row>
    <row r="113" spans="1:51" ht="117" customHeight="1" x14ac:dyDescent="0.25">
      <c r="A113" s="126" t="s">
        <v>527</v>
      </c>
      <c r="B113" s="51" t="s">
        <v>243</v>
      </c>
      <c r="C113" s="48" t="s">
        <v>97</v>
      </c>
      <c r="D113" s="50"/>
      <c r="E113" s="104"/>
      <c r="F113" s="50"/>
      <c r="G113" s="50"/>
      <c r="H113" s="50"/>
      <c r="I113" s="50"/>
      <c r="J113" s="50"/>
      <c r="K113" s="87">
        <f t="shared" si="53"/>
        <v>0</v>
      </c>
      <c r="L113" s="50"/>
      <c r="M113" s="50"/>
      <c r="N113" s="50"/>
      <c r="O113" s="50"/>
      <c r="P113" s="50"/>
      <c r="Q113" s="50"/>
      <c r="R113" s="87">
        <f t="shared" si="41"/>
        <v>0</v>
      </c>
      <c r="S113" s="50">
        <v>145000</v>
      </c>
      <c r="T113" s="50"/>
      <c r="U113" s="50"/>
      <c r="V113" s="50"/>
      <c r="W113" s="50"/>
      <c r="X113" s="50"/>
      <c r="Y113" s="87">
        <f t="shared" si="42"/>
        <v>145000</v>
      </c>
      <c r="Z113" s="50"/>
      <c r="AA113" s="50"/>
      <c r="AB113" s="50"/>
      <c r="AC113" s="50"/>
      <c r="AD113" s="50"/>
      <c r="AE113" s="50"/>
      <c r="AF113" s="87">
        <f t="shared" si="43"/>
        <v>0</v>
      </c>
      <c r="AG113" s="50"/>
      <c r="AH113" s="50"/>
      <c r="AI113" s="50"/>
      <c r="AJ113" s="50"/>
      <c r="AK113" s="50"/>
      <c r="AL113" s="50"/>
      <c r="AM113" s="87">
        <f t="shared" si="44"/>
        <v>0</v>
      </c>
      <c r="AN113" s="50"/>
      <c r="AO113" s="50"/>
      <c r="AP113" s="50"/>
      <c r="AQ113" s="50"/>
      <c r="AR113" s="50"/>
      <c r="AS113" s="50"/>
      <c r="AT113" s="87">
        <f t="shared" si="45"/>
        <v>0</v>
      </c>
      <c r="AU113" s="88">
        <f t="shared" si="54"/>
        <v>145000</v>
      </c>
      <c r="AV113" s="89" t="s">
        <v>748</v>
      </c>
      <c r="AW113" s="50">
        <v>2024</v>
      </c>
      <c r="AX113" s="50">
        <v>2024</v>
      </c>
      <c r="AY113" s="48" t="s">
        <v>234</v>
      </c>
    </row>
    <row r="114" spans="1:51" ht="105" customHeight="1" x14ac:dyDescent="0.25">
      <c r="A114" s="126" t="s">
        <v>528</v>
      </c>
      <c r="B114" s="51" t="s">
        <v>497</v>
      </c>
      <c r="C114" s="48" t="s">
        <v>97</v>
      </c>
      <c r="D114" s="50"/>
      <c r="E114" s="104"/>
      <c r="F114" s="50"/>
      <c r="G114" s="50"/>
      <c r="H114" s="50"/>
      <c r="I114" s="50"/>
      <c r="J114" s="50"/>
      <c r="K114" s="87">
        <f t="shared" si="53"/>
        <v>0</v>
      </c>
      <c r="L114" s="50"/>
      <c r="M114" s="50"/>
      <c r="N114" s="50"/>
      <c r="O114" s="50"/>
      <c r="P114" s="50"/>
      <c r="Q114" s="50"/>
      <c r="R114" s="87">
        <f t="shared" si="41"/>
        <v>0</v>
      </c>
      <c r="S114" s="50"/>
      <c r="T114" s="50"/>
      <c r="U114" s="50"/>
      <c r="V114" s="50"/>
      <c r="W114" s="50"/>
      <c r="X114" s="50"/>
      <c r="Y114" s="87">
        <f t="shared" si="42"/>
        <v>0</v>
      </c>
      <c r="Z114" s="50">
        <v>60000</v>
      </c>
      <c r="AA114" s="50"/>
      <c r="AB114" s="50"/>
      <c r="AC114" s="50"/>
      <c r="AD114" s="50"/>
      <c r="AE114" s="50"/>
      <c r="AF114" s="87">
        <f t="shared" si="43"/>
        <v>60000</v>
      </c>
      <c r="AG114" s="50"/>
      <c r="AH114" s="50"/>
      <c r="AI114" s="50"/>
      <c r="AJ114" s="50"/>
      <c r="AK114" s="50"/>
      <c r="AL114" s="50"/>
      <c r="AM114" s="87">
        <f t="shared" si="44"/>
        <v>0</v>
      </c>
      <c r="AN114" s="50"/>
      <c r="AO114" s="50"/>
      <c r="AP114" s="50"/>
      <c r="AQ114" s="50"/>
      <c r="AR114" s="50"/>
      <c r="AS114" s="50"/>
      <c r="AT114" s="87">
        <f t="shared" si="45"/>
        <v>0</v>
      </c>
      <c r="AU114" s="88">
        <f t="shared" si="54"/>
        <v>60000</v>
      </c>
      <c r="AV114" s="89" t="s">
        <v>749</v>
      </c>
      <c r="AW114" s="50">
        <v>2024</v>
      </c>
      <c r="AX114" s="50">
        <v>2024</v>
      </c>
      <c r="AY114" s="48" t="s">
        <v>234</v>
      </c>
    </row>
    <row r="115" spans="1:51" ht="112.5" customHeight="1" x14ac:dyDescent="0.25">
      <c r="A115" s="126" t="s">
        <v>529</v>
      </c>
      <c r="B115" s="51" t="s">
        <v>41</v>
      </c>
      <c r="C115" s="48" t="s">
        <v>97</v>
      </c>
      <c r="D115" s="50"/>
      <c r="F115" s="50"/>
      <c r="G115" s="50"/>
      <c r="H115" s="50"/>
      <c r="I115" s="50"/>
      <c r="J115" s="50"/>
      <c r="K115" s="87">
        <f t="shared" si="53"/>
        <v>0</v>
      </c>
      <c r="L115" s="104">
        <v>60000</v>
      </c>
      <c r="M115" s="50"/>
      <c r="N115" s="50"/>
      <c r="O115" s="50"/>
      <c r="P115" s="50"/>
      <c r="Q115" s="50"/>
      <c r="R115" s="87">
        <f t="shared" si="41"/>
        <v>60000</v>
      </c>
      <c r="S115" s="50"/>
      <c r="T115" s="50"/>
      <c r="U115" s="50"/>
      <c r="V115" s="50"/>
      <c r="W115" s="50"/>
      <c r="X115" s="50"/>
      <c r="Y115" s="87">
        <f t="shared" si="42"/>
        <v>0</v>
      </c>
      <c r="Z115" s="50"/>
      <c r="AA115" s="50"/>
      <c r="AB115" s="50"/>
      <c r="AC115" s="50"/>
      <c r="AD115" s="50"/>
      <c r="AE115" s="50"/>
      <c r="AF115" s="87">
        <f t="shared" si="43"/>
        <v>0</v>
      </c>
      <c r="AG115" s="50"/>
      <c r="AH115" s="50"/>
      <c r="AI115" s="50"/>
      <c r="AJ115" s="50"/>
      <c r="AK115" s="50"/>
      <c r="AL115" s="50"/>
      <c r="AM115" s="87">
        <f t="shared" si="44"/>
        <v>0</v>
      </c>
      <c r="AN115" s="50"/>
      <c r="AO115" s="50"/>
      <c r="AP115" s="50"/>
      <c r="AQ115" s="50"/>
      <c r="AR115" s="50"/>
      <c r="AS115" s="50"/>
      <c r="AT115" s="87">
        <f t="shared" si="45"/>
        <v>0</v>
      </c>
      <c r="AU115" s="88">
        <f t="shared" si="54"/>
        <v>60000</v>
      </c>
      <c r="AV115" s="89" t="s">
        <v>750</v>
      </c>
      <c r="AW115" s="50">
        <v>2023</v>
      </c>
      <c r="AX115" s="50">
        <v>2023</v>
      </c>
      <c r="AY115" s="48" t="s">
        <v>150</v>
      </c>
    </row>
    <row r="116" spans="1:51" ht="145.5" customHeight="1" x14ac:dyDescent="0.25">
      <c r="A116" s="126" t="s">
        <v>530</v>
      </c>
      <c r="B116" s="51" t="s">
        <v>496</v>
      </c>
      <c r="C116" s="48" t="s">
        <v>97</v>
      </c>
      <c r="D116" s="50"/>
      <c r="E116" s="90">
        <v>121000</v>
      </c>
      <c r="F116" s="50"/>
      <c r="G116" s="50"/>
      <c r="H116" s="50"/>
      <c r="I116" s="50"/>
      <c r="J116" s="50"/>
      <c r="K116" s="87">
        <f t="shared" si="53"/>
        <v>121000</v>
      </c>
      <c r="L116" s="90">
        <v>100000</v>
      </c>
      <c r="M116" s="50"/>
      <c r="N116" s="50"/>
      <c r="O116" s="50"/>
      <c r="P116" s="50"/>
      <c r="Q116" s="50"/>
      <c r="R116" s="87">
        <f t="shared" si="41"/>
        <v>100000</v>
      </c>
      <c r="S116" s="50"/>
      <c r="T116" s="50"/>
      <c r="U116" s="50"/>
      <c r="V116" s="50"/>
      <c r="W116" s="50"/>
      <c r="X116" s="50"/>
      <c r="Y116" s="87">
        <f t="shared" si="42"/>
        <v>0</v>
      </c>
      <c r="Z116" s="50"/>
      <c r="AA116" s="50"/>
      <c r="AB116" s="50"/>
      <c r="AC116" s="50"/>
      <c r="AD116" s="50"/>
      <c r="AE116" s="50"/>
      <c r="AF116" s="87">
        <f t="shared" si="43"/>
        <v>0</v>
      </c>
      <c r="AG116" s="50"/>
      <c r="AH116" s="50"/>
      <c r="AI116" s="50"/>
      <c r="AJ116" s="50"/>
      <c r="AK116" s="50"/>
      <c r="AL116" s="50"/>
      <c r="AM116" s="87">
        <f t="shared" si="44"/>
        <v>0</v>
      </c>
      <c r="AN116" s="50"/>
      <c r="AO116" s="50"/>
      <c r="AP116" s="50"/>
      <c r="AQ116" s="50"/>
      <c r="AR116" s="50"/>
      <c r="AS116" s="50"/>
      <c r="AT116" s="87">
        <f t="shared" si="45"/>
        <v>0</v>
      </c>
      <c r="AU116" s="88">
        <f t="shared" si="54"/>
        <v>221000</v>
      </c>
      <c r="AV116" s="89" t="s">
        <v>751</v>
      </c>
      <c r="AW116" s="50">
        <v>2022</v>
      </c>
      <c r="AX116" s="50">
        <v>2023</v>
      </c>
      <c r="AY116" s="48" t="s">
        <v>68</v>
      </c>
    </row>
    <row r="117" spans="1:51" ht="102" customHeight="1" x14ac:dyDescent="0.25">
      <c r="A117" s="126" t="s">
        <v>531</v>
      </c>
      <c r="B117" s="51" t="s">
        <v>192</v>
      </c>
      <c r="C117" s="48" t="s">
        <v>97</v>
      </c>
      <c r="D117" s="50"/>
      <c r="E117" s="116">
        <v>71455</v>
      </c>
      <c r="F117" s="50"/>
      <c r="G117" s="50"/>
      <c r="H117" s="50"/>
      <c r="I117" s="50"/>
      <c r="J117" s="50"/>
      <c r="K117" s="87">
        <f t="shared" si="53"/>
        <v>71455</v>
      </c>
      <c r="L117" s="116">
        <v>244696.5</v>
      </c>
      <c r="M117" s="50"/>
      <c r="N117" s="50"/>
      <c r="O117" s="50"/>
      <c r="P117" s="50"/>
      <c r="Q117" s="50"/>
      <c r="R117" s="87">
        <f t="shared" si="41"/>
        <v>244696.5</v>
      </c>
      <c r="S117" s="50"/>
      <c r="T117" s="50"/>
      <c r="U117" s="50"/>
      <c r="V117" s="50"/>
      <c r="W117" s="50"/>
      <c r="X117" s="50"/>
      <c r="Y117" s="87">
        <f t="shared" si="42"/>
        <v>0</v>
      </c>
      <c r="Z117" s="50"/>
      <c r="AA117" s="50"/>
      <c r="AB117" s="50"/>
      <c r="AC117" s="50"/>
      <c r="AD117" s="50"/>
      <c r="AE117" s="50"/>
      <c r="AF117" s="87">
        <f t="shared" si="43"/>
        <v>0</v>
      </c>
      <c r="AG117" s="50"/>
      <c r="AH117" s="50"/>
      <c r="AI117" s="50"/>
      <c r="AJ117" s="50"/>
      <c r="AK117" s="50"/>
      <c r="AL117" s="50"/>
      <c r="AM117" s="87">
        <f t="shared" si="44"/>
        <v>0</v>
      </c>
      <c r="AN117" s="50"/>
      <c r="AO117" s="50"/>
      <c r="AP117" s="50"/>
      <c r="AQ117" s="50"/>
      <c r="AR117" s="50"/>
      <c r="AS117" s="50"/>
      <c r="AT117" s="87">
        <f t="shared" si="45"/>
        <v>0</v>
      </c>
      <c r="AU117" s="88">
        <f t="shared" si="54"/>
        <v>316151.5</v>
      </c>
      <c r="AV117" s="89" t="s">
        <v>752</v>
      </c>
      <c r="AW117" s="50">
        <v>2022</v>
      </c>
      <c r="AX117" s="50">
        <v>2023</v>
      </c>
      <c r="AY117" s="48" t="s">
        <v>68</v>
      </c>
    </row>
    <row r="118" spans="1:51" ht="106.5" customHeight="1" x14ac:dyDescent="0.25">
      <c r="A118" s="126" t="s">
        <v>532</v>
      </c>
      <c r="B118" s="51" t="s">
        <v>505</v>
      </c>
      <c r="C118" s="48" t="s">
        <v>97</v>
      </c>
      <c r="D118" s="50"/>
      <c r="E118" s="116"/>
      <c r="F118" s="50"/>
      <c r="G118" s="50"/>
      <c r="H118" s="50"/>
      <c r="I118" s="50"/>
      <c r="J118" s="50"/>
      <c r="K118" s="87">
        <f t="shared" si="53"/>
        <v>0</v>
      </c>
      <c r="L118" s="116"/>
      <c r="M118" s="50"/>
      <c r="N118" s="50"/>
      <c r="O118" s="50"/>
      <c r="P118" s="50"/>
      <c r="Q118" s="50"/>
      <c r="R118" s="87">
        <f t="shared" si="41"/>
        <v>0</v>
      </c>
      <c r="S118" s="50">
        <v>60000</v>
      </c>
      <c r="T118" s="50"/>
      <c r="U118" s="50"/>
      <c r="V118" s="50"/>
      <c r="W118" s="50"/>
      <c r="X118" s="50"/>
      <c r="Y118" s="87">
        <f t="shared" si="42"/>
        <v>60000</v>
      </c>
      <c r="Z118" s="50"/>
      <c r="AA118" s="50"/>
      <c r="AB118" s="50"/>
      <c r="AC118" s="50"/>
      <c r="AD118" s="50"/>
      <c r="AE118" s="50"/>
      <c r="AF118" s="87">
        <f t="shared" si="43"/>
        <v>0</v>
      </c>
      <c r="AG118" s="50"/>
      <c r="AH118" s="50"/>
      <c r="AI118" s="50"/>
      <c r="AJ118" s="50"/>
      <c r="AK118" s="50"/>
      <c r="AL118" s="50"/>
      <c r="AM118" s="87">
        <f t="shared" si="44"/>
        <v>0</v>
      </c>
      <c r="AN118" s="50"/>
      <c r="AO118" s="50"/>
      <c r="AP118" s="50"/>
      <c r="AQ118" s="50"/>
      <c r="AR118" s="50"/>
      <c r="AS118" s="50"/>
      <c r="AT118" s="87">
        <f t="shared" si="45"/>
        <v>0</v>
      </c>
      <c r="AU118" s="88"/>
      <c r="AV118" s="98" t="s">
        <v>753</v>
      </c>
      <c r="AW118" s="100">
        <v>2024</v>
      </c>
      <c r="AX118" s="100">
        <v>2024</v>
      </c>
      <c r="AY118" s="99" t="s">
        <v>506</v>
      </c>
    </row>
    <row r="119" spans="1:51" ht="126" customHeight="1" x14ac:dyDescent="0.25">
      <c r="A119" s="126" t="s">
        <v>533</v>
      </c>
      <c r="B119" s="51" t="s">
        <v>67</v>
      </c>
      <c r="C119" s="48" t="s">
        <v>97</v>
      </c>
      <c r="D119" s="50"/>
      <c r="E119" s="90">
        <v>60000</v>
      </c>
      <c r="F119" s="50"/>
      <c r="G119" s="50"/>
      <c r="H119" s="50"/>
      <c r="I119" s="50"/>
      <c r="J119" s="50"/>
      <c r="K119" s="87">
        <f t="shared" si="53"/>
        <v>60000</v>
      </c>
      <c r="L119" s="90">
        <v>300000</v>
      </c>
      <c r="M119" s="50"/>
      <c r="N119" s="50"/>
      <c r="O119" s="50"/>
      <c r="P119" s="50"/>
      <c r="Q119" s="50"/>
      <c r="R119" s="87">
        <f t="shared" si="41"/>
        <v>300000</v>
      </c>
      <c r="S119" s="50"/>
      <c r="T119" s="50"/>
      <c r="U119" s="50"/>
      <c r="V119" s="50"/>
      <c r="W119" s="50"/>
      <c r="X119" s="50"/>
      <c r="Y119" s="87">
        <f t="shared" si="42"/>
        <v>0</v>
      </c>
      <c r="Z119" s="50"/>
      <c r="AA119" s="50"/>
      <c r="AB119" s="50"/>
      <c r="AC119" s="50"/>
      <c r="AD119" s="50"/>
      <c r="AE119" s="50"/>
      <c r="AF119" s="87">
        <f t="shared" si="43"/>
        <v>0</v>
      </c>
      <c r="AG119" s="50"/>
      <c r="AH119" s="50"/>
      <c r="AI119" s="50"/>
      <c r="AJ119" s="50"/>
      <c r="AK119" s="50"/>
      <c r="AL119" s="50"/>
      <c r="AM119" s="87">
        <f t="shared" si="44"/>
        <v>0</v>
      </c>
      <c r="AN119" s="50"/>
      <c r="AO119" s="50"/>
      <c r="AP119" s="50"/>
      <c r="AQ119" s="50"/>
      <c r="AR119" s="50"/>
      <c r="AS119" s="50"/>
      <c r="AT119" s="87">
        <f t="shared" si="45"/>
        <v>0</v>
      </c>
      <c r="AU119" s="88">
        <f t="shared" ref="AU119:AU125" si="55">AT119+AM119+AF119+Y119+R119+K119</f>
        <v>360000</v>
      </c>
      <c r="AV119" s="89" t="s">
        <v>754</v>
      </c>
      <c r="AW119" s="50">
        <v>2023</v>
      </c>
      <c r="AX119" s="50">
        <v>2023</v>
      </c>
      <c r="AY119" s="48" t="s">
        <v>68</v>
      </c>
    </row>
    <row r="120" spans="1:51" ht="156.75" customHeight="1" x14ac:dyDescent="0.25">
      <c r="A120" s="126" t="s">
        <v>534</v>
      </c>
      <c r="B120" s="51" t="s">
        <v>233</v>
      </c>
      <c r="C120" s="48" t="s">
        <v>97</v>
      </c>
      <c r="D120" s="50"/>
      <c r="E120" s="104"/>
      <c r="F120" s="50"/>
      <c r="G120" s="50"/>
      <c r="H120" s="50"/>
      <c r="I120" s="50"/>
      <c r="J120" s="50"/>
      <c r="K120" s="87">
        <f t="shared" si="53"/>
        <v>0</v>
      </c>
      <c r="L120" s="50"/>
      <c r="M120" s="50"/>
      <c r="N120" s="50"/>
      <c r="O120" s="50"/>
      <c r="P120" s="50"/>
      <c r="Q120" s="50"/>
      <c r="R120" s="87">
        <f t="shared" si="41"/>
        <v>0</v>
      </c>
      <c r="S120" s="50"/>
      <c r="T120" s="50"/>
      <c r="U120" s="50"/>
      <c r="V120" s="50"/>
      <c r="W120" s="50"/>
      <c r="X120" s="50"/>
      <c r="Y120" s="87">
        <f t="shared" si="42"/>
        <v>0</v>
      </c>
      <c r="Z120" s="50"/>
      <c r="AA120" s="50"/>
      <c r="AB120" s="50"/>
      <c r="AC120" s="50"/>
      <c r="AD120" s="50"/>
      <c r="AE120" s="50"/>
      <c r="AF120" s="87">
        <f t="shared" si="43"/>
        <v>0</v>
      </c>
      <c r="AG120" s="50"/>
      <c r="AH120" s="50"/>
      <c r="AI120" s="50"/>
      <c r="AJ120" s="50"/>
      <c r="AK120" s="50"/>
      <c r="AL120" s="50"/>
      <c r="AM120" s="87">
        <f t="shared" si="44"/>
        <v>0</v>
      </c>
      <c r="AN120" s="50">
        <v>100000</v>
      </c>
      <c r="AO120" s="50"/>
      <c r="AP120" s="50"/>
      <c r="AQ120" s="50"/>
      <c r="AR120" s="50"/>
      <c r="AS120" s="50"/>
      <c r="AT120" s="87">
        <f t="shared" si="45"/>
        <v>100000</v>
      </c>
      <c r="AU120" s="88">
        <f t="shared" si="55"/>
        <v>100000</v>
      </c>
      <c r="AV120" s="89" t="s">
        <v>755</v>
      </c>
      <c r="AW120" s="50">
        <v>2027</v>
      </c>
      <c r="AX120" s="50">
        <v>2027</v>
      </c>
      <c r="AY120" s="48" t="s">
        <v>234</v>
      </c>
    </row>
    <row r="121" spans="1:51" s="20" customFormat="1" ht="150.94999999999999" customHeight="1" x14ac:dyDescent="0.25">
      <c r="A121" s="126" t="s">
        <v>535</v>
      </c>
      <c r="B121" s="51" t="s">
        <v>498</v>
      </c>
      <c r="C121" s="48" t="s">
        <v>97</v>
      </c>
      <c r="D121" s="50"/>
      <c r="E121" s="104"/>
      <c r="F121" s="50"/>
      <c r="G121" s="50"/>
      <c r="H121" s="50"/>
      <c r="I121" s="50"/>
      <c r="J121" s="50"/>
      <c r="K121" s="87">
        <f t="shared" si="53"/>
        <v>0</v>
      </c>
      <c r="L121" s="50"/>
      <c r="M121" s="50"/>
      <c r="N121" s="50"/>
      <c r="O121" s="50"/>
      <c r="P121" s="50"/>
      <c r="Q121" s="50"/>
      <c r="R121" s="87">
        <f t="shared" si="41"/>
        <v>0</v>
      </c>
      <c r="S121" s="50">
        <v>100000</v>
      </c>
      <c r="T121" s="50"/>
      <c r="U121" s="50"/>
      <c r="V121" s="50"/>
      <c r="W121" s="50"/>
      <c r="X121" s="50"/>
      <c r="Y121" s="87">
        <f t="shared" si="42"/>
        <v>100000</v>
      </c>
      <c r="Z121" s="50"/>
      <c r="AA121" s="50"/>
      <c r="AB121" s="50"/>
      <c r="AC121" s="50"/>
      <c r="AD121" s="50"/>
      <c r="AE121" s="50"/>
      <c r="AF121" s="87">
        <f t="shared" si="43"/>
        <v>0</v>
      </c>
      <c r="AG121" s="50"/>
      <c r="AH121" s="50"/>
      <c r="AI121" s="50"/>
      <c r="AJ121" s="50"/>
      <c r="AK121" s="50"/>
      <c r="AL121" s="50"/>
      <c r="AM121" s="87">
        <f t="shared" si="44"/>
        <v>0</v>
      </c>
      <c r="AN121" s="50"/>
      <c r="AO121" s="50"/>
      <c r="AP121" s="50"/>
      <c r="AQ121" s="50"/>
      <c r="AR121" s="50"/>
      <c r="AS121" s="50"/>
      <c r="AT121" s="87">
        <f t="shared" si="45"/>
        <v>0</v>
      </c>
      <c r="AU121" s="88">
        <f t="shared" si="55"/>
        <v>100000</v>
      </c>
      <c r="AV121" s="89" t="s">
        <v>756</v>
      </c>
      <c r="AW121" s="50">
        <v>2024</v>
      </c>
      <c r="AX121" s="50">
        <v>2024</v>
      </c>
      <c r="AY121" s="48" t="s">
        <v>234</v>
      </c>
    </row>
    <row r="122" spans="1:51" s="20" customFormat="1" ht="96.6" customHeight="1" x14ac:dyDescent="0.25">
      <c r="A122" s="126" t="s">
        <v>536</v>
      </c>
      <c r="B122" s="51" t="s">
        <v>235</v>
      </c>
      <c r="C122" s="48" t="s">
        <v>97</v>
      </c>
      <c r="D122" s="50"/>
      <c r="E122" s="104"/>
      <c r="F122" s="50"/>
      <c r="G122" s="50"/>
      <c r="H122" s="50"/>
      <c r="I122" s="50"/>
      <c r="J122" s="50"/>
      <c r="K122" s="87">
        <f t="shared" si="53"/>
        <v>0</v>
      </c>
      <c r="L122" s="50"/>
      <c r="M122" s="50"/>
      <c r="N122" s="50"/>
      <c r="O122" s="50"/>
      <c r="P122" s="50"/>
      <c r="Q122" s="50"/>
      <c r="R122" s="87">
        <f t="shared" si="41"/>
        <v>0</v>
      </c>
      <c r="S122" s="50"/>
      <c r="T122" s="50"/>
      <c r="U122" s="50"/>
      <c r="V122" s="50"/>
      <c r="W122" s="50"/>
      <c r="X122" s="50"/>
      <c r="Y122" s="87">
        <f t="shared" si="42"/>
        <v>0</v>
      </c>
      <c r="Z122" s="50"/>
      <c r="AA122" s="50"/>
      <c r="AB122" s="50"/>
      <c r="AC122" s="50"/>
      <c r="AD122" s="50"/>
      <c r="AE122" s="50"/>
      <c r="AF122" s="87">
        <f t="shared" si="43"/>
        <v>0</v>
      </c>
      <c r="AG122" s="50"/>
      <c r="AH122" s="50"/>
      <c r="AI122" s="50"/>
      <c r="AJ122" s="50"/>
      <c r="AK122" s="50"/>
      <c r="AL122" s="50"/>
      <c r="AM122" s="87">
        <f t="shared" si="44"/>
        <v>0</v>
      </c>
      <c r="AN122" s="50">
        <v>80000</v>
      </c>
      <c r="AO122" s="50"/>
      <c r="AP122" s="50"/>
      <c r="AQ122" s="50"/>
      <c r="AR122" s="50"/>
      <c r="AS122" s="50"/>
      <c r="AT122" s="87">
        <f t="shared" si="45"/>
        <v>80000</v>
      </c>
      <c r="AU122" s="88">
        <f t="shared" si="55"/>
        <v>80000</v>
      </c>
      <c r="AV122" s="89" t="s">
        <v>757</v>
      </c>
      <c r="AW122" s="50">
        <v>2027</v>
      </c>
      <c r="AX122" s="50">
        <v>2027</v>
      </c>
      <c r="AY122" s="48" t="s">
        <v>234</v>
      </c>
    </row>
    <row r="123" spans="1:51" s="20" customFormat="1" ht="50.45" customHeight="1" x14ac:dyDescent="0.25">
      <c r="A123" s="126" t="s">
        <v>537</v>
      </c>
      <c r="B123" s="137" t="s">
        <v>236</v>
      </c>
      <c r="C123" s="48" t="s">
        <v>97</v>
      </c>
      <c r="D123" s="123"/>
      <c r="E123" s="105"/>
      <c r="F123" s="123"/>
      <c r="G123" s="123"/>
      <c r="H123" s="123"/>
      <c r="I123" s="123"/>
      <c r="J123" s="123"/>
      <c r="K123" s="87">
        <f t="shared" si="53"/>
        <v>0</v>
      </c>
      <c r="L123" s="123"/>
      <c r="M123" s="123"/>
      <c r="N123" s="123"/>
      <c r="O123" s="123"/>
      <c r="P123" s="123"/>
      <c r="Q123" s="123"/>
      <c r="R123" s="87">
        <f t="shared" si="41"/>
        <v>0</v>
      </c>
      <c r="S123" s="123">
        <v>80000</v>
      </c>
      <c r="T123" s="123"/>
      <c r="U123" s="123"/>
      <c r="V123" s="123"/>
      <c r="W123" s="123"/>
      <c r="X123" s="123"/>
      <c r="Y123" s="87">
        <f t="shared" si="42"/>
        <v>80000</v>
      </c>
      <c r="Z123" s="123"/>
      <c r="AA123" s="123"/>
      <c r="AB123" s="123"/>
      <c r="AC123" s="123"/>
      <c r="AD123" s="123"/>
      <c r="AE123" s="123"/>
      <c r="AF123" s="87">
        <f t="shared" si="43"/>
        <v>0</v>
      </c>
      <c r="AG123" s="123"/>
      <c r="AH123" s="123"/>
      <c r="AI123" s="123"/>
      <c r="AJ123" s="123"/>
      <c r="AK123" s="123"/>
      <c r="AL123" s="123"/>
      <c r="AM123" s="87">
        <f t="shared" si="44"/>
        <v>0</v>
      </c>
      <c r="AN123" s="123"/>
      <c r="AO123" s="123"/>
      <c r="AP123" s="123"/>
      <c r="AQ123" s="123"/>
      <c r="AR123" s="123"/>
      <c r="AS123" s="123"/>
      <c r="AT123" s="87">
        <f t="shared" si="45"/>
        <v>0</v>
      </c>
      <c r="AU123" s="136">
        <f t="shared" si="55"/>
        <v>80000</v>
      </c>
      <c r="AV123" s="121" t="s">
        <v>758</v>
      </c>
      <c r="AW123" s="50">
        <v>2024</v>
      </c>
      <c r="AX123" s="50">
        <v>2024</v>
      </c>
      <c r="AY123" s="121" t="s">
        <v>234</v>
      </c>
    </row>
    <row r="124" spans="1:51" s="20" customFormat="1" ht="153" customHeight="1" x14ac:dyDescent="0.25">
      <c r="A124" s="126" t="s">
        <v>538</v>
      </c>
      <c r="B124" s="137" t="s">
        <v>237</v>
      </c>
      <c r="C124" s="48" t="s">
        <v>97</v>
      </c>
      <c r="D124" s="123"/>
      <c r="E124" s="105"/>
      <c r="F124" s="123"/>
      <c r="G124" s="123"/>
      <c r="H124" s="123"/>
      <c r="I124" s="123"/>
      <c r="J124" s="123"/>
      <c r="K124" s="87">
        <f t="shared" si="53"/>
        <v>0</v>
      </c>
      <c r="L124" s="123"/>
      <c r="M124" s="123"/>
      <c r="N124" s="123"/>
      <c r="O124" s="123"/>
      <c r="P124" s="123"/>
      <c r="Q124" s="123"/>
      <c r="R124" s="87">
        <f t="shared" si="41"/>
        <v>0</v>
      </c>
      <c r="S124" s="123"/>
      <c r="T124" s="123"/>
      <c r="U124" s="123"/>
      <c r="V124" s="123"/>
      <c r="W124" s="123"/>
      <c r="X124" s="123"/>
      <c r="Y124" s="87">
        <f t="shared" si="42"/>
        <v>0</v>
      </c>
      <c r="Z124" s="123"/>
      <c r="AA124" s="123"/>
      <c r="AB124" s="123"/>
      <c r="AC124" s="123"/>
      <c r="AD124" s="123"/>
      <c r="AE124" s="123"/>
      <c r="AF124" s="87">
        <f t="shared" si="43"/>
        <v>0</v>
      </c>
      <c r="AG124" s="123"/>
      <c r="AH124" s="123"/>
      <c r="AI124" s="123"/>
      <c r="AJ124" s="123"/>
      <c r="AK124" s="123"/>
      <c r="AL124" s="123"/>
      <c r="AM124" s="87">
        <f t="shared" si="44"/>
        <v>0</v>
      </c>
      <c r="AN124" s="123">
        <v>100000</v>
      </c>
      <c r="AO124" s="123"/>
      <c r="AP124" s="123"/>
      <c r="AQ124" s="123"/>
      <c r="AR124" s="123"/>
      <c r="AS124" s="123"/>
      <c r="AT124" s="87">
        <f t="shared" si="45"/>
        <v>100000</v>
      </c>
      <c r="AU124" s="136">
        <f t="shared" si="55"/>
        <v>100000</v>
      </c>
      <c r="AV124" s="121" t="s">
        <v>759</v>
      </c>
      <c r="AW124" s="50">
        <v>2027</v>
      </c>
      <c r="AX124" s="50">
        <v>2027</v>
      </c>
      <c r="AY124" s="121" t="s">
        <v>234</v>
      </c>
    </row>
    <row r="125" spans="1:51" s="20" customFormat="1" ht="120" customHeight="1" x14ac:dyDescent="0.25">
      <c r="A125" s="126" t="s">
        <v>539</v>
      </c>
      <c r="B125" s="137" t="s">
        <v>239</v>
      </c>
      <c r="C125" s="48" t="s">
        <v>97</v>
      </c>
      <c r="D125" s="123"/>
      <c r="E125" s="105"/>
      <c r="F125" s="123"/>
      <c r="G125" s="123"/>
      <c r="H125" s="123"/>
      <c r="I125" s="123"/>
      <c r="J125" s="123"/>
      <c r="K125" s="87">
        <f t="shared" si="53"/>
        <v>0</v>
      </c>
      <c r="L125" s="123"/>
      <c r="M125" s="123"/>
      <c r="N125" s="123"/>
      <c r="O125" s="123"/>
      <c r="P125" s="123"/>
      <c r="Q125" s="123"/>
      <c r="R125" s="87">
        <f t="shared" si="41"/>
        <v>0</v>
      </c>
      <c r="S125" s="123"/>
      <c r="T125" s="123"/>
      <c r="U125" s="123"/>
      <c r="V125" s="123"/>
      <c r="W125" s="123"/>
      <c r="X125" s="123"/>
      <c r="Y125" s="87">
        <f t="shared" si="42"/>
        <v>0</v>
      </c>
      <c r="Z125" s="123"/>
      <c r="AA125" s="123"/>
      <c r="AB125" s="123"/>
      <c r="AC125" s="123"/>
      <c r="AD125" s="123"/>
      <c r="AE125" s="123"/>
      <c r="AF125" s="87">
        <f t="shared" si="43"/>
        <v>0</v>
      </c>
      <c r="AG125" s="123">
        <v>145000</v>
      </c>
      <c r="AH125" s="123"/>
      <c r="AI125" s="123"/>
      <c r="AJ125" s="123"/>
      <c r="AK125" s="123"/>
      <c r="AL125" s="123"/>
      <c r="AM125" s="87">
        <f t="shared" si="44"/>
        <v>145000</v>
      </c>
      <c r="AN125" s="123"/>
      <c r="AO125" s="123"/>
      <c r="AP125" s="123"/>
      <c r="AQ125" s="123"/>
      <c r="AR125" s="123"/>
      <c r="AS125" s="123"/>
      <c r="AT125" s="87">
        <f t="shared" si="45"/>
        <v>0</v>
      </c>
      <c r="AU125" s="136">
        <f t="shared" si="55"/>
        <v>145000</v>
      </c>
      <c r="AV125" s="121" t="s">
        <v>760</v>
      </c>
      <c r="AW125" s="50">
        <v>2026</v>
      </c>
      <c r="AX125" s="50">
        <v>2026</v>
      </c>
      <c r="AY125" s="121" t="s">
        <v>234</v>
      </c>
    </row>
    <row r="126" spans="1:51" s="20" customFormat="1" ht="41.45" customHeight="1" x14ac:dyDescent="0.25">
      <c r="A126" s="370" t="s">
        <v>398</v>
      </c>
      <c r="B126" s="371"/>
      <c r="C126" s="371"/>
      <c r="D126" s="371"/>
      <c r="E126" s="371"/>
      <c r="F126" s="371"/>
      <c r="G126" s="371"/>
      <c r="H126" s="371"/>
      <c r="I126" s="371"/>
      <c r="J126" s="371"/>
      <c r="K126" s="371"/>
      <c r="L126" s="371"/>
      <c r="M126" s="371"/>
      <c r="N126" s="371"/>
      <c r="O126" s="371"/>
      <c r="P126" s="371"/>
      <c r="Q126" s="371"/>
      <c r="R126" s="371"/>
      <c r="S126" s="371"/>
      <c r="T126" s="371"/>
      <c r="U126" s="371"/>
      <c r="V126" s="371"/>
      <c r="W126" s="371"/>
      <c r="X126" s="371"/>
      <c r="Y126" s="371"/>
      <c r="Z126" s="371"/>
      <c r="AA126" s="371"/>
      <c r="AB126" s="371"/>
      <c r="AC126" s="371"/>
      <c r="AD126" s="371"/>
      <c r="AE126" s="371"/>
      <c r="AF126" s="371"/>
      <c r="AG126" s="371"/>
      <c r="AH126" s="371"/>
      <c r="AI126" s="371"/>
      <c r="AJ126" s="371"/>
      <c r="AK126" s="371"/>
      <c r="AL126" s="371"/>
      <c r="AM126" s="371"/>
      <c r="AN126" s="371"/>
      <c r="AO126" s="371"/>
      <c r="AP126" s="371"/>
      <c r="AQ126" s="371"/>
      <c r="AR126" s="371"/>
      <c r="AS126" s="371"/>
      <c r="AT126" s="371"/>
      <c r="AU126" s="371"/>
      <c r="AV126" s="371"/>
      <c r="AW126" s="371"/>
      <c r="AX126" s="371"/>
      <c r="AY126" s="371"/>
    </row>
    <row r="127" spans="1:51" s="19" customFormat="1" ht="38.1" customHeight="1" x14ac:dyDescent="0.25">
      <c r="A127" s="92" t="s">
        <v>474</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row>
    <row r="128" spans="1:51" s="20" customFormat="1" ht="31.5" customHeight="1" x14ac:dyDescent="0.25">
      <c r="A128" s="370" t="s">
        <v>599</v>
      </c>
      <c r="B128" s="371"/>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c r="AM128" s="371"/>
      <c r="AN128" s="371"/>
      <c r="AO128" s="371"/>
      <c r="AP128" s="371"/>
      <c r="AQ128" s="371"/>
      <c r="AR128" s="371"/>
      <c r="AS128" s="371"/>
      <c r="AT128" s="371"/>
      <c r="AU128" s="371"/>
      <c r="AV128" s="371"/>
      <c r="AW128" s="371"/>
      <c r="AX128" s="371"/>
      <c r="AY128" s="371"/>
    </row>
    <row r="129" spans="1:51" s="20" customFormat="1" ht="34.5" customHeight="1" x14ac:dyDescent="0.25">
      <c r="A129" s="92" t="s">
        <v>475</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row>
    <row r="130" spans="1:51" s="20" customFormat="1" ht="31.5" customHeight="1" x14ac:dyDescent="0.25">
      <c r="A130" s="370" t="s">
        <v>399</v>
      </c>
      <c r="B130" s="371"/>
      <c r="C130" s="371"/>
      <c r="D130" s="371"/>
      <c r="E130" s="371"/>
      <c r="F130" s="371"/>
      <c r="G130" s="371"/>
      <c r="H130" s="371"/>
      <c r="I130" s="371"/>
      <c r="J130" s="371"/>
      <c r="K130" s="371"/>
      <c r="L130" s="371"/>
      <c r="M130" s="371"/>
      <c r="N130" s="371"/>
      <c r="O130" s="371"/>
      <c r="P130" s="371"/>
      <c r="Q130" s="371"/>
      <c r="R130" s="371"/>
      <c r="S130" s="371"/>
      <c r="T130" s="371"/>
      <c r="U130" s="371"/>
      <c r="V130" s="371"/>
      <c r="W130" s="371"/>
      <c r="X130" s="371"/>
      <c r="Y130" s="371"/>
      <c r="Z130" s="371"/>
      <c r="AA130" s="371"/>
      <c r="AB130" s="371"/>
      <c r="AC130" s="371"/>
      <c r="AD130" s="371"/>
      <c r="AE130" s="371"/>
      <c r="AF130" s="371"/>
      <c r="AG130" s="371"/>
      <c r="AH130" s="371"/>
      <c r="AI130" s="371"/>
      <c r="AJ130" s="371"/>
      <c r="AK130" s="371"/>
      <c r="AL130" s="371"/>
      <c r="AM130" s="371"/>
      <c r="AN130" s="371"/>
      <c r="AO130" s="371"/>
      <c r="AP130" s="371"/>
      <c r="AQ130" s="371"/>
      <c r="AR130" s="371"/>
      <c r="AS130" s="371"/>
      <c r="AT130" s="371"/>
      <c r="AU130" s="371"/>
      <c r="AV130" s="371"/>
      <c r="AW130" s="371"/>
      <c r="AX130" s="371"/>
      <c r="AY130" s="371"/>
    </row>
    <row r="131" spans="1:51" s="20" customFormat="1" ht="42.6" customHeight="1" x14ac:dyDescent="0.25">
      <c r="A131" s="92" t="s">
        <v>476</v>
      </c>
      <c r="B131" s="51"/>
      <c r="C131" s="51"/>
      <c r="D131" s="51"/>
      <c r="E131" s="51"/>
      <c r="F131" s="51"/>
      <c r="G131" s="51"/>
      <c r="H131" s="51"/>
      <c r="I131" s="51"/>
      <c r="J131" s="51"/>
      <c r="K131" s="87">
        <f>E131+F131+G131+I131</f>
        <v>0</v>
      </c>
      <c r="L131" s="94"/>
      <c r="M131" s="51"/>
      <c r="N131" s="51"/>
      <c r="O131" s="51"/>
      <c r="P131" s="51"/>
      <c r="Q131" s="51"/>
      <c r="R131" s="87">
        <f>L131+M131+N131+P131</f>
        <v>0</v>
      </c>
      <c r="S131" s="50"/>
      <c r="T131" s="50"/>
      <c r="U131" s="50"/>
      <c r="V131" s="50"/>
      <c r="W131" s="50"/>
      <c r="X131" s="50"/>
      <c r="Y131" s="87">
        <f>S131+T131+U131+W131</f>
        <v>0</v>
      </c>
      <c r="Z131" s="50"/>
      <c r="AA131" s="50"/>
      <c r="AB131" s="50"/>
      <c r="AC131" s="50"/>
      <c r="AD131" s="50"/>
      <c r="AE131" s="50"/>
      <c r="AF131" s="87">
        <f>Z131+AA131+AB131+AD131</f>
        <v>0</v>
      </c>
      <c r="AG131" s="50"/>
      <c r="AH131" s="50"/>
      <c r="AI131" s="50"/>
      <c r="AJ131" s="50"/>
      <c r="AK131" s="50"/>
      <c r="AL131" s="50"/>
      <c r="AM131" s="87">
        <f>AG131+AH131+AI131+AK131</f>
        <v>0</v>
      </c>
      <c r="AN131" s="50"/>
      <c r="AO131" s="50"/>
      <c r="AP131" s="50"/>
      <c r="AQ131" s="50"/>
      <c r="AR131" s="50"/>
      <c r="AS131" s="50"/>
      <c r="AT131" s="87">
        <f>AN131+AO131+AP131+AR131</f>
        <v>0</v>
      </c>
      <c r="AU131" s="95">
        <f>AT131+AM131+AF131+Y131+R131+K131</f>
        <v>0</v>
      </c>
      <c r="AV131" s="96"/>
      <c r="AW131" s="51"/>
      <c r="AX131" s="54"/>
      <c r="AY131" s="51"/>
    </row>
    <row r="132" spans="1:51" s="20" customFormat="1" ht="31.5" customHeight="1" x14ac:dyDescent="0.25">
      <c r="A132" s="407" t="s">
        <v>400</v>
      </c>
      <c r="B132" s="414"/>
      <c r="C132" s="414"/>
      <c r="D132" s="414"/>
      <c r="E132" s="117">
        <f>SUM(E134,E136,E138,E140)</f>
        <v>0</v>
      </c>
      <c r="F132" s="117">
        <f t="shared" ref="F132:AU132" si="56">SUM(F134,F136,F138,F140)</f>
        <v>0</v>
      </c>
      <c r="G132" s="117">
        <f t="shared" si="56"/>
        <v>0</v>
      </c>
      <c r="H132" s="117"/>
      <c r="I132" s="117">
        <f t="shared" si="56"/>
        <v>0</v>
      </c>
      <c r="J132" s="117"/>
      <c r="K132" s="117">
        <f t="shared" si="56"/>
        <v>0</v>
      </c>
      <c r="L132" s="117">
        <f t="shared" si="56"/>
        <v>0</v>
      </c>
      <c r="M132" s="117">
        <f t="shared" si="56"/>
        <v>0</v>
      </c>
      <c r="N132" s="117">
        <f t="shared" si="56"/>
        <v>0</v>
      </c>
      <c r="O132" s="117"/>
      <c r="P132" s="117">
        <f t="shared" si="56"/>
        <v>0</v>
      </c>
      <c r="Q132" s="117"/>
      <c r="R132" s="117">
        <f t="shared" si="56"/>
        <v>0</v>
      </c>
      <c r="S132" s="117">
        <f t="shared" si="56"/>
        <v>0</v>
      </c>
      <c r="T132" s="117">
        <f t="shared" si="56"/>
        <v>0</v>
      </c>
      <c r="U132" s="117">
        <f t="shared" si="56"/>
        <v>0</v>
      </c>
      <c r="V132" s="117"/>
      <c r="W132" s="117">
        <f t="shared" si="56"/>
        <v>0</v>
      </c>
      <c r="X132" s="117"/>
      <c r="Y132" s="117">
        <f t="shared" si="56"/>
        <v>0</v>
      </c>
      <c r="Z132" s="117">
        <f t="shared" si="56"/>
        <v>0</v>
      </c>
      <c r="AA132" s="117">
        <f t="shared" si="56"/>
        <v>0</v>
      </c>
      <c r="AB132" s="117">
        <f t="shared" si="56"/>
        <v>0</v>
      </c>
      <c r="AC132" s="117"/>
      <c r="AD132" s="117">
        <f t="shared" si="56"/>
        <v>0</v>
      </c>
      <c r="AE132" s="117"/>
      <c r="AF132" s="117">
        <f t="shared" ref="AF132" si="57">SUM(AF134,AF136,AF138,AF140)</f>
        <v>0</v>
      </c>
      <c r="AG132" s="117">
        <f t="shared" si="56"/>
        <v>0</v>
      </c>
      <c r="AH132" s="117">
        <f t="shared" si="56"/>
        <v>0</v>
      </c>
      <c r="AI132" s="117">
        <f t="shared" si="56"/>
        <v>0</v>
      </c>
      <c r="AJ132" s="117"/>
      <c r="AK132" s="117">
        <f t="shared" si="56"/>
        <v>0</v>
      </c>
      <c r="AL132" s="117"/>
      <c r="AM132" s="117">
        <f t="shared" ref="AM132" si="58">SUM(AM134,AM136,AM138,AM140)</f>
        <v>0</v>
      </c>
      <c r="AN132" s="117">
        <f t="shared" si="56"/>
        <v>0</v>
      </c>
      <c r="AO132" s="117">
        <f t="shared" si="56"/>
        <v>0</v>
      </c>
      <c r="AP132" s="117">
        <f t="shared" si="56"/>
        <v>0</v>
      </c>
      <c r="AQ132" s="117"/>
      <c r="AR132" s="117">
        <f t="shared" si="56"/>
        <v>0</v>
      </c>
      <c r="AS132" s="117">
        <f t="shared" si="56"/>
        <v>0</v>
      </c>
      <c r="AT132" s="117">
        <f t="shared" si="56"/>
        <v>0</v>
      </c>
      <c r="AU132" s="117">
        <f t="shared" si="56"/>
        <v>0</v>
      </c>
      <c r="AV132" s="117"/>
      <c r="AW132" s="117"/>
      <c r="AX132" s="117"/>
      <c r="AY132" s="117"/>
    </row>
    <row r="133" spans="1:51" s="20" customFormat="1" ht="21.95" customHeight="1" x14ac:dyDescent="0.25">
      <c r="A133" s="370" t="s">
        <v>401</v>
      </c>
      <c r="B133" s="371"/>
      <c r="C133" s="371"/>
      <c r="D133" s="371"/>
      <c r="E133" s="371"/>
      <c r="F133" s="371"/>
      <c r="G133" s="371"/>
      <c r="H133" s="371"/>
      <c r="I133" s="371"/>
      <c r="J133" s="371"/>
      <c r="K133" s="371"/>
      <c r="L133" s="371"/>
      <c r="M133" s="371"/>
      <c r="N133" s="371"/>
      <c r="O133" s="371"/>
      <c r="P133" s="371"/>
      <c r="Q133" s="371"/>
      <c r="R133" s="371"/>
      <c r="S133" s="371"/>
      <c r="T133" s="371"/>
      <c r="U133" s="371"/>
      <c r="V133" s="371"/>
      <c r="W133" s="371"/>
      <c r="X133" s="371"/>
      <c r="Y133" s="371"/>
      <c r="Z133" s="371"/>
      <c r="AA133" s="371"/>
      <c r="AB133" s="371"/>
      <c r="AC133" s="371"/>
      <c r="AD133" s="371"/>
      <c r="AE133" s="371"/>
      <c r="AF133" s="371"/>
      <c r="AG133" s="371"/>
      <c r="AH133" s="371"/>
      <c r="AI133" s="371"/>
      <c r="AJ133" s="371"/>
      <c r="AK133" s="371"/>
      <c r="AL133" s="371"/>
      <c r="AM133" s="371"/>
      <c r="AN133" s="371"/>
      <c r="AO133" s="371"/>
      <c r="AP133" s="371"/>
      <c r="AQ133" s="371"/>
      <c r="AR133" s="371"/>
      <c r="AS133" s="371"/>
      <c r="AT133" s="371"/>
      <c r="AU133" s="371"/>
      <c r="AV133" s="371"/>
      <c r="AW133" s="371"/>
      <c r="AX133" s="371"/>
      <c r="AY133" s="371"/>
    </row>
    <row r="134" spans="1:51" s="20" customFormat="1" ht="24.6" customHeight="1" x14ac:dyDescent="0.25">
      <c r="A134" s="92" t="s">
        <v>477</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51" s="20" customFormat="1" ht="29.1" customHeight="1" x14ac:dyDescent="0.25">
      <c r="A135" s="370" t="s">
        <v>600</v>
      </c>
      <c r="B135" s="371"/>
      <c r="C135" s="371"/>
      <c r="D135" s="371"/>
      <c r="E135" s="371"/>
      <c r="F135" s="371"/>
      <c r="G135" s="371"/>
      <c r="H135" s="371"/>
      <c r="I135" s="371"/>
      <c r="J135" s="371"/>
      <c r="K135" s="371"/>
      <c r="L135" s="371"/>
      <c r="M135" s="371"/>
      <c r="N135" s="371"/>
      <c r="O135" s="371"/>
      <c r="P135" s="371"/>
      <c r="Q135" s="371"/>
      <c r="R135" s="371"/>
      <c r="S135" s="371"/>
      <c r="T135" s="371"/>
      <c r="U135" s="371"/>
      <c r="V135" s="371"/>
      <c r="W135" s="371"/>
      <c r="X135" s="371"/>
      <c r="Y135" s="371"/>
      <c r="Z135" s="371"/>
      <c r="AA135" s="371"/>
      <c r="AB135" s="371"/>
      <c r="AC135" s="371"/>
      <c r="AD135" s="371"/>
      <c r="AE135" s="371"/>
      <c r="AF135" s="371"/>
      <c r="AG135" s="371"/>
      <c r="AH135" s="371"/>
      <c r="AI135" s="371"/>
      <c r="AJ135" s="371"/>
      <c r="AK135" s="371"/>
      <c r="AL135" s="371"/>
      <c r="AM135" s="371"/>
      <c r="AN135" s="371"/>
      <c r="AO135" s="371"/>
      <c r="AP135" s="371"/>
      <c r="AQ135" s="371"/>
      <c r="AR135" s="371"/>
      <c r="AS135" s="371"/>
      <c r="AT135" s="371"/>
      <c r="AU135" s="371"/>
      <c r="AV135" s="371"/>
      <c r="AW135" s="371"/>
      <c r="AX135" s="371"/>
      <c r="AY135" s="371"/>
    </row>
    <row r="136" spans="1:51" s="61" customFormat="1" ht="27.75" customHeight="1" x14ac:dyDescent="0.25">
      <c r="A136" s="92" t="s">
        <v>478</v>
      </c>
      <c r="B136" s="51"/>
      <c r="C136" s="51"/>
      <c r="D136" s="51"/>
      <c r="E136" s="51"/>
      <c r="F136" s="51"/>
      <c r="G136" s="51"/>
      <c r="H136" s="51"/>
      <c r="I136" s="51"/>
      <c r="J136" s="51"/>
      <c r="K136" s="87">
        <f>E136+F136+G136+I136</f>
        <v>0</v>
      </c>
      <c r="L136" s="94"/>
      <c r="M136" s="51"/>
      <c r="N136" s="51"/>
      <c r="O136" s="51"/>
      <c r="P136" s="51"/>
      <c r="Q136" s="51"/>
      <c r="R136" s="87">
        <f>L136+M136+N136+P136</f>
        <v>0</v>
      </c>
      <c r="S136" s="50"/>
      <c r="T136" s="50"/>
      <c r="U136" s="50"/>
      <c r="V136" s="50"/>
      <c r="W136" s="50"/>
      <c r="X136" s="50"/>
      <c r="Y136" s="87">
        <f>S136+T136+U136+W136</f>
        <v>0</v>
      </c>
      <c r="Z136" s="50"/>
      <c r="AA136" s="50"/>
      <c r="AB136" s="50"/>
      <c r="AC136" s="50"/>
      <c r="AD136" s="50"/>
      <c r="AE136" s="50"/>
      <c r="AF136" s="87">
        <f>Z136+AA136+AB136+AD136</f>
        <v>0</v>
      </c>
      <c r="AG136" s="50"/>
      <c r="AH136" s="50"/>
      <c r="AI136" s="50"/>
      <c r="AJ136" s="50"/>
      <c r="AK136" s="50"/>
      <c r="AL136" s="50"/>
      <c r="AM136" s="87">
        <f>AG136+AH136+AI136+AK136</f>
        <v>0</v>
      </c>
      <c r="AN136" s="50"/>
      <c r="AO136" s="50"/>
      <c r="AP136" s="50"/>
      <c r="AQ136" s="50"/>
      <c r="AR136" s="50"/>
      <c r="AS136" s="50"/>
      <c r="AT136" s="87">
        <f>AN136+AO136+AP136+AR136</f>
        <v>0</v>
      </c>
      <c r="AU136" s="95">
        <f>AT136+AM136+AF136+Y136+R136+K136</f>
        <v>0</v>
      </c>
      <c r="AV136" s="96"/>
      <c r="AW136" s="51"/>
      <c r="AX136" s="54"/>
      <c r="AY136" s="51"/>
    </row>
    <row r="137" spans="1:51" s="20" customFormat="1" ht="31.5" customHeight="1" x14ac:dyDescent="0.25">
      <c r="A137" s="370" t="s">
        <v>402</v>
      </c>
      <c r="B137" s="371"/>
      <c r="C137" s="371"/>
      <c r="D137" s="371"/>
      <c r="E137" s="371"/>
      <c r="F137" s="371"/>
      <c r="G137" s="371"/>
      <c r="H137" s="371"/>
      <c r="I137" s="371"/>
      <c r="J137" s="371"/>
      <c r="K137" s="371"/>
      <c r="L137" s="371"/>
      <c r="M137" s="371"/>
      <c r="N137" s="371"/>
      <c r="O137" s="371"/>
      <c r="P137" s="371"/>
      <c r="Q137" s="371"/>
      <c r="R137" s="371"/>
      <c r="S137" s="371"/>
      <c r="T137" s="371"/>
      <c r="U137" s="371"/>
      <c r="V137" s="371"/>
      <c r="W137" s="371"/>
      <c r="X137" s="371"/>
      <c r="Y137" s="371"/>
      <c r="Z137" s="371"/>
      <c r="AA137" s="371"/>
      <c r="AB137" s="371"/>
      <c r="AC137" s="371"/>
      <c r="AD137" s="371"/>
      <c r="AE137" s="371"/>
      <c r="AF137" s="371"/>
      <c r="AG137" s="371"/>
      <c r="AH137" s="371"/>
      <c r="AI137" s="371"/>
      <c r="AJ137" s="371"/>
      <c r="AK137" s="371"/>
      <c r="AL137" s="371"/>
      <c r="AM137" s="371"/>
      <c r="AN137" s="371"/>
      <c r="AO137" s="371"/>
      <c r="AP137" s="371"/>
      <c r="AQ137" s="371"/>
      <c r="AR137" s="371"/>
      <c r="AS137" s="371"/>
      <c r="AT137" s="371"/>
      <c r="AU137" s="371"/>
      <c r="AV137" s="371"/>
      <c r="AW137" s="371"/>
      <c r="AX137" s="371"/>
      <c r="AY137" s="371"/>
    </row>
    <row r="138" spans="1:51" s="20" customFormat="1" ht="27.95" customHeight="1" x14ac:dyDescent="0.25">
      <c r="A138" s="92" t="s">
        <v>479</v>
      </c>
      <c r="B138" s="51"/>
      <c r="C138" s="51"/>
      <c r="D138" s="51"/>
      <c r="E138" s="51"/>
      <c r="F138" s="51"/>
      <c r="G138" s="51"/>
      <c r="H138" s="51"/>
      <c r="I138" s="51"/>
      <c r="J138" s="51"/>
      <c r="K138" s="87">
        <f>E138+F138+G138+I138</f>
        <v>0</v>
      </c>
      <c r="L138" s="94"/>
      <c r="M138" s="51"/>
      <c r="N138" s="51"/>
      <c r="O138" s="51"/>
      <c r="P138" s="51"/>
      <c r="Q138" s="51"/>
      <c r="R138" s="87">
        <f>L138+M138+N138+P138</f>
        <v>0</v>
      </c>
      <c r="S138" s="50"/>
      <c r="T138" s="50"/>
      <c r="U138" s="50"/>
      <c r="V138" s="50"/>
      <c r="W138" s="50"/>
      <c r="X138" s="50"/>
      <c r="Y138" s="87">
        <f>S138+T138+U138+W138</f>
        <v>0</v>
      </c>
      <c r="Z138" s="50"/>
      <c r="AA138" s="50"/>
      <c r="AB138" s="50"/>
      <c r="AC138" s="50"/>
      <c r="AD138" s="50"/>
      <c r="AE138" s="50"/>
      <c r="AF138" s="87">
        <f>Z138+AA138+AB138+AD138</f>
        <v>0</v>
      </c>
      <c r="AG138" s="50"/>
      <c r="AH138" s="50"/>
      <c r="AI138" s="50"/>
      <c r="AJ138" s="50"/>
      <c r="AK138" s="50"/>
      <c r="AL138" s="50"/>
      <c r="AM138" s="87">
        <f>AG138+AH138+AI138+AK138</f>
        <v>0</v>
      </c>
      <c r="AN138" s="50"/>
      <c r="AO138" s="50"/>
      <c r="AP138" s="50"/>
      <c r="AQ138" s="50"/>
      <c r="AR138" s="50"/>
      <c r="AS138" s="50"/>
      <c r="AT138" s="87">
        <f>AN138+AO138+AP138+AR138</f>
        <v>0</v>
      </c>
      <c r="AU138" s="95">
        <f>AT138+AM138+AF138+Y138+R138+K138</f>
        <v>0</v>
      </c>
      <c r="AV138" s="96"/>
      <c r="AW138" s="51"/>
      <c r="AX138" s="54"/>
      <c r="AY138" s="51"/>
    </row>
    <row r="139" spans="1:51" s="20" customFormat="1" ht="30" customHeight="1" x14ac:dyDescent="0.25">
      <c r="A139" s="370" t="s">
        <v>601</v>
      </c>
      <c r="B139" s="371"/>
      <c r="C139" s="371"/>
      <c r="D139" s="371"/>
      <c r="E139" s="371"/>
      <c r="F139" s="371"/>
      <c r="G139" s="371"/>
      <c r="H139" s="371"/>
      <c r="I139" s="371"/>
      <c r="J139" s="371"/>
      <c r="K139" s="371"/>
      <c r="L139" s="371"/>
      <c r="M139" s="371"/>
      <c r="N139" s="371"/>
      <c r="O139" s="371"/>
      <c r="P139" s="371"/>
      <c r="Q139" s="371"/>
      <c r="R139" s="371"/>
      <c r="S139" s="371"/>
      <c r="T139" s="371"/>
      <c r="U139" s="371"/>
      <c r="V139" s="371"/>
      <c r="W139" s="371"/>
      <c r="X139" s="371"/>
      <c r="Y139" s="371"/>
      <c r="Z139" s="371"/>
      <c r="AA139" s="371"/>
      <c r="AB139" s="371"/>
      <c r="AC139" s="371"/>
      <c r="AD139" s="371"/>
      <c r="AE139" s="371"/>
      <c r="AF139" s="371"/>
      <c r="AG139" s="371"/>
      <c r="AH139" s="371"/>
      <c r="AI139" s="371"/>
      <c r="AJ139" s="371"/>
      <c r="AK139" s="371"/>
      <c r="AL139" s="371"/>
      <c r="AM139" s="371"/>
      <c r="AN139" s="371"/>
      <c r="AO139" s="371"/>
      <c r="AP139" s="371"/>
      <c r="AQ139" s="371"/>
      <c r="AR139" s="371"/>
      <c r="AS139" s="371"/>
      <c r="AT139" s="371"/>
      <c r="AU139" s="371"/>
      <c r="AV139" s="371"/>
      <c r="AW139" s="371"/>
      <c r="AX139" s="371"/>
      <c r="AY139" s="371"/>
    </row>
    <row r="140" spans="1:51" s="20" customFormat="1" ht="27.95" customHeight="1" x14ac:dyDescent="0.25">
      <c r="A140" s="92" t="s">
        <v>480</v>
      </c>
      <c r="B140" s="51"/>
      <c r="C140" s="51"/>
      <c r="D140" s="51"/>
      <c r="E140" s="51"/>
      <c r="F140" s="51"/>
      <c r="G140" s="51"/>
      <c r="H140" s="51"/>
      <c r="I140" s="51"/>
      <c r="J140" s="51"/>
      <c r="K140" s="87">
        <f>E140+F140+G140+I140</f>
        <v>0</v>
      </c>
      <c r="L140" s="94"/>
      <c r="M140" s="51"/>
      <c r="N140" s="51"/>
      <c r="O140" s="51"/>
      <c r="P140" s="51"/>
      <c r="Q140" s="51"/>
      <c r="R140" s="87">
        <f>L140+M140+N140+P140</f>
        <v>0</v>
      </c>
      <c r="S140" s="50"/>
      <c r="T140" s="50"/>
      <c r="U140" s="50"/>
      <c r="V140" s="50"/>
      <c r="W140" s="50"/>
      <c r="X140" s="50"/>
      <c r="Y140" s="87">
        <f>S140+T140+U140+W140</f>
        <v>0</v>
      </c>
      <c r="Z140" s="50"/>
      <c r="AA140" s="50"/>
      <c r="AB140" s="50"/>
      <c r="AC140" s="50"/>
      <c r="AD140" s="50"/>
      <c r="AE140" s="50"/>
      <c r="AF140" s="87">
        <f>Z140+AA140+AB140+AD140</f>
        <v>0</v>
      </c>
      <c r="AG140" s="50"/>
      <c r="AH140" s="50"/>
      <c r="AI140" s="50"/>
      <c r="AJ140" s="50"/>
      <c r="AK140" s="50"/>
      <c r="AL140" s="50"/>
      <c r="AM140" s="87">
        <f>AG140+AH140+AI140+AK140</f>
        <v>0</v>
      </c>
      <c r="AN140" s="50"/>
      <c r="AO140" s="50"/>
      <c r="AP140" s="50"/>
      <c r="AQ140" s="50"/>
      <c r="AR140" s="50"/>
      <c r="AS140" s="50"/>
      <c r="AT140" s="87">
        <f>AN140+AO140+AP140+AR140</f>
        <v>0</v>
      </c>
      <c r="AU140" s="95">
        <f>AT140+AM140+AF140+Y140+R140+K140</f>
        <v>0</v>
      </c>
      <c r="AV140" s="96"/>
      <c r="AW140" s="51"/>
      <c r="AX140" s="54"/>
      <c r="AY140" s="51"/>
    </row>
    <row r="141" spans="1:51" s="20" customFormat="1" ht="31.5" customHeight="1" x14ac:dyDescent="0.25">
      <c r="A141" s="407" t="s">
        <v>403</v>
      </c>
      <c r="B141" s="408"/>
      <c r="C141" s="408"/>
      <c r="D141" s="408"/>
      <c r="E141" s="84">
        <f>SUM(E143,E145,E147:E156)</f>
        <v>353748.29</v>
      </c>
      <c r="F141" s="84">
        <f>SUM(F143,F145,F147:F156)</f>
        <v>3234190</v>
      </c>
      <c r="G141" s="84">
        <f>SUM(G143,G145,G147:G156)</f>
        <v>1826149.78</v>
      </c>
      <c r="H141" s="84"/>
      <c r="I141" s="84">
        <f>SUM(I143,I145,I147:I156)</f>
        <v>1284365.1800000002</v>
      </c>
      <c r="J141" s="84"/>
      <c r="K141" s="84">
        <f>SUM(K143,K145,K147:K156)</f>
        <v>6698453.2500000009</v>
      </c>
      <c r="L141" s="84">
        <f>SUM(L143,L145,L147:L156)</f>
        <v>977480</v>
      </c>
      <c r="M141" s="84">
        <f>SUM(M143,M145,M147:M156)</f>
        <v>0</v>
      </c>
      <c r="N141" s="84">
        <f>SUM(N143,N145,N147:N156)</f>
        <v>0</v>
      </c>
      <c r="O141" s="84"/>
      <c r="P141" s="84">
        <f>SUM(P143,P145,P147:P156)</f>
        <v>1260720</v>
      </c>
      <c r="Q141" s="84"/>
      <c r="R141" s="84">
        <f>SUM(R143,R145,R147:R156)</f>
        <v>2238200</v>
      </c>
      <c r="S141" s="84">
        <f>SUM(S143,S145,S147:S156)</f>
        <v>298656.47055999999</v>
      </c>
      <c r="T141" s="84">
        <f>SUM(T143,T145,T147:T156)</f>
        <v>0</v>
      </c>
      <c r="U141" s="84">
        <f>SUM(U143,U145,U147:U156)</f>
        <v>0</v>
      </c>
      <c r="V141" s="84"/>
      <c r="W141" s="84">
        <f>SUM(W143,W145,W147:W156)</f>
        <v>1380719.9998399999</v>
      </c>
      <c r="X141" s="84"/>
      <c r="Y141" s="84">
        <f>SUM(Y143,Y145,Y147:Y156)</f>
        <v>1679376.4704</v>
      </c>
      <c r="Z141" s="84">
        <f>SUM(Z143,Z145,Z147:Z156)</f>
        <v>300882.35144</v>
      </c>
      <c r="AA141" s="84">
        <f>SUM(AA143,AA145,AA147:AA156)</f>
        <v>0</v>
      </c>
      <c r="AB141" s="84">
        <f>SUM(AB143,AB145,AB147:AB156)</f>
        <v>325000</v>
      </c>
      <c r="AC141" s="84"/>
      <c r="AD141" s="84">
        <f>SUM(AD143,AD145,AD147:AD156)</f>
        <v>1379999.99816</v>
      </c>
      <c r="AE141" s="84"/>
      <c r="AF141" s="84">
        <f>SUM(AF143,AF145,AF147:AF156)</f>
        <v>2005882.3495999998</v>
      </c>
      <c r="AG141" s="84">
        <f>SUM(AG143,AG145,AG147:AG156)</f>
        <v>57352.94</v>
      </c>
      <c r="AH141" s="84">
        <f>SUM(AH143,AH145,AH147:AH156)</f>
        <v>0</v>
      </c>
      <c r="AI141" s="84">
        <f>SUM(AI143,AI145,AI147:AI156)</f>
        <v>325000</v>
      </c>
      <c r="AJ141" s="84"/>
      <c r="AK141" s="84">
        <f>SUM(AK143,AK145,AK147:AK156)</f>
        <v>0</v>
      </c>
      <c r="AL141" s="84"/>
      <c r="AM141" s="84">
        <f>SUM(AM143,AM145,AM147:AM156)</f>
        <v>382352.94</v>
      </c>
      <c r="AN141" s="84">
        <f>SUM(AN143,AN145,AN147:AN156)</f>
        <v>0</v>
      </c>
      <c r="AO141" s="84">
        <f>SUM(AO143,AO145,AO147:AO156)</f>
        <v>0</v>
      </c>
      <c r="AP141" s="84">
        <f>SUM(AP143,AP145,AP147:AP156)</f>
        <v>0</v>
      </c>
      <c r="AQ141" s="84"/>
      <c r="AR141" s="84">
        <f>SUM(AR143,AR145,AR147:AR156)</f>
        <v>0</v>
      </c>
      <c r="AS141" s="84"/>
      <c r="AT141" s="84">
        <f>SUM(AT143,AT145,AT147:AT156)</f>
        <v>0</v>
      </c>
      <c r="AU141" s="83">
        <f>SUM(AU143,AU145,AU147:AU156)</f>
        <v>13004265.010000002</v>
      </c>
      <c r="AV141" s="84"/>
      <c r="AW141" s="84"/>
      <c r="AX141" s="84"/>
      <c r="AY141" s="84"/>
    </row>
    <row r="142" spans="1:51" s="151" customFormat="1" ht="72" customHeight="1" x14ac:dyDescent="0.25">
      <c r="A142" s="370" t="s">
        <v>602</v>
      </c>
      <c r="B142" s="371"/>
      <c r="C142" s="371"/>
      <c r="D142" s="371"/>
      <c r="E142" s="371"/>
      <c r="F142" s="371"/>
      <c r="G142" s="371"/>
      <c r="H142" s="371"/>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371"/>
      <c r="AE142" s="371"/>
      <c r="AF142" s="371"/>
      <c r="AG142" s="371"/>
      <c r="AH142" s="371"/>
      <c r="AI142" s="371"/>
      <c r="AJ142" s="371"/>
      <c r="AK142" s="371"/>
      <c r="AL142" s="371"/>
      <c r="AM142" s="371"/>
      <c r="AN142" s="371"/>
      <c r="AO142" s="371"/>
      <c r="AP142" s="371"/>
      <c r="AQ142" s="371"/>
      <c r="AR142" s="371"/>
      <c r="AS142" s="371"/>
      <c r="AT142" s="371"/>
      <c r="AU142" s="371"/>
      <c r="AV142" s="371"/>
      <c r="AW142" s="371"/>
      <c r="AX142" s="371"/>
      <c r="AY142" s="371"/>
    </row>
    <row r="143" spans="1:51" s="4" customFormat="1" ht="45" customHeight="1" x14ac:dyDescent="0.25">
      <c r="A143" s="92" t="s">
        <v>481</v>
      </c>
      <c r="B143" s="51"/>
      <c r="C143" s="51"/>
      <c r="D143" s="51"/>
      <c r="E143" s="51"/>
      <c r="F143" s="51"/>
      <c r="G143" s="51"/>
      <c r="H143" s="51"/>
      <c r="I143" s="51"/>
      <c r="J143" s="51"/>
      <c r="K143" s="87">
        <f>E143+F143+G143+I143</f>
        <v>0</v>
      </c>
      <c r="L143" s="94"/>
      <c r="M143" s="51"/>
      <c r="N143" s="51"/>
      <c r="O143" s="51"/>
      <c r="P143" s="51"/>
      <c r="Q143" s="51"/>
      <c r="R143" s="87">
        <f>L143+M143+N143+P143</f>
        <v>0</v>
      </c>
      <c r="S143" s="50"/>
      <c r="T143" s="50"/>
      <c r="U143" s="50"/>
      <c r="V143" s="50"/>
      <c r="W143" s="50"/>
      <c r="X143" s="50"/>
      <c r="Y143" s="87">
        <f>S143+T143+U143+W143</f>
        <v>0</v>
      </c>
      <c r="Z143" s="50"/>
      <c r="AA143" s="50"/>
      <c r="AB143" s="50"/>
      <c r="AC143" s="50"/>
      <c r="AD143" s="50"/>
      <c r="AE143" s="50"/>
      <c r="AF143" s="87">
        <f>Z143+AA143+AB143+AD143</f>
        <v>0</v>
      </c>
      <c r="AG143" s="50"/>
      <c r="AH143" s="50"/>
      <c r="AI143" s="50"/>
      <c r="AJ143" s="50"/>
      <c r="AK143" s="50"/>
      <c r="AL143" s="50"/>
      <c r="AM143" s="87">
        <f>AG143+AH143+AI143+AK143</f>
        <v>0</v>
      </c>
      <c r="AN143" s="50"/>
      <c r="AO143" s="50"/>
      <c r="AP143" s="50"/>
      <c r="AQ143" s="50"/>
      <c r="AR143" s="50"/>
      <c r="AS143" s="50"/>
      <c r="AT143" s="87">
        <f>AN143+AO143+AP143+AR143</f>
        <v>0</v>
      </c>
      <c r="AU143" s="95">
        <f>AT143+AM143+AF143+Y143+R143+K143</f>
        <v>0</v>
      </c>
      <c r="AV143" s="96"/>
      <c r="AW143" s="51"/>
      <c r="AX143" s="54"/>
      <c r="AY143" s="51"/>
    </row>
    <row r="144" spans="1:51" s="4" customFormat="1" ht="58.5" customHeight="1" x14ac:dyDescent="0.25">
      <c r="A144" s="370" t="s">
        <v>404</v>
      </c>
      <c r="B144" s="371"/>
      <c r="C144" s="371"/>
      <c r="D144" s="371"/>
      <c r="E144" s="371"/>
      <c r="F144" s="371"/>
      <c r="G144" s="371"/>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c r="AM144" s="371"/>
      <c r="AN144" s="371"/>
      <c r="AO144" s="371"/>
      <c r="AP144" s="371"/>
      <c r="AQ144" s="371"/>
      <c r="AR144" s="371"/>
      <c r="AS144" s="371"/>
      <c r="AT144" s="371"/>
      <c r="AU144" s="371"/>
      <c r="AV144" s="371"/>
      <c r="AW144" s="371"/>
      <c r="AX144" s="371"/>
      <c r="AY144" s="371"/>
    </row>
    <row r="145" spans="1:149" s="4" customFormat="1" ht="36.950000000000003" customHeight="1" x14ac:dyDescent="0.25">
      <c r="A145" s="92" t="s">
        <v>482</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row>
    <row r="146" spans="1:149" s="4" customFormat="1" ht="82.5" customHeight="1" x14ac:dyDescent="0.25">
      <c r="A146" s="370" t="s">
        <v>603</v>
      </c>
      <c r="B146" s="371"/>
      <c r="C146" s="371"/>
      <c r="D146" s="371"/>
      <c r="E146" s="371"/>
      <c r="F146" s="371"/>
      <c r="G146" s="371"/>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1"/>
      <c r="AL146" s="371"/>
      <c r="AM146" s="371"/>
      <c r="AN146" s="371"/>
      <c r="AO146" s="371"/>
      <c r="AP146" s="371"/>
      <c r="AQ146" s="371"/>
      <c r="AR146" s="371"/>
      <c r="AS146" s="371"/>
      <c r="AT146" s="371"/>
      <c r="AU146" s="371"/>
      <c r="AV146" s="371"/>
      <c r="AW146" s="371"/>
      <c r="AX146" s="371"/>
      <c r="AY146" s="371"/>
    </row>
    <row r="147" spans="1:149" s="20" customFormat="1" ht="80.099999999999994" customHeight="1" x14ac:dyDescent="0.25">
      <c r="A147" s="149" t="s">
        <v>483</v>
      </c>
      <c r="B147" s="51" t="s">
        <v>185</v>
      </c>
      <c r="C147" s="51" t="s">
        <v>97</v>
      </c>
      <c r="D147" s="150"/>
      <c r="E147" s="108"/>
      <c r="F147" s="108">
        <v>2234190</v>
      </c>
      <c r="G147" s="108">
        <v>1681835.24</v>
      </c>
      <c r="H147" s="108"/>
      <c r="I147" s="112">
        <f>396751.03+62750.12</f>
        <v>459501.15</v>
      </c>
      <c r="J147" s="118" t="s">
        <v>163</v>
      </c>
      <c r="K147" s="118">
        <f>E147+F147+G147+I147</f>
        <v>4375526.3900000006</v>
      </c>
      <c r="L147" s="108"/>
      <c r="M147" s="108"/>
      <c r="N147" s="108"/>
      <c r="O147" s="108"/>
      <c r="P147" s="108"/>
      <c r="Q147" s="108"/>
      <c r="R147" s="49">
        <f>L147+M147+N147+P147</f>
        <v>0</v>
      </c>
      <c r="S147" s="108"/>
      <c r="T147" s="108"/>
      <c r="U147" s="108"/>
      <c r="V147" s="108"/>
      <c r="W147" s="108"/>
      <c r="X147" s="108"/>
      <c r="Y147" s="87">
        <f t="shared" ref="Y147:Y152" si="59">S147+T147+U147+W147</f>
        <v>0</v>
      </c>
      <c r="Z147" s="108"/>
      <c r="AA147" s="108"/>
      <c r="AB147" s="108"/>
      <c r="AC147" s="108"/>
      <c r="AD147" s="108"/>
      <c r="AE147" s="108"/>
      <c r="AF147" s="87">
        <f t="shared" ref="AF147:AF152" si="60">Z147+AA147+AB147+AD147</f>
        <v>0</v>
      </c>
      <c r="AG147" s="108"/>
      <c r="AH147" s="108"/>
      <c r="AI147" s="108"/>
      <c r="AJ147" s="108"/>
      <c r="AK147" s="108"/>
      <c r="AL147" s="108"/>
      <c r="AM147" s="87">
        <f t="shared" ref="AM147:AM152" si="61">AG147+AH147+AI147+AK147</f>
        <v>0</v>
      </c>
      <c r="AN147" s="108"/>
      <c r="AO147" s="108"/>
      <c r="AP147" s="108"/>
      <c r="AQ147" s="108"/>
      <c r="AR147" s="108"/>
      <c r="AS147" s="108"/>
      <c r="AT147" s="87">
        <f t="shared" ref="AT147:AT152" si="62">AN147+AO147+AP147+AR147</f>
        <v>0</v>
      </c>
      <c r="AU147" s="95">
        <f>AT147+AM147+AF147+Y147+R147+K147</f>
        <v>4375526.3900000006</v>
      </c>
      <c r="AV147" s="96" t="s">
        <v>798</v>
      </c>
      <c r="AW147" s="108">
        <v>2022</v>
      </c>
      <c r="AX147" s="108">
        <v>2022</v>
      </c>
      <c r="AY147" s="119" t="s">
        <v>259</v>
      </c>
    </row>
    <row r="148" spans="1:149" s="151" customFormat="1" ht="92.45" customHeight="1" x14ac:dyDescent="0.25">
      <c r="A148" s="127" t="s">
        <v>604</v>
      </c>
      <c r="B148" s="51" t="s">
        <v>47</v>
      </c>
      <c r="C148" s="51" t="s">
        <v>97</v>
      </c>
      <c r="D148" s="197"/>
      <c r="E148" s="108">
        <v>18717.29</v>
      </c>
      <c r="F148" s="108"/>
      <c r="G148" s="108">
        <v>144314.54</v>
      </c>
      <c r="H148" s="108" t="s">
        <v>46</v>
      </c>
      <c r="I148" s="108">
        <f>4446.27+6239.1+29402.66</f>
        <v>40088.03</v>
      </c>
      <c r="J148" s="96" t="s">
        <v>484</v>
      </c>
      <c r="K148" s="118">
        <f t="shared" ref="K148:K152" si="63">E148+F148+G148+I148</f>
        <v>203119.86000000002</v>
      </c>
      <c r="L148" s="108"/>
      <c r="M148" s="108"/>
      <c r="N148" s="108"/>
      <c r="O148" s="108"/>
      <c r="P148" s="108"/>
      <c r="Q148" s="108"/>
      <c r="R148" s="49">
        <f t="shared" ref="R148:R152" si="64">L148+M148+N148+P148</f>
        <v>0</v>
      </c>
      <c r="S148" s="108"/>
      <c r="T148" s="108"/>
      <c r="U148" s="108"/>
      <c r="V148" s="108"/>
      <c r="W148" s="108"/>
      <c r="X148" s="108"/>
      <c r="Y148" s="87">
        <f t="shared" si="59"/>
        <v>0</v>
      </c>
      <c r="Z148" s="108"/>
      <c r="AA148" s="108"/>
      <c r="AB148" s="108"/>
      <c r="AC148" s="108"/>
      <c r="AD148" s="108"/>
      <c r="AE148" s="108"/>
      <c r="AF148" s="87">
        <f t="shared" si="60"/>
        <v>0</v>
      </c>
      <c r="AG148" s="108"/>
      <c r="AH148" s="108"/>
      <c r="AI148" s="108"/>
      <c r="AJ148" s="108"/>
      <c r="AK148" s="108"/>
      <c r="AL148" s="108"/>
      <c r="AM148" s="87">
        <f t="shared" si="61"/>
        <v>0</v>
      </c>
      <c r="AN148" s="108"/>
      <c r="AO148" s="108"/>
      <c r="AP148" s="108"/>
      <c r="AQ148" s="108"/>
      <c r="AR148" s="108"/>
      <c r="AS148" s="108"/>
      <c r="AT148" s="87">
        <f t="shared" si="62"/>
        <v>0</v>
      </c>
      <c r="AU148" s="95">
        <f>AT148+AM148+AF148+Y148+R148+K148</f>
        <v>203119.86000000002</v>
      </c>
      <c r="AV148" s="96" t="s">
        <v>799</v>
      </c>
      <c r="AW148" s="108">
        <v>2022</v>
      </c>
      <c r="AX148" s="108">
        <v>2022</v>
      </c>
      <c r="AY148" s="119" t="s">
        <v>259</v>
      </c>
    </row>
    <row r="149" spans="1:149" s="66" customFormat="1" ht="44.45" customHeight="1" x14ac:dyDescent="0.25">
      <c r="A149" s="127" t="s">
        <v>605</v>
      </c>
      <c r="B149" s="51" t="s">
        <v>646</v>
      </c>
      <c r="C149" s="51" t="s">
        <v>97</v>
      </c>
      <c r="D149" s="197"/>
      <c r="E149" s="108"/>
      <c r="F149" s="108"/>
      <c r="G149" s="108"/>
      <c r="H149" s="108"/>
      <c r="I149" s="108"/>
      <c r="J149" s="108"/>
      <c r="K149" s="118">
        <f t="shared" si="63"/>
        <v>0</v>
      </c>
      <c r="L149" s="108">
        <v>25000</v>
      </c>
      <c r="M149" s="108"/>
      <c r="N149" s="108"/>
      <c r="O149" s="108"/>
      <c r="P149" s="108"/>
      <c r="Q149" s="108"/>
      <c r="R149" s="49">
        <f t="shared" si="64"/>
        <v>25000</v>
      </c>
      <c r="S149" s="108">
        <v>25000</v>
      </c>
      <c r="T149" s="108"/>
      <c r="U149" s="108"/>
      <c r="V149" s="108"/>
      <c r="W149" s="108"/>
      <c r="X149" s="108"/>
      <c r="Y149" s="87">
        <f t="shared" si="59"/>
        <v>25000</v>
      </c>
      <c r="Z149" s="108"/>
      <c r="AA149" s="108"/>
      <c r="AB149" s="108"/>
      <c r="AC149" s="108"/>
      <c r="AD149" s="108"/>
      <c r="AE149" s="108"/>
      <c r="AF149" s="87">
        <f t="shared" si="60"/>
        <v>0</v>
      </c>
      <c r="AG149" s="108"/>
      <c r="AH149" s="108"/>
      <c r="AI149" s="108"/>
      <c r="AJ149" s="108"/>
      <c r="AK149" s="108"/>
      <c r="AL149" s="108"/>
      <c r="AM149" s="87">
        <f t="shared" si="61"/>
        <v>0</v>
      </c>
      <c r="AN149" s="108"/>
      <c r="AO149" s="108"/>
      <c r="AP149" s="108"/>
      <c r="AQ149" s="108"/>
      <c r="AR149" s="108"/>
      <c r="AS149" s="108"/>
      <c r="AT149" s="87">
        <f t="shared" si="62"/>
        <v>0</v>
      </c>
      <c r="AU149" s="95">
        <f>AT149+AM149+AF149+Y149+R149+K149</f>
        <v>50000</v>
      </c>
      <c r="AV149" s="96" t="s">
        <v>800</v>
      </c>
      <c r="AW149" s="108">
        <v>2023</v>
      </c>
      <c r="AX149" s="108">
        <v>2024</v>
      </c>
      <c r="AY149" s="119" t="s">
        <v>647</v>
      </c>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row>
    <row r="150" spans="1:149" s="20" customFormat="1" ht="309" customHeight="1" x14ac:dyDescent="0.25">
      <c r="A150" s="127" t="s">
        <v>606</v>
      </c>
      <c r="B150" s="51" t="s">
        <v>648</v>
      </c>
      <c r="C150" s="51" t="s">
        <v>97</v>
      </c>
      <c r="D150" s="197"/>
      <c r="E150" s="108"/>
      <c r="F150" s="108"/>
      <c r="G150" s="108"/>
      <c r="H150" s="108"/>
      <c r="I150" s="108"/>
      <c r="J150" s="108"/>
      <c r="K150" s="118">
        <f t="shared" si="63"/>
        <v>0</v>
      </c>
      <c r="L150" s="108">
        <v>222480</v>
      </c>
      <c r="M150" s="108"/>
      <c r="N150" s="108"/>
      <c r="O150" s="108"/>
      <c r="P150" s="108">
        <v>1260720</v>
      </c>
      <c r="Q150" s="108"/>
      <c r="R150" s="49">
        <f t="shared" si="64"/>
        <v>1483200</v>
      </c>
      <c r="S150" s="108">
        <v>222480</v>
      </c>
      <c r="T150" s="108"/>
      <c r="U150" s="108"/>
      <c r="V150" s="108"/>
      <c r="W150" s="108">
        <v>1260720</v>
      </c>
      <c r="X150" s="108"/>
      <c r="Y150" s="87">
        <f t="shared" si="59"/>
        <v>1483200</v>
      </c>
      <c r="Z150" s="108"/>
      <c r="AA150" s="108"/>
      <c r="AB150" s="108"/>
      <c r="AC150" s="108"/>
      <c r="AD150" s="108"/>
      <c r="AE150" s="108"/>
      <c r="AF150" s="87">
        <f t="shared" si="60"/>
        <v>0</v>
      </c>
      <c r="AG150" s="108"/>
      <c r="AH150" s="108"/>
      <c r="AI150" s="108"/>
      <c r="AJ150" s="108"/>
      <c r="AK150" s="108"/>
      <c r="AL150" s="108"/>
      <c r="AM150" s="87">
        <f t="shared" si="61"/>
        <v>0</v>
      </c>
      <c r="AN150" s="108"/>
      <c r="AO150" s="108"/>
      <c r="AP150" s="108"/>
      <c r="AQ150" s="108"/>
      <c r="AR150" s="108"/>
      <c r="AS150" s="108"/>
      <c r="AT150" s="87">
        <f t="shared" si="62"/>
        <v>0</v>
      </c>
      <c r="AU150" s="95">
        <f>AT150+AM150+AF150+Y150+R150+K150</f>
        <v>2966400</v>
      </c>
      <c r="AV150" s="96" t="s">
        <v>649</v>
      </c>
      <c r="AW150" s="108">
        <v>2023</v>
      </c>
      <c r="AX150" s="108">
        <v>2024</v>
      </c>
      <c r="AY150" s="51" t="s">
        <v>88</v>
      </c>
    </row>
    <row r="151" spans="1:149" s="20" customFormat="1" ht="230.45" customHeight="1" x14ac:dyDescent="0.25">
      <c r="A151" s="127" t="s">
        <v>607</v>
      </c>
      <c r="B151" s="51" t="s">
        <v>186</v>
      </c>
      <c r="C151" s="51" t="s">
        <v>97</v>
      </c>
      <c r="D151" s="197"/>
      <c r="E151" s="108"/>
      <c r="F151" s="108">
        <v>1000000</v>
      </c>
      <c r="G151" s="108"/>
      <c r="H151" s="108"/>
      <c r="I151" s="108"/>
      <c r="J151" s="108"/>
      <c r="K151" s="118">
        <f t="shared" si="63"/>
        <v>1000000</v>
      </c>
      <c r="L151" s="108">
        <v>700000</v>
      </c>
      <c r="M151" s="108"/>
      <c r="N151" s="108"/>
      <c r="O151" s="108"/>
      <c r="P151" s="108"/>
      <c r="Q151" s="108"/>
      <c r="R151" s="49">
        <f t="shared" si="64"/>
        <v>700000</v>
      </c>
      <c r="S151" s="108"/>
      <c r="T151" s="108"/>
      <c r="U151" s="108"/>
      <c r="V151" s="108"/>
      <c r="W151" s="108"/>
      <c r="X151" s="108"/>
      <c r="Y151" s="87">
        <f t="shared" si="59"/>
        <v>0</v>
      </c>
      <c r="Z151" s="108"/>
      <c r="AA151" s="108"/>
      <c r="AB151" s="108"/>
      <c r="AC151" s="108"/>
      <c r="AD151" s="108"/>
      <c r="AE151" s="108"/>
      <c r="AF151" s="87">
        <f t="shared" si="60"/>
        <v>0</v>
      </c>
      <c r="AG151" s="108"/>
      <c r="AH151" s="108"/>
      <c r="AI151" s="108"/>
      <c r="AJ151" s="108"/>
      <c r="AK151" s="108"/>
      <c r="AL151" s="108"/>
      <c r="AM151" s="87">
        <f t="shared" si="61"/>
        <v>0</v>
      </c>
      <c r="AN151" s="108"/>
      <c r="AO151" s="108"/>
      <c r="AP151" s="108"/>
      <c r="AQ151" s="108"/>
      <c r="AR151" s="108"/>
      <c r="AS151" s="108"/>
      <c r="AT151" s="87">
        <f t="shared" si="62"/>
        <v>0</v>
      </c>
      <c r="AU151" s="95">
        <f>AT151+AM151+AF151+Y151+R151+K151</f>
        <v>1700000</v>
      </c>
      <c r="AV151" s="96" t="s">
        <v>892</v>
      </c>
      <c r="AW151" s="108">
        <v>2023</v>
      </c>
      <c r="AX151" s="108">
        <v>2023</v>
      </c>
      <c r="AY151" s="51" t="s">
        <v>88</v>
      </c>
    </row>
    <row r="152" spans="1:149" s="477" customFormat="1" ht="93.6" customHeight="1" x14ac:dyDescent="0.25">
      <c r="A152" s="468" t="s">
        <v>1091</v>
      </c>
      <c r="B152" s="469" t="s">
        <v>1092</v>
      </c>
      <c r="C152" s="470" t="s">
        <v>97</v>
      </c>
      <c r="D152" s="471"/>
      <c r="E152" s="471"/>
      <c r="F152" s="471"/>
      <c r="G152" s="471"/>
      <c r="H152" s="471"/>
      <c r="I152" s="471"/>
      <c r="J152" s="471"/>
      <c r="K152" s="262">
        <f t="shared" si="63"/>
        <v>0</v>
      </c>
      <c r="L152" s="236">
        <v>0</v>
      </c>
      <c r="M152" s="471"/>
      <c r="N152" s="471"/>
      <c r="O152" s="471"/>
      <c r="P152" s="471"/>
      <c r="Q152" s="471"/>
      <c r="R152" s="236">
        <f t="shared" si="64"/>
        <v>0</v>
      </c>
      <c r="S152" s="471"/>
      <c r="T152" s="471"/>
      <c r="U152" s="471"/>
      <c r="V152" s="471"/>
      <c r="W152" s="471"/>
      <c r="X152" s="471"/>
      <c r="Y152" s="262">
        <f t="shared" si="59"/>
        <v>0</v>
      </c>
      <c r="Z152" s="472">
        <v>57352.94</v>
      </c>
      <c r="AA152" s="472"/>
      <c r="AB152" s="472">
        <v>325000</v>
      </c>
      <c r="AC152" s="473" t="s">
        <v>46</v>
      </c>
      <c r="AD152" s="471"/>
      <c r="AE152" s="471"/>
      <c r="AF152" s="262">
        <f t="shared" si="60"/>
        <v>382352.94</v>
      </c>
      <c r="AG152" s="472">
        <v>57352.94</v>
      </c>
      <c r="AH152" s="472"/>
      <c r="AI152" s="472">
        <v>325000</v>
      </c>
      <c r="AJ152" s="473" t="s">
        <v>46</v>
      </c>
      <c r="AK152" s="471"/>
      <c r="AL152" s="471"/>
      <c r="AM152" s="262">
        <f t="shared" si="61"/>
        <v>382352.94</v>
      </c>
      <c r="AN152" s="471">
        <v>0</v>
      </c>
      <c r="AO152" s="471">
        <v>0</v>
      </c>
      <c r="AP152" s="471">
        <v>0</v>
      </c>
      <c r="AQ152" s="471" t="s">
        <v>46</v>
      </c>
      <c r="AR152" s="471">
        <v>0</v>
      </c>
      <c r="AS152" s="471">
        <v>0</v>
      </c>
      <c r="AT152" s="236">
        <f t="shared" si="62"/>
        <v>0</v>
      </c>
      <c r="AU152" s="474">
        <f t="shared" ref="AU152" si="65">AT152+AM152+AF152+Y152+R152+K152</f>
        <v>764705.88</v>
      </c>
      <c r="AV152" s="475" t="s">
        <v>1093</v>
      </c>
      <c r="AW152" s="471">
        <v>2025</v>
      </c>
      <c r="AX152" s="471">
        <v>2026</v>
      </c>
      <c r="AY152" s="476" t="s">
        <v>68</v>
      </c>
    </row>
    <row r="153" spans="1:149" s="481" customFormat="1" ht="34.5" customHeight="1" x14ac:dyDescent="0.25">
      <c r="A153" s="478" t="s">
        <v>1095</v>
      </c>
      <c r="B153" s="479"/>
      <c r="C153" s="479"/>
      <c r="D153" s="479"/>
      <c r="E153" s="479"/>
      <c r="F153" s="479"/>
      <c r="G153" s="479"/>
      <c r="H153" s="479"/>
      <c r="I153" s="479"/>
      <c r="J153" s="479"/>
      <c r="K153" s="479"/>
      <c r="L153" s="479"/>
      <c r="M153" s="479"/>
      <c r="N153" s="479"/>
      <c r="O153" s="479"/>
      <c r="P153" s="479"/>
      <c r="Q153" s="479"/>
      <c r="R153" s="479"/>
      <c r="S153" s="479"/>
      <c r="T153" s="479"/>
      <c r="U153" s="479"/>
      <c r="V153" s="479"/>
      <c r="W153" s="479"/>
      <c r="X153" s="479"/>
      <c r="Y153" s="479"/>
      <c r="Z153" s="479"/>
      <c r="AA153" s="479"/>
      <c r="AB153" s="479"/>
      <c r="AC153" s="479"/>
      <c r="AD153" s="479"/>
      <c r="AE153" s="479"/>
      <c r="AF153" s="479"/>
      <c r="AG153" s="479"/>
      <c r="AH153" s="479"/>
      <c r="AI153" s="479"/>
      <c r="AJ153" s="479"/>
      <c r="AK153" s="479"/>
      <c r="AL153" s="479"/>
      <c r="AM153" s="479"/>
      <c r="AN153" s="479"/>
      <c r="AO153" s="479"/>
      <c r="AP153" s="479"/>
      <c r="AQ153" s="479"/>
      <c r="AR153" s="479"/>
      <c r="AS153" s="479"/>
      <c r="AT153" s="479"/>
      <c r="AU153" s="479"/>
      <c r="AV153" s="479"/>
      <c r="AW153" s="479"/>
      <c r="AX153" s="479"/>
      <c r="AY153" s="480"/>
      <c r="AZ153" s="477"/>
      <c r="BA153" s="477"/>
      <c r="BB153" s="477"/>
      <c r="BC153" s="477"/>
      <c r="BD153" s="477"/>
      <c r="BE153" s="477"/>
      <c r="BF153" s="477"/>
      <c r="BG153" s="477"/>
      <c r="BH153" s="477"/>
      <c r="BI153" s="477"/>
      <c r="BJ153" s="477"/>
      <c r="BK153" s="477"/>
      <c r="BL153" s="477"/>
      <c r="BM153" s="477"/>
      <c r="BN153" s="477"/>
      <c r="BO153" s="477"/>
      <c r="BP153" s="477"/>
      <c r="BQ153" s="477"/>
      <c r="BR153" s="477"/>
      <c r="BS153" s="477"/>
      <c r="BT153" s="477"/>
      <c r="BU153" s="477"/>
      <c r="BV153" s="477"/>
      <c r="BW153" s="477"/>
      <c r="BX153" s="477"/>
      <c r="BY153" s="477"/>
      <c r="BZ153" s="477"/>
      <c r="CA153" s="477"/>
      <c r="CB153" s="477"/>
      <c r="CC153" s="477"/>
      <c r="CD153" s="477"/>
      <c r="CE153" s="477"/>
      <c r="CF153" s="477"/>
      <c r="CG153" s="477"/>
      <c r="CH153" s="477"/>
      <c r="CI153" s="477"/>
      <c r="CJ153" s="477"/>
      <c r="CK153" s="477"/>
      <c r="CL153" s="477"/>
      <c r="CM153" s="477"/>
      <c r="CN153" s="477"/>
      <c r="CO153" s="477"/>
      <c r="CP153" s="477"/>
      <c r="CQ153" s="477"/>
      <c r="CR153" s="477"/>
      <c r="CS153" s="477"/>
      <c r="CT153" s="477"/>
      <c r="CU153" s="477"/>
      <c r="CV153" s="477"/>
      <c r="CW153" s="477"/>
      <c r="CX153" s="477"/>
      <c r="CY153" s="477"/>
      <c r="CZ153" s="477"/>
      <c r="DA153" s="477"/>
      <c r="DB153" s="477"/>
      <c r="DC153" s="477"/>
      <c r="DD153" s="477"/>
      <c r="DE153" s="477"/>
      <c r="DF153" s="477"/>
      <c r="DG153" s="477"/>
      <c r="DH153" s="477"/>
      <c r="DI153" s="477"/>
      <c r="DJ153" s="477"/>
      <c r="DK153" s="477"/>
      <c r="DL153" s="477"/>
      <c r="DM153" s="477"/>
      <c r="DN153" s="477"/>
      <c r="DO153" s="477"/>
      <c r="DP153" s="477"/>
      <c r="DQ153" s="477"/>
      <c r="DR153" s="477"/>
      <c r="DS153" s="477"/>
      <c r="DT153" s="477"/>
      <c r="DU153" s="477"/>
      <c r="DV153" s="477"/>
      <c r="DW153" s="477"/>
      <c r="DX153" s="477"/>
      <c r="DY153" s="477"/>
      <c r="DZ153" s="477"/>
      <c r="EA153" s="477"/>
      <c r="EB153" s="477"/>
      <c r="EC153" s="477"/>
      <c r="ED153" s="477"/>
      <c r="EE153" s="477"/>
      <c r="EF153" s="477"/>
      <c r="EG153" s="477"/>
    </row>
    <row r="154" spans="1:149" s="20" customFormat="1" ht="29.45" customHeight="1" x14ac:dyDescent="0.25">
      <c r="A154" s="370" t="s">
        <v>608</v>
      </c>
      <c r="B154" s="371"/>
      <c r="C154" s="371"/>
      <c r="D154" s="371"/>
      <c r="E154" s="371"/>
      <c r="F154" s="371"/>
      <c r="G154" s="371"/>
      <c r="H154" s="371"/>
      <c r="I154" s="371"/>
      <c r="J154" s="371"/>
      <c r="K154" s="371"/>
      <c r="L154" s="371"/>
      <c r="M154" s="371"/>
      <c r="N154" s="371"/>
      <c r="O154" s="371"/>
      <c r="P154" s="371"/>
      <c r="Q154" s="371"/>
      <c r="R154" s="371"/>
      <c r="S154" s="371"/>
      <c r="T154" s="371"/>
      <c r="U154" s="371"/>
      <c r="V154" s="371"/>
      <c r="W154" s="371"/>
      <c r="X154" s="371"/>
      <c r="Y154" s="371"/>
      <c r="Z154" s="371"/>
      <c r="AA154" s="371"/>
      <c r="AB154" s="371"/>
      <c r="AC154" s="371"/>
      <c r="AD154" s="371"/>
      <c r="AE154" s="371"/>
      <c r="AF154" s="371"/>
      <c r="AG154" s="371"/>
      <c r="AH154" s="371"/>
      <c r="AI154" s="371"/>
      <c r="AJ154" s="371"/>
      <c r="AK154" s="371"/>
      <c r="AL154" s="371"/>
      <c r="AM154" s="371"/>
      <c r="AN154" s="371"/>
      <c r="AO154" s="371"/>
      <c r="AP154" s="371"/>
      <c r="AQ154" s="371"/>
      <c r="AR154" s="371"/>
      <c r="AS154" s="371"/>
      <c r="AT154" s="371"/>
      <c r="AU154" s="371"/>
      <c r="AV154" s="371"/>
      <c r="AW154" s="371"/>
      <c r="AX154" s="371"/>
      <c r="AY154" s="371"/>
    </row>
    <row r="155" spans="1:149" ht="48" customHeight="1" x14ac:dyDescent="0.25">
      <c r="A155" s="149" t="s">
        <v>405</v>
      </c>
      <c r="B155" s="51"/>
      <c r="C155" s="51"/>
      <c r="D155" s="150"/>
      <c r="E155" s="108"/>
      <c r="F155" s="108"/>
      <c r="G155" s="108"/>
      <c r="H155" s="108"/>
      <c r="I155" s="112"/>
      <c r="J155" s="118"/>
      <c r="K155" s="118"/>
      <c r="L155" s="108"/>
      <c r="M155" s="108"/>
      <c r="N155" s="108"/>
      <c r="O155" s="108"/>
      <c r="P155" s="108"/>
      <c r="Q155" s="108"/>
      <c r="R155" s="49"/>
      <c r="S155" s="108"/>
      <c r="T155" s="108"/>
      <c r="U155" s="108"/>
      <c r="V155" s="108"/>
      <c r="W155" s="108"/>
      <c r="X155" s="108"/>
      <c r="Y155" s="49"/>
      <c r="Z155" s="108"/>
      <c r="AA155" s="108"/>
      <c r="AB155" s="108"/>
      <c r="AC155" s="108"/>
      <c r="AD155" s="108"/>
      <c r="AE155" s="108"/>
      <c r="AF155" s="49"/>
      <c r="AG155" s="108"/>
      <c r="AH155" s="108"/>
      <c r="AI155" s="108"/>
      <c r="AJ155" s="108"/>
      <c r="AK155" s="108"/>
      <c r="AL155" s="108"/>
      <c r="AM155" s="49"/>
      <c r="AN155" s="108"/>
      <c r="AO155" s="108"/>
      <c r="AP155" s="108"/>
      <c r="AQ155" s="108"/>
      <c r="AR155" s="108"/>
      <c r="AS155" s="108"/>
      <c r="AT155" s="49"/>
      <c r="AU155" s="95"/>
      <c r="AV155" s="96"/>
      <c r="AW155" s="108"/>
      <c r="AX155" s="108"/>
      <c r="AY155" s="119"/>
    </row>
    <row r="156" spans="1:149" ht="43.5" customHeight="1" x14ac:dyDescent="0.25">
      <c r="A156" s="407" t="s">
        <v>609</v>
      </c>
      <c r="B156" s="413"/>
      <c r="C156" s="413"/>
      <c r="D156" s="413"/>
      <c r="E156" s="252">
        <f>SUM(E158,E160:E163)</f>
        <v>335031</v>
      </c>
      <c r="F156" s="252">
        <f t="shared" ref="F156:AT156" si="66">SUM(F158,F160:F163)</f>
        <v>0</v>
      </c>
      <c r="G156" s="252">
        <f t="shared" si="66"/>
        <v>0</v>
      </c>
      <c r="H156" s="252">
        <f t="shared" si="66"/>
        <v>0</v>
      </c>
      <c r="I156" s="252">
        <f t="shared" si="66"/>
        <v>784776</v>
      </c>
      <c r="J156" s="252">
        <f t="shared" si="66"/>
        <v>0</v>
      </c>
      <c r="K156" s="252">
        <f t="shared" si="66"/>
        <v>1119807</v>
      </c>
      <c r="L156" s="252">
        <f>SUM(L158,L160:L163)</f>
        <v>30000</v>
      </c>
      <c r="M156" s="252">
        <f t="shared" si="66"/>
        <v>0</v>
      </c>
      <c r="N156" s="252">
        <f t="shared" si="66"/>
        <v>0</v>
      </c>
      <c r="O156" s="252">
        <f t="shared" si="66"/>
        <v>0</v>
      </c>
      <c r="P156" s="252">
        <f t="shared" si="66"/>
        <v>0</v>
      </c>
      <c r="Q156" s="252">
        <f t="shared" si="66"/>
        <v>0</v>
      </c>
      <c r="R156" s="252">
        <f t="shared" si="66"/>
        <v>30000</v>
      </c>
      <c r="S156" s="252">
        <f>SUM(S158,S160:S163)</f>
        <v>51176.470560000002</v>
      </c>
      <c r="T156" s="252">
        <f t="shared" si="66"/>
        <v>0</v>
      </c>
      <c r="U156" s="252">
        <f t="shared" si="66"/>
        <v>0</v>
      </c>
      <c r="V156" s="252">
        <f t="shared" si="66"/>
        <v>0</v>
      </c>
      <c r="W156" s="252">
        <f t="shared" si="66"/>
        <v>119999.99983999999</v>
      </c>
      <c r="X156" s="252">
        <f t="shared" si="66"/>
        <v>0</v>
      </c>
      <c r="Y156" s="252">
        <f t="shared" si="66"/>
        <v>171176.47039999999</v>
      </c>
      <c r="Z156" s="252">
        <f>SUM(Z158,Z160:Z163)</f>
        <v>243529.41143999997</v>
      </c>
      <c r="AA156" s="252">
        <f t="shared" si="66"/>
        <v>0</v>
      </c>
      <c r="AB156" s="252">
        <f t="shared" si="66"/>
        <v>0</v>
      </c>
      <c r="AC156" s="252">
        <f t="shared" si="66"/>
        <v>0</v>
      </c>
      <c r="AD156" s="252">
        <f t="shared" si="66"/>
        <v>1379999.99816</v>
      </c>
      <c r="AE156" s="252">
        <f t="shared" si="66"/>
        <v>0</v>
      </c>
      <c r="AF156" s="252">
        <f t="shared" si="66"/>
        <v>1623529.4095999999</v>
      </c>
      <c r="AG156" s="252">
        <f>SUM(AG158,AG160:AG163)</f>
        <v>0</v>
      </c>
      <c r="AH156" s="252">
        <f t="shared" si="66"/>
        <v>0</v>
      </c>
      <c r="AI156" s="252">
        <f t="shared" si="66"/>
        <v>0</v>
      </c>
      <c r="AJ156" s="252">
        <f t="shared" si="66"/>
        <v>0</v>
      </c>
      <c r="AK156" s="252">
        <f t="shared" si="66"/>
        <v>0</v>
      </c>
      <c r="AL156" s="252">
        <f t="shared" si="66"/>
        <v>0</v>
      </c>
      <c r="AM156" s="252">
        <f t="shared" si="66"/>
        <v>0</v>
      </c>
      <c r="AN156" s="252">
        <f>SUM(AN158,AN160:AN163)</f>
        <v>0</v>
      </c>
      <c r="AO156" s="252">
        <f t="shared" si="66"/>
        <v>0</v>
      </c>
      <c r="AP156" s="252">
        <f t="shared" si="66"/>
        <v>0</v>
      </c>
      <c r="AQ156" s="252">
        <f t="shared" si="66"/>
        <v>0</v>
      </c>
      <c r="AR156" s="252">
        <f t="shared" si="66"/>
        <v>0</v>
      </c>
      <c r="AS156" s="252">
        <f t="shared" si="66"/>
        <v>0</v>
      </c>
      <c r="AT156" s="252">
        <f t="shared" si="66"/>
        <v>0</v>
      </c>
      <c r="AU156" s="83">
        <f>SUM(AU158,AU160:AU163)</f>
        <v>2944512.88</v>
      </c>
      <c r="AV156" s="84"/>
      <c r="AW156" s="84"/>
      <c r="AX156" s="84"/>
      <c r="AY156" s="84"/>
    </row>
    <row r="157" spans="1:149" ht="63" customHeight="1" x14ac:dyDescent="0.25">
      <c r="A157" s="370" t="s">
        <v>406</v>
      </c>
      <c r="B157" s="371"/>
      <c r="C157" s="371"/>
      <c r="D157" s="371"/>
      <c r="E157" s="371"/>
      <c r="F157" s="371"/>
      <c r="G157" s="371"/>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371"/>
      <c r="AE157" s="371"/>
      <c r="AF157" s="371"/>
      <c r="AG157" s="371"/>
      <c r="AH157" s="371"/>
      <c r="AI157" s="371"/>
      <c r="AJ157" s="371"/>
      <c r="AK157" s="371"/>
      <c r="AL157" s="371"/>
      <c r="AM157" s="371"/>
      <c r="AN157" s="371"/>
      <c r="AO157" s="371"/>
      <c r="AP157" s="371"/>
      <c r="AQ157" s="371"/>
      <c r="AR157" s="371"/>
      <c r="AS157" s="371"/>
      <c r="AT157" s="371"/>
      <c r="AU157" s="371"/>
      <c r="AV157" s="371"/>
      <c r="AW157" s="371"/>
      <c r="AX157" s="371"/>
      <c r="AY157" s="371"/>
    </row>
    <row r="158" spans="1:149" ht="33" customHeight="1" x14ac:dyDescent="0.4">
      <c r="A158" s="92" t="s">
        <v>407</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c r="AZ158" s="260"/>
    </row>
    <row r="159" spans="1:149" ht="54.6" customHeight="1" x14ac:dyDescent="0.4">
      <c r="A159" s="370" t="s">
        <v>408</v>
      </c>
      <c r="B159" s="371"/>
      <c r="C159" s="371"/>
      <c r="D159" s="371"/>
      <c r="E159" s="371"/>
      <c r="F159" s="371"/>
      <c r="G159" s="371"/>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371"/>
      <c r="AL159" s="371"/>
      <c r="AM159" s="371"/>
      <c r="AN159" s="371"/>
      <c r="AO159" s="371"/>
      <c r="AP159" s="371"/>
      <c r="AQ159" s="371"/>
      <c r="AR159" s="371"/>
      <c r="AS159" s="371"/>
      <c r="AT159" s="371"/>
      <c r="AU159" s="371"/>
      <c r="AV159" s="371"/>
      <c r="AW159" s="371"/>
      <c r="AX159" s="371"/>
      <c r="AY159" s="371"/>
      <c r="AZ159" s="260"/>
    </row>
    <row r="160" spans="1:149" s="20" customFormat="1" ht="270.60000000000002" customHeight="1" x14ac:dyDescent="0.25">
      <c r="A160" s="126" t="s">
        <v>409</v>
      </c>
      <c r="B160" s="120" t="s">
        <v>190</v>
      </c>
      <c r="C160" s="51" t="s">
        <v>97</v>
      </c>
      <c r="D160" s="122"/>
      <c r="E160" s="152">
        <v>335031</v>
      </c>
      <c r="F160" s="105"/>
      <c r="G160" s="123"/>
      <c r="H160" s="123"/>
      <c r="I160" s="105">
        <v>284776</v>
      </c>
      <c r="J160" s="123" t="s">
        <v>191</v>
      </c>
      <c r="K160" s="87">
        <f>E160+F160+G160+I160</f>
        <v>619807</v>
      </c>
      <c r="L160" s="50"/>
      <c r="M160" s="50"/>
      <c r="N160" s="50"/>
      <c r="O160" s="50"/>
      <c r="P160" s="50"/>
      <c r="Q160" s="50"/>
      <c r="R160" s="87">
        <f>L160+M160+N160+P160</f>
        <v>0</v>
      </c>
      <c r="S160" s="50"/>
      <c r="T160" s="50"/>
      <c r="U160" s="50"/>
      <c r="V160" s="50"/>
      <c r="W160" s="50"/>
      <c r="X160" s="50"/>
      <c r="Y160" s="87">
        <f t="shared" ref="Y160:Y162" si="67">S160+T160+U160+W160</f>
        <v>0</v>
      </c>
      <c r="Z160" s="50"/>
      <c r="AA160" s="50"/>
      <c r="AB160" s="50"/>
      <c r="AC160" s="50"/>
      <c r="AD160" s="50"/>
      <c r="AE160" s="50"/>
      <c r="AF160" s="87">
        <f t="shared" ref="AF160:AF163" si="68">Z160+AA160+AB160+AD160</f>
        <v>0</v>
      </c>
      <c r="AG160" s="50"/>
      <c r="AH160" s="50"/>
      <c r="AI160" s="50"/>
      <c r="AJ160" s="50"/>
      <c r="AK160" s="50"/>
      <c r="AL160" s="50"/>
      <c r="AM160" s="87">
        <f t="shared" ref="AM160:AM163" si="69">AG160+AH160+AI160+AK160</f>
        <v>0</v>
      </c>
      <c r="AN160" s="50"/>
      <c r="AO160" s="50"/>
      <c r="AP160" s="50"/>
      <c r="AQ160" s="50"/>
      <c r="AR160" s="50"/>
      <c r="AS160" s="50"/>
      <c r="AT160" s="87">
        <f t="shared" ref="AT160:AT163" si="70">AN160+AO160+AP160+AR160</f>
        <v>0</v>
      </c>
      <c r="AU160" s="95">
        <f>AT160+AM160+AF160+Y160+R160+K160</f>
        <v>619807</v>
      </c>
      <c r="AV160" s="124" t="s">
        <v>880</v>
      </c>
      <c r="AW160" s="50">
        <v>2022</v>
      </c>
      <c r="AX160" s="50">
        <v>2022</v>
      </c>
      <c r="AY160" s="91" t="s">
        <v>68</v>
      </c>
    </row>
    <row r="161" spans="1:149" s="6" customFormat="1" ht="181.5" customHeight="1" x14ac:dyDescent="0.25">
      <c r="A161" s="126" t="s">
        <v>410</v>
      </c>
      <c r="B161" s="48" t="s">
        <v>89</v>
      </c>
      <c r="C161" s="51" t="s">
        <v>97</v>
      </c>
      <c r="D161" s="50"/>
      <c r="E161" s="90"/>
      <c r="F161" s="50"/>
      <c r="G161" s="90"/>
      <c r="H161" s="50"/>
      <c r="I161" s="50">
        <v>500000</v>
      </c>
      <c r="J161" s="50" t="s">
        <v>485</v>
      </c>
      <c r="K161" s="87">
        <f t="shared" ref="K161:K163" si="71">E161+F161+G161+I161</f>
        <v>500000</v>
      </c>
      <c r="L161" s="50"/>
      <c r="M161" s="50"/>
      <c r="N161" s="50"/>
      <c r="O161" s="50"/>
      <c r="P161" s="50"/>
      <c r="Q161" s="50"/>
      <c r="R161" s="87">
        <f t="shared" ref="R161:R163" si="72">L161+M161+N161+P161</f>
        <v>0</v>
      </c>
      <c r="S161" s="108"/>
      <c r="T161" s="108"/>
      <c r="U161" s="108"/>
      <c r="V161" s="108"/>
      <c r="W161" s="108"/>
      <c r="X161" s="108"/>
      <c r="Y161" s="87">
        <f t="shared" si="67"/>
        <v>0</v>
      </c>
      <c r="Z161" s="108"/>
      <c r="AA161" s="108"/>
      <c r="AB161" s="108"/>
      <c r="AC161" s="108"/>
      <c r="AD161" s="108"/>
      <c r="AE161" s="108"/>
      <c r="AF161" s="87">
        <f t="shared" si="68"/>
        <v>0</v>
      </c>
      <c r="AG161" s="108"/>
      <c r="AH161" s="108"/>
      <c r="AI161" s="108"/>
      <c r="AJ161" s="108"/>
      <c r="AK161" s="108"/>
      <c r="AL161" s="108"/>
      <c r="AM161" s="87">
        <f t="shared" si="69"/>
        <v>0</v>
      </c>
      <c r="AN161" s="50"/>
      <c r="AO161" s="50"/>
      <c r="AP161" s="50"/>
      <c r="AQ161" s="50"/>
      <c r="AR161" s="50"/>
      <c r="AS161" s="50"/>
      <c r="AT161" s="87">
        <f t="shared" si="70"/>
        <v>0</v>
      </c>
      <c r="AU161" s="95">
        <f>AT161+AM161+AF161+Y161+R161+K161</f>
        <v>500000</v>
      </c>
      <c r="AV161" s="89" t="s">
        <v>761</v>
      </c>
      <c r="AW161" s="50">
        <v>2022</v>
      </c>
      <c r="AX161" s="50">
        <v>2022</v>
      </c>
      <c r="AY161" s="48" t="s">
        <v>151</v>
      </c>
      <c r="AZ161" s="26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row>
    <row r="162" spans="1:149" s="20" customFormat="1" ht="135" customHeight="1" x14ac:dyDescent="0.25">
      <c r="A162" s="126" t="s">
        <v>540</v>
      </c>
      <c r="B162" s="48" t="s">
        <v>253</v>
      </c>
      <c r="C162" s="51" t="s">
        <v>97</v>
      </c>
      <c r="D162" s="51"/>
      <c r="E162" s="51"/>
      <c r="F162" s="51"/>
      <c r="G162" s="51"/>
      <c r="H162" s="51"/>
      <c r="I162" s="51"/>
      <c r="J162" s="51"/>
      <c r="K162" s="87">
        <f t="shared" si="71"/>
        <v>0</v>
      </c>
      <c r="L162" s="90">
        <v>30000</v>
      </c>
      <c r="M162" s="50"/>
      <c r="N162" s="50"/>
      <c r="O162" s="50"/>
      <c r="P162" s="50"/>
      <c r="Q162" s="50"/>
      <c r="R162" s="87">
        <f t="shared" si="72"/>
        <v>30000</v>
      </c>
      <c r="S162" s="90">
        <v>30000</v>
      </c>
      <c r="T162" s="50"/>
      <c r="U162" s="50"/>
      <c r="V162" s="50"/>
      <c r="W162" s="50"/>
      <c r="X162" s="50"/>
      <c r="Y162" s="87">
        <f t="shared" si="67"/>
        <v>30000</v>
      </c>
      <c r="Z162" s="108"/>
      <c r="AA162" s="108"/>
      <c r="AB162" s="108"/>
      <c r="AC162" s="108"/>
      <c r="AD162" s="108"/>
      <c r="AE162" s="108"/>
      <c r="AF162" s="87">
        <f t="shared" si="68"/>
        <v>0</v>
      </c>
      <c r="AG162" s="108"/>
      <c r="AH162" s="108"/>
      <c r="AI162" s="108"/>
      <c r="AJ162" s="108"/>
      <c r="AK162" s="108"/>
      <c r="AL162" s="108"/>
      <c r="AM162" s="87">
        <f t="shared" si="69"/>
        <v>0</v>
      </c>
      <c r="AN162" s="90"/>
      <c r="AO162" s="50"/>
      <c r="AP162" s="50"/>
      <c r="AQ162" s="50"/>
      <c r="AR162" s="50"/>
      <c r="AS162" s="50"/>
      <c r="AT162" s="87">
        <f t="shared" si="70"/>
        <v>0</v>
      </c>
      <c r="AU162" s="95">
        <f>AT162+AM162+AF162+Y162+R162</f>
        <v>60000</v>
      </c>
      <c r="AV162" s="89" t="s">
        <v>762</v>
      </c>
      <c r="AW162" s="50">
        <v>2023</v>
      </c>
      <c r="AX162" s="50">
        <v>2024</v>
      </c>
      <c r="AY162" s="48" t="s">
        <v>254</v>
      </c>
    </row>
    <row r="163" spans="1:149" s="20" customFormat="1" ht="108.6" customHeight="1" x14ac:dyDescent="0.25">
      <c r="A163" s="167" t="s">
        <v>934</v>
      </c>
      <c r="B163" s="274" t="s">
        <v>935</v>
      </c>
      <c r="C163" s="233" t="s">
        <v>97</v>
      </c>
      <c r="D163" s="234"/>
      <c r="E163" s="267"/>
      <c r="F163" s="268"/>
      <c r="G163" s="269"/>
      <c r="H163" s="269"/>
      <c r="I163" s="269"/>
      <c r="J163" s="269"/>
      <c r="K163" s="287">
        <f t="shared" si="71"/>
        <v>0</v>
      </c>
      <c r="L163" s="288"/>
      <c r="M163" s="288"/>
      <c r="N163" s="269"/>
      <c r="O163" s="269"/>
      <c r="P163" s="269"/>
      <c r="Q163" s="269"/>
      <c r="R163" s="287">
        <f t="shared" si="72"/>
        <v>0</v>
      </c>
      <c r="S163" s="288">
        <v>21176.470559999998</v>
      </c>
      <c r="T163" s="288"/>
      <c r="U163" s="269"/>
      <c r="V163" s="269"/>
      <c r="W163" s="269">
        <v>119999.99983999999</v>
      </c>
      <c r="X163" s="269"/>
      <c r="Y163" s="287">
        <f>S163+T163+U163+W163</f>
        <v>141176.47039999999</v>
      </c>
      <c r="Z163" s="289">
        <v>243529.41143999997</v>
      </c>
      <c r="AA163" s="289"/>
      <c r="AB163" s="269"/>
      <c r="AC163" s="269"/>
      <c r="AD163" s="269">
        <v>1379999.99816</v>
      </c>
      <c r="AE163" s="269"/>
      <c r="AF163" s="287">
        <f t="shared" si="68"/>
        <v>1623529.4095999999</v>
      </c>
      <c r="AG163" s="269"/>
      <c r="AH163" s="269"/>
      <c r="AI163" s="269"/>
      <c r="AJ163" s="269"/>
      <c r="AK163" s="269"/>
      <c r="AL163" s="269"/>
      <c r="AM163" s="290">
        <f t="shared" si="69"/>
        <v>0</v>
      </c>
      <c r="AN163" s="269"/>
      <c r="AO163" s="269"/>
      <c r="AP163" s="269"/>
      <c r="AQ163" s="269"/>
      <c r="AR163" s="269"/>
      <c r="AS163" s="269"/>
      <c r="AT163" s="271">
        <f t="shared" si="70"/>
        <v>0</v>
      </c>
      <c r="AU163" s="275">
        <f t="shared" ref="AU163" si="73">AT163+AM163+AF163+Y163+R163+K163</f>
        <v>1764705.88</v>
      </c>
      <c r="AV163" s="291" t="s">
        <v>936</v>
      </c>
      <c r="AW163" s="234">
        <v>2024</v>
      </c>
      <c r="AX163" s="234">
        <v>2025</v>
      </c>
      <c r="AY163" s="52" t="s">
        <v>68</v>
      </c>
    </row>
    <row r="164" spans="1:149" s="20" customFormat="1" ht="31.5" customHeight="1" x14ac:dyDescent="0.25">
      <c r="A164" s="364" t="s">
        <v>990</v>
      </c>
      <c r="B164" s="365"/>
      <c r="C164" s="365"/>
      <c r="D164" s="365"/>
      <c r="E164" s="365"/>
      <c r="F164" s="365"/>
      <c r="G164" s="365"/>
      <c r="H164" s="365"/>
      <c r="I164" s="365"/>
      <c r="J164" s="365"/>
      <c r="K164" s="365"/>
      <c r="L164" s="365"/>
      <c r="M164" s="365"/>
      <c r="N164" s="365"/>
      <c r="O164" s="365"/>
      <c r="P164" s="365"/>
      <c r="Q164" s="365"/>
      <c r="R164" s="365"/>
      <c r="S164" s="365"/>
      <c r="T164" s="365"/>
      <c r="U164" s="365"/>
      <c r="V164" s="365"/>
      <c r="W164" s="365"/>
      <c r="X164" s="365"/>
      <c r="Y164" s="365"/>
      <c r="Z164" s="365"/>
      <c r="AA164" s="365"/>
      <c r="AB164" s="365"/>
      <c r="AC164" s="365"/>
      <c r="AD164" s="365"/>
      <c r="AE164" s="365"/>
      <c r="AF164" s="365"/>
      <c r="AG164" s="365"/>
      <c r="AH164" s="365"/>
      <c r="AI164" s="365"/>
      <c r="AJ164" s="365"/>
      <c r="AK164" s="365"/>
      <c r="AL164" s="365"/>
      <c r="AM164" s="365"/>
      <c r="AN164" s="365"/>
      <c r="AO164" s="365"/>
      <c r="AP164" s="365"/>
      <c r="AQ164" s="365"/>
      <c r="AR164" s="365"/>
      <c r="AS164" s="365"/>
      <c r="AT164" s="365"/>
      <c r="AU164" s="365"/>
      <c r="AV164" s="365"/>
      <c r="AW164" s="365"/>
      <c r="AX164" s="365"/>
      <c r="AY164" s="366"/>
    </row>
    <row r="165" spans="1:149" s="20" customFormat="1" ht="45" customHeight="1" x14ac:dyDescent="0.25">
      <c r="A165" s="370" t="s">
        <v>411</v>
      </c>
      <c r="B165" s="371"/>
      <c r="C165" s="371"/>
      <c r="D165" s="371"/>
      <c r="E165" s="371"/>
      <c r="F165" s="371"/>
      <c r="G165" s="371"/>
      <c r="H165" s="371"/>
      <c r="I165" s="371"/>
      <c r="J165" s="371"/>
      <c r="K165" s="371"/>
      <c r="L165" s="371"/>
      <c r="M165" s="371"/>
      <c r="N165" s="371"/>
      <c r="O165" s="371"/>
      <c r="P165" s="371"/>
      <c r="Q165" s="371"/>
      <c r="R165" s="371"/>
      <c r="S165" s="371"/>
      <c r="T165" s="371"/>
      <c r="U165" s="371"/>
      <c r="V165" s="371"/>
      <c r="W165" s="371"/>
      <c r="X165" s="371"/>
      <c r="Y165" s="371"/>
      <c r="Z165" s="371"/>
      <c r="AA165" s="371"/>
      <c r="AB165" s="371"/>
      <c r="AC165" s="371"/>
      <c r="AD165" s="371"/>
      <c r="AE165" s="371"/>
      <c r="AF165" s="371"/>
      <c r="AG165" s="371"/>
      <c r="AH165" s="371"/>
      <c r="AI165" s="371"/>
      <c r="AJ165" s="371"/>
      <c r="AK165" s="371"/>
      <c r="AL165" s="371"/>
      <c r="AM165" s="371"/>
      <c r="AN165" s="371"/>
      <c r="AO165" s="371"/>
      <c r="AP165" s="371"/>
      <c r="AQ165" s="371"/>
      <c r="AR165" s="371"/>
      <c r="AS165" s="371"/>
      <c r="AT165" s="371"/>
      <c r="AU165" s="371"/>
      <c r="AV165" s="371"/>
      <c r="AW165" s="371"/>
      <c r="AX165" s="371"/>
      <c r="AY165" s="371"/>
    </row>
    <row r="166" spans="1:149" s="20" customFormat="1" ht="31.5" customHeight="1" x14ac:dyDescent="0.25">
      <c r="A166" s="92" t="s">
        <v>412</v>
      </c>
      <c r="B166" s="51"/>
      <c r="C166" s="51"/>
      <c r="D166" s="51"/>
      <c r="E166" s="51"/>
      <c r="F166" s="51"/>
      <c r="G166" s="51"/>
      <c r="H166" s="51"/>
      <c r="I166" s="51"/>
      <c r="J166" s="51"/>
      <c r="K166" s="87">
        <f>E166+F166+G166+I166</f>
        <v>0</v>
      </c>
      <c r="L166" s="94"/>
      <c r="M166" s="51"/>
      <c r="N166" s="51"/>
      <c r="O166" s="51"/>
      <c r="P166" s="51"/>
      <c r="Q166" s="51"/>
      <c r="R166" s="87">
        <f>L166+M166+N166+P166</f>
        <v>0</v>
      </c>
      <c r="S166" s="50"/>
      <c r="T166" s="50"/>
      <c r="U166" s="50"/>
      <c r="V166" s="50"/>
      <c r="W166" s="50"/>
      <c r="X166" s="50"/>
      <c r="Y166" s="87">
        <f>S166+T166+U166+W166</f>
        <v>0</v>
      </c>
      <c r="Z166" s="50"/>
      <c r="AA166" s="50"/>
      <c r="AB166" s="50"/>
      <c r="AC166" s="50"/>
      <c r="AD166" s="50"/>
      <c r="AE166" s="50"/>
      <c r="AF166" s="87">
        <f>Z166+AA166+AB166+AD166</f>
        <v>0</v>
      </c>
      <c r="AG166" s="50"/>
      <c r="AH166" s="50"/>
      <c r="AI166" s="50"/>
      <c r="AJ166" s="50"/>
      <c r="AK166" s="50"/>
      <c r="AL166" s="50"/>
      <c r="AM166" s="87">
        <f>AG166+AH166+AI166+AK166</f>
        <v>0</v>
      </c>
      <c r="AN166" s="50"/>
      <c r="AO166" s="50"/>
      <c r="AP166" s="50"/>
      <c r="AQ166" s="50"/>
      <c r="AR166" s="50"/>
      <c r="AS166" s="50"/>
      <c r="AT166" s="87">
        <f>AN166+AO166+AP166+AR166</f>
        <v>0</v>
      </c>
      <c r="AU166" s="95">
        <f>AT166+AM166+AF166+Y166+R166+K166</f>
        <v>0</v>
      </c>
      <c r="AV166" s="96"/>
      <c r="AW166" s="51"/>
      <c r="AX166" s="54"/>
      <c r="AY166" s="51"/>
    </row>
    <row r="167" spans="1:149" s="20" customFormat="1" ht="45" customHeight="1" x14ac:dyDescent="0.25">
      <c r="A167" s="370" t="s">
        <v>413</v>
      </c>
      <c r="B167" s="371"/>
      <c r="C167" s="371"/>
      <c r="D167" s="371"/>
      <c r="E167" s="371"/>
      <c r="F167" s="371"/>
      <c r="G167" s="371"/>
      <c r="H167" s="371"/>
      <c r="I167" s="371"/>
      <c r="J167" s="371"/>
      <c r="K167" s="371"/>
      <c r="L167" s="371"/>
      <c r="M167" s="371"/>
      <c r="N167" s="371"/>
      <c r="O167" s="371"/>
      <c r="P167" s="371"/>
      <c r="Q167" s="371"/>
      <c r="R167" s="371"/>
      <c r="S167" s="371"/>
      <c r="T167" s="371"/>
      <c r="U167" s="371"/>
      <c r="V167" s="371"/>
      <c r="W167" s="371"/>
      <c r="X167" s="371"/>
      <c r="Y167" s="371"/>
      <c r="Z167" s="371"/>
      <c r="AA167" s="371"/>
      <c r="AB167" s="371"/>
      <c r="AC167" s="371"/>
      <c r="AD167" s="371"/>
      <c r="AE167" s="371"/>
      <c r="AF167" s="371"/>
      <c r="AG167" s="371"/>
      <c r="AH167" s="371"/>
      <c r="AI167" s="371"/>
      <c r="AJ167" s="371"/>
      <c r="AK167" s="371"/>
      <c r="AL167" s="371"/>
      <c r="AM167" s="371"/>
      <c r="AN167" s="371"/>
      <c r="AO167" s="371"/>
      <c r="AP167" s="371"/>
      <c r="AQ167" s="371"/>
      <c r="AR167" s="371"/>
      <c r="AS167" s="371"/>
      <c r="AT167" s="371"/>
      <c r="AU167" s="371"/>
      <c r="AV167" s="371"/>
      <c r="AW167" s="371"/>
      <c r="AX167" s="371"/>
      <c r="AY167" s="371"/>
    </row>
    <row r="168" spans="1:149" s="61" customFormat="1" ht="33.6" customHeight="1" x14ac:dyDescent="0.25">
      <c r="A168" s="92" t="s">
        <v>414</v>
      </c>
      <c r="B168" s="51"/>
      <c r="C168" s="51"/>
      <c r="D168" s="51"/>
      <c r="E168" s="51"/>
      <c r="F168" s="51"/>
      <c r="G168" s="51"/>
      <c r="H168" s="51"/>
      <c r="I168" s="51"/>
      <c r="J168" s="51"/>
      <c r="K168" s="87">
        <f>E168+F168+G168+I168</f>
        <v>0</v>
      </c>
      <c r="L168" s="94"/>
      <c r="M168" s="51"/>
      <c r="N168" s="51"/>
      <c r="O168" s="51"/>
      <c r="P168" s="51"/>
      <c r="Q168" s="51"/>
      <c r="R168" s="87">
        <f>L168+M168+N168+P168</f>
        <v>0</v>
      </c>
      <c r="S168" s="50"/>
      <c r="T168" s="50"/>
      <c r="U168" s="50"/>
      <c r="V168" s="50"/>
      <c r="W168" s="50"/>
      <c r="X168" s="50"/>
      <c r="Y168" s="87">
        <f>S168+T168+U168+W168</f>
        <v>0</v>
      </c>
      <c r="Z168" s="50"/>
      <c r="AA168" s="50"/>
      <c r="AB168" s="50"/>
      <c r="AC168" s="50"/>
      <c r="AD168" s="50"/>
      <c r="AE168" s="50"/>
      <c r="AF168" s="87">
        <f>Z168+AA168+AB168+AD168</f>
        <v>0</v>
      </c>
      <c r="AG168" s="50"/>
      <c r="AH168" s="50"/>
      <c r="AI168" s="50"/>
      <c r="AJ168" s="50"/>
      <c r="AK168" s="50"/>
      <c r="AL168" s="50"/>
      <c r="AM168" s="87">
        <f>AG168+AH168+AI168+AK168</f>
        <v>0</v>
      </c>
      <c r="AN168" s="50"/>
      <c r="AO168" s="50"/>
      <c r="AP168" s="50"/>
      <c r="AQ168" s="50"/>
      <c r="AR168" s="50"/>
      <c r="AS168" s="50"/>
      <c r="AT168" s="87">
        <f>AN168+AO168+AP168+AR168</f>
        <v>0</v>
      </c>
      <c r="AU168" s="95">
        <f>AT168+AM168+AF168+Y168+R168+K168</f>
        <v>0</v>
      </c>
      <c r="AV168" s="96"/>
      <c r="AW168" s="51"/>
      <c r="AX168" s="54"/>
      <c r="AY168" s="51"/>
    </row>
    <row r="169" spans="1:149" s="20" customFormat="1" ht="31.5" customHeight="1" x14ac:dyDescent="0.25">
      <c r="A169" s="370" t="s">
        <v>415</v>
      </c>
      <c r="B169" s="371"/>
      <c r="C169" s="371"/>
      <c r="D169" s="371"/>
      <c r="E169" s="371"/>
      <c r="F169" s="371"/>
      <c r="G169" s="371"/>
      <c r="H169" s="371"/>
      <c r="I169" s="371"/>
      <c r="J169" s="371"/>
      <c r="K169" s="371"/>
      <c r="L169" s="371"/>
      <c r="M169" s="371"/>
      <c r="N169" s="371"/>
      <c r="O169" s="371"/>
      <c r="P169" s="371"/>
      <c r="Q169" s="371"/>
      <c r="R169" s="371"/>
      <c r="S169" s="371"/>
      <c r="T169" s="371"/>
      <c r="U169" s="371"/>
      <c r="V169" s="371"/>
      <c r="W169" s="371"/>
      <c r="X169" s="371"/>
      <c r="Y169" s="371"/>
      <c r="Z169" s="371"/>
      <c r="AA169" s="371"/>
      <c r="AB169" s="371"/>
      <c r="AC169" s="371"/>
      <c r="AD169" s="371"/>
      <c r="AE169" s="371"/>
      <c r="AF169" s="371"/>
      <c r="AG169" s="371"/>
      <c r="AH169" s="371"/>
      <c r="AI169" s="371"/>
      <c r="AJ169" s="371"/>
      <c r="AK169" s="371"/>
      <c r="AL169" s="371"/>
      <c r="AM169" s="371"/>
      <c r="AN169" s="371"/>
      <c r="AO169" s="371"/>
      <c r="AP169" s="371"/>
      <c r="AQ169" s="371"/>
      <c r="AR169" s="371"/>
      <c r="AS169" s="371"/>
      <c r="AT169" s="371"/>
      <c r="AU169" s="371"/>
      <c r="AV169" s="371"/>
      <c r="AW169" s="371"/>
      <c r="AX169" s="371"/>
      <c r="AY169" s="371"/>
    </row>
    <row r="170" spans="1:149" ht="35.1" customHeight="1" x14ac:dyDescent="0.25">
      <c r="A170" s="92" t="s">
        <v>416</v>
      </c>
      <c r="B170" s="51"/>
      <c r="C170" s="51"/>
      <c r="D170" s="51"/>
      <c r="E170" s="51"/>
      <c r="F170" s="51"/>
      <c r="G170" s="51"/>
      <c r="H170" s="51"/>
      <c r="I170" s="51"/>
      <c r="J170" s="51"/>
      <c r="K170" s="87">
        <f>E170+F170+G170+I170</f>
        <v>0</v>
      </c>
      <c r="L170" s="94"/>
      <c r="M170" s="51"/>
      <c r="N170" s="51"/>
      <c r="O170" s="51"/>
      <c r="P170" s="51"/>
      <c r="Q170" s="51"/>
      <c r="R170" s="87">
        <f>L170+M170+N170+P170</f>
        <v>0</v>
      </c>
      <c r="S170" s="50"/>
      <c r="T170" s="50"/>
      <c r="U170" s="50"/>
      <c r="V170" s="50"/>
      <c r="W170" s="50"/>
      <c r="X170" s="50"/>
      <c r="Y170" s="87">
        <f>S170+T170+U170+W170</f>
        <v>0</v>
      </c>
      <c r="Z170" s="50"/>
      <c r="AA170" s="50"/>
      <c r="AB170" s="50"/>
      <c r="AC170" s="50"/>
      <c r="AD170" s="50"/>
      <c r="AE170" s="50"/>
      <c r="AF170" s="87">
        <f>Z170+AA170+AB170+AD170</f>
        <v>0</v>
      </c>
      <c r="AG170" s="50"/>
      <c r="AH170" s="50"/>
      <c r="AI170" s="50"/>
      <c r="AJ170" s="50"/>
      <c r="AK170" s="50"/>
      <c r="AL170" s="50"/>
      <c r="AM170" s="87">
        <f>AG170+AH170+AI170+AK170</f>
        <v>0</v>
      </c>
      <c r="AN170" s="50"/>
      <c r="AO170" s="50"/>
      <c r="AP170" s="50"/>
      <c r="AQ170" s="50"/>
      <c r="AR170" s="50"/>
      <c r="AS170" s="50"/>
      <c r="AT170" s="87">
        <f>AN170+AO170+AP170+AR170</f>
        <v>0</v>
      </c>
      <c r="AU170" s="95">
        <f>AT170+AM170+AF170+Y170+R170+K170</f>
        <v>0</v>
      </c>
      <c r="AV170" s="96"/>
      <c r="AW170" s="51"/>
      <c r="AX170" s="54"/>
      <c r="AY170" s="51"/>
    </row>
    <row r="171" spans="1:149" ht="27.95" customHeight="1" x14ac:dyDescent="0.25">
      <c r="A171" s="370" t="s">
        <v>611</v>
      </c>
      <c r="B171" s="371"/>
      <c r="C171" s="371"/>
      <c r="D171" s="371"/>
      <c r="E171" s="371"/>
      <c r="F171" s="371"/>
      <c r="G171" s="371"/>
      <c r="H171" s="371"/>
      <c r="I171" s="371"/>
      <c r="J171" s="371"/>
      <c r="K171" s="371"/>
      <c r="L171" s="371"/>
      <c r="M171" s="371"/>
      <c r="N171" s="371"/>
      <c r="O171" s="371"/>
      <c r="P171" s="371"/>
      <c r="Q171" s="371"/>
      <c r="R171" s="371"/>
      <c r="S171" s="371"/>
      <c r="T171" s="371"/>
      <c r="U171" s="371"/>
      <c r="V171" s="371"/>
      <c r="W171" s="371"/>
      <c r="X171" s="371"/>
      <c r="Y171" s="371"/>
      <c r="Z171" s="371"/>
      <c r="AA171" s="371"/>
      <c r="AB171" s="371"/>
      <c r="AC171" s="371"/>
      <c r="AD171" s="371"/>
      <c r="AE171" s="371"/>
      <c r="AF171" s="371"/>
      <c r="AG171" s="371"/>
      <c r="AH171" s="371"/>
      <c r="AI171" s="371"/>
      <c r="AJ171" s="371"/>
      <c r="AK171" s="371"/>
      <c r="AL171" s="371"/>
      <c r="AM171" s="371"/>
      <c r="AN171" s="371"/>
      <c r="AO171" s="371"/>
      <c r="AP171" s="371"/>
      <c r="AQ171" s="371"/>
      <c r="AR171" s="371"/>
      <c r="AS171" s="371"/>
      <c r="AT171" s="371"/>
      <c r="AU171" s="371"/>
      <c r="AV171" s="371"/>
      <c r="AW171" s="371"/>
      <c r="AX171" s="371"/>
      <c r="AY171" s="371"/>
    </row>
    <row r="172" spans="1:149" ht="48" customHeight="1" x14ac:dyDescent="0.25">
      <c r="A172" s="92" t="s">
        <v>610</v>
      </c>
      <c r="B172" s="51"/>
      <c r="C172" s="51"/>
      <c r="D172" s="51"/>
      <c r="E172" s="51"/>
      <c r="F172" s="51"/>
      <c r="G172" s="51"/>
      <c r="H172" s="51"/>
      <c r="I172" s="51"/>
      <c r="J172" s="51"/>
      <c r="K172" s="87">
        <f>E172+F172+G172+I172</f>
        <v>0</v>
      </c>
      <c r="L172" s="94"/>
      <c r="M172" s="51"/>
      <c r="N172" s="51"/>
      <c r="O172" s="51"/>
      <c r="P172" s="51"/>
      <c r="Q172" s="51"/>
      <c r="R172" s="87">
        <f>L172+M172+N172+P172</f>
        <v>0</v>
      </c>
      <c r="S172" s="50"/>
      <c r="T172" s="50"/>
      <c r="U172" s="50"/>
      <c r="V172" s="50"/>
      <c r="W172" s="50"/>
      <c r="X172" s="50"/>
      <c r="Y172" s="87">
        <f>S172+T172+U172+W172</f>
        <v>0</v>
      </c>
      <c r="Z172" s="50"/>
      <c r="AA172" s="50"/>
      <c r="AB172" s="50"/>
      <c r="AC172" s="50"/>
      <c r="AD172" s="50"/>
      <c r="AE172" s="50"/>
      <c r="AF172" s="87">
        <f>Z172+AA172+AB172+AD172</f>
        <v>0</v>
      </c>
      <c r="AG172" s="50"/>
      <c r="AH172" s="50"/>
      <c r="AI172" s="50"/>
      <c r="AJ172" s="50"/>
      <c r="AK172" s="50"/>
      <c r="AL172" s="50"/>
      <c r="AM172" s="87">
        <f>AG172+AH172+AI172+AK172</f>
        <v>0</v>
      </c>
      <c r="AN172" s="50"/>
      <c r="AO172" s="50"/>
      <c r="AP172" s="50"/>
      <c r="AQ172" s="50"/>
      <c r="AR172" s="50"/>
      <c r="AS172" s="50"/>
      <c r="AT172" s="87">
        <f>AN172+AO172+AP172+AR172</f>
        <v>0</v>
      </c>
      <c r="AU172" s="95">
        <f>AT172+AM172+AF172+Y172+R172+K172</f>
        <v>0</v>
      </c>
      <c r="AV172" s="96"/>
      <c r="AW172" s="51"/>
      <c r="AX172" s="54"/>
      <c r="AY172" s="51"/>
    </row>
    <row r="173" spans="1:149" ht="47.1" customHeight="1" x14ac:dyDescent="0.25">
      <c r="A173" s="407" t="s">
        <v>417</v>
      </c>
      <c r="B173" s="409"/>
      <c r="C173" s="409"/>
      <c r="D173" s="409"/>
      <c r="E173" s="110">
        <f>SUM(E186,E188,E190,E192,E175:E185,E197:E201,E203:E208,E210:E210,E194,E178:E184)</f>
        <v>483081</v>
      </c>
      <c r="F173" s="110">
        <f>SUM(F186,F188,F190,F192,F175:F185,F197:F201,F203:F208,F210:F210,F194,F178:F184)</f>
        <v>0</v>
      </c>
      <c r="G173" s="110">
        <f>SUM(G186,G188,G190,G192,G175:G185,G197:G201,G203:G208,G210:G210,G194,G178:G184)</f>
        <v>0</v>
      </c>
      <c r="H173" s="110"/>
      <c r="I173" s="110">
        <f>SUM(I186,I188,I190,I192,I175:I185,I197:I201,I203:I208,I210:I210,I194,I178:I184)</f>
        <v>200000</v>
      </c>
      <c r="J173" s="110"/>
      <c r="K173" s="110">
        <f>SUM(K186,K188,K190,K192,K175:K185,K197:K201,K203:K208,K210:K210,K194,K178:K184)</f>
        <v>683081</v>
      </c>
      <c r="L173" s="110">
        <f>SUM(L186,L188,L190,L192,L175:L185,L197:L201,L203:L208,L210:L210,L194,L178:L184)</f>
        <v>1453530.0011</v>
      </c>
      <c r="M173" s="110">
        <f>SUM(M186,M188,M190,M192,M175:M185,M197:M201,M203:M208,M210:M210,M194,M178:M184)</f>
        <v>0</v>
      </c>
      <c r="N173" s="110">
        <f>SUM(N186,N188,N190,N192,N175:N185,N197:N201,N203:N208,N210:N210,N194,N178:N184)</f>
        <v>160000</v>
      </c>
      <c r="O173" s="110"/>
      <c r="P173" s="110">
        <f>SUM(P186,P188,P190,P192,P175:P185,P197:P201,P203:P208,P210:P210,P194,P178:P184)</f>
        <v>0</v>
      </c>
      <c r="Q173" s="110"/>
      <c r="R173" s="110">
        <f>SUM(R186,R188,R190,R192,R175:R185,R197:R201,R203:R208,R210:R210,R194,R178:R184)</f>
        <v>1613530.0011</v>
      </c>
      <c r="S173" s="110">
        <f>SUM(S186,S188,S190,S192,S175:S185,S197:S201,S203:S208,S210:S210,S194,S178:S184)</f>
        <v>308000</v>
      </c>
      <c r="T173" s="110">
        <f>SUM(T186,T188,T190,T192,T175:T185,T197:T201,T203:T208,T210:T210,T194,T178:T184)</f>
        <v>1689266.0014999998</v>
      </c>
      <c r="U173" s="110">
        <f>SUM(U186,U188,U190,U192,U175:U185,U197:U201,U203:U208,U210:U210,U194,U178:U184)</f>
        <v>0</v>
      </c>
      <c r="V173" s="110"/>
      <c r="W173" s="110">
        <f>SUM(W186,W188,W190,W192,W175:W185,W197:W201,W203:W208,W210:W210,W194,W178:W184)</f>
        <v>595000</v>
      </c>
      <c r="X173" s="110"/>
      <c r="Y173" s="110">
        <f>SUM(Y186,Y188,Y190,Y192,Y175:Y185,Y197:Y201,Y203:Y208,Y210:Y210,Y194,Y178:Y184)</f>
        <v>2592266.0014999998</v>
      </c>
      <c r="Z173" s="110">
        <f>SUM(Z186,Z188,Z190,Z192,Z175:Z185,Z197:Z201,Z203:Z208,Z210:Z210,Z194,Z178:Z184)</f>
        <v>867429</v>
      </c>
      <c r="AA173" s="110">
        <f>SUM(AA186,AA188,AA190,AA192,AA175:AA185,AA197:AA201,AA203:AA208,AA210:AA210,AA194,AA178:AA184)</f>
        <v>1515000</v>
      </c>
      <c r="AB173" s="110">
        <f>SUM(AB186,AB188,AB190,AB192,AB175:AB185,AB197:AB201,AB203:AB208,AB210:AB210,AB194,AB178:AB184)</f>
        <v>85000</v>
      </c>
      <c r="AC173" s="110"/>
      <c r="AD173" s="110">
        <f>SUM(AD186,AD188,AD190,AD192,AD175:AD185,AD197:AD201,AD203:AD208,AD210:AD210,AD194,AD178:AD184)</f>
        <v>0</v>
      </c>
      <c r="AE173" s="110"/>
      <c r="AF173" s="110">
        <f>SUM(AF186,AF188,AF190,AF192,AF175:AF185,AF197:AF201,AF203:AF208,AF210:AF210,AF194,AF178:AF184)</f>
        <v>2467429</v>
      </c>
      <c r="AG173" s="110">
        <f>SUM(AG186,AG188,AG190,AG192,AG175:AG185,AG197:AG201,AG203:AG208,AG210:AG210,AG194,AG178:AG184)</f>
        <v>150000</v>
      </c>
      <c r="AH173" s="110">
        <f>SUM(AH186,AH188,AH190,AH192,AH175:AH185,AH197:AH201,AH203:AH208,AH210:AH210,AH194,AH178:AH184)</f>
        <v>88235.294117647049</v>
      </c>
      <c r="AI173" s="110">
        <f>SUM(AI186,AI188,AI190,AI192,AI175:AI185,AI197:AI201,AI203:AI208,AI210:AI210,AI194,AI178:AI184)</f>
        <v>500000</v>
      </c>
      <c r="AJ173" s="110"/>
      <c r="AK173" s="110">
        <f>SUM(AK186,AK188,AK190,AK192,AK175:AK185,AK197:AK201,AK203:AK208,AK210:AK210,AK194,AK178:AK184)</f>
        <v>0</v>
      </c>
      <c r="AL173" s="110"/>
      <c r="AM173" s="110">
        <f>SUM(AM186,AM188,AM190,AM192,AM175:AM185,AM197:AM201,AM203:AM208,AM210:AM210,AM194,AM178:AM184)</f>
        <v>738235.29411764699</v>
      </c>
      <c r="AN173" s="110">
        <f>SUM(AN186,AN188,AN190,AN192,AN175:AN185,AN197:AN201,AN203:AN208,AN210:AN210,AN194,AN178:AN184)</f>
        <v>530000</v>
      </c>
      <c r="AO173" s="110">
        <f>SUM(AO186,AO188,AO190,AO192,AO175:AO185,AO197:AO201,AO203:AO208,AO210:AO210,AO194,AO178:AO184)</f>
        <v>4500000</v>
      </c>
      <c r="AP173" s="110">
        <f>SUM(AP186,AP188,AP190,AP192,AP175:AP185,AP197:AP201,AP203:AP208,AP210:AP210,AP194,AP178:AP184)</f>
        <v>3450000</v>
      </c>
      <c r="AQ173" s="110"/>
      <c r="AR173" s="110">
        <f>SUM(AR186,AR188,AR190,AR192,AR175:AR185,AR197:AR201,AR203:AR208,AR210:AR210,AR194,AR178:AR184)</f>
        <v>0</v>
      </c>
      <c r="AS173" s="110"/>
      <c r="AT173" s="110">
        <f>SUM(AT186,AT188,AT190,AT192,AT175:AT185,AT197:AT201,AT203:AT208,AT210:AT210,AT194,AT178:AT184)</f>
        <v>8480000</v>
      </c>
      <c r="AU173" s="110">
        <f>SUM(AU186,AU188,AU190,AU192,AU175:AU185,AU197:AU201,AU203:AU208,AU210:AU210,AU194,AU178:AU184)</f>
        <v>16574541.296717646</v>
      </c>
      <c r="AV173" s="111"/>
      <c r="AW173" s="111"/>
      <c r="AX173" s="111"/>
      <c r="AY173" s="111"/>
    </row>
    <row r="174" spans="1:149" s="4" customFormat="1" ht="51.95" customHeight="1" x14ac:dyDescent="0.25">
      <c r="A174" s="370" t="s">
        <v>418</v>
      </c>
      <c r="B174" s="371"/>
      <c r="C174" s="371"/>
      <c r="D174" s="371"/>
      <c r="E174" s="371"/>
      <c r="F174" s="371"/>
      <c r="G174" s="371"/>
      <c r="H174" s="371"/>
      <c r="I174" s="371"/>
      <c r="J174" s="371"/>
      <c r="K174" s="371"/>
      <c r="L174" s="371"/>
      <c r="M174" s="371"/>
      <c r="N174" s="371"/>
      <c r="O174" s="371"/>
      <c r="P174" s="371"/>
      <c r="Q174" s="371"/>
      <c r="R174" s="371"/>
      <c r="S174" s="371"/>
      <c r="T174" s="371"/>
      <c r="U174" s="371"/>
      <c r="V174" s="371"/>
      <c r="W174" s="371"/>
      <c r="X174" s="371"/>
      <c r="Y174" s="371"/>
      <c r="Z174" s="371"/>
      <c r="AA174" s="371"/>
      <c r="AB174" s="371"/>
      <c r="AC174" s="371"/>
      <c r="AD174" s="371"/>
      <c r="AE174" s="371"/>
      <c r="AF174" s="371"/>
      <c r="AG174" s="371"/>
      <c r="AH174" s="371"/>
      <c r="AI174" s="371"/>
      <c r="AJ174" s="371"/>
      <c r="AK174" s="371"/>
      <c r="AL174" s="371"/>
      <c r="AM174" s="371"/>
      <c r="AN174" s="371"/>
      <c r="AO174" s="371"/>
      <c r="AP174" s="371"/>
      <c r="AQ174" s="371"/>
      <c r="AR174" s="371"/>
      <c r="AS174" s="371"/>
      <c r="AT174" s="371"/>
      <c r="AU174" s="371"/>
      <c r="AV174" s="371"/>
      <c r="AW174" s="371"/>
      <c r="AX174" s="371"/>
      <c r="AY174" s="371"/>
    </row>
    <row r="175" spans="1:149" ht="200.45" customHeight="1" x14ac:dyDescent="0.25">
      <c r="A175" s="126" t="s">
        <v>419</v>
      </c>
      <c r="B175" s="48" t="s">
        <v>64</v>
      </c>
      <c r="C175" s="51" t="s">
        <v>97</v>
      </c>
      <c r="D175" s="50"/>
      <c r="E175" s="90"/>
      <c r="F175" s="50"/>
      <c r="G175" s="90"/>
      <c r="H175" s="50"/>
      <c r="I175" s="50"/>
      <c r="J175" s="50"/>
      <c r="K175" s="49">
        <f t="shared" ref="K175:K190" si="74">E175+F175+G175+I175</f>
        <v>0</v>
      </c>
      <c r="L175" s="50">
        <v>80000</v>
      </c>
      <c r="M175" s="50"/>
      <c r="N175" s="50"/>
      <c r="O175" s="50"/>
      <c r="P175" s="50"/>
      <c r="Q175" s="125"/>
      <c r="R175" s="49">
        <f t="shared" ref="R175:R210" si="75">L175+M175+N175+P175</f>
        <v>80000</v>
      </c>
      <c r="S175" s="108"/>
      <c r="T175" s="108"/>
      <c r="U175" s="108"/>
      <c r="V175" s="108"/>
      <c r="W175" s="108"/>
      <c r="X175" s="108"/>
      <c r="Y175" s="87">
        <f t="shared" ref="Y175:Y201" si="76">S175+T175+U175+W175</f>
        <v>0</v>
      </c>
      <c r="Z175" s="108">
        <v>80000</v>
      </c>
      <c r="AA175" s="108"/>
      <c r="AB175" s="108"/>
      <c r="AC175" s="108"/>
      <c r="AD175" s="108"/>
      <c r="AE175" s="108"/>
      <c r="AF175" s="87">
        <f t="shared" ref="AF175:AF201" si="77">Z175+AA175+AB175+AD175</f>
        <v>80000</v>
      </c>
      <c r="AG175" s="108">
        <v>80000</v>
      </c>
      <c r="AH175" s="108"/>
      <c r="AI175" s="108"/>
      <c r="AJ175" s="108"/>
      <c r="AK175" s="108"/>
      <c r="AL175" s="108"/>
      <c r="AM175" s="87">
        <f t="shared" ref="AM175:AM201" si="78">AG175+AH175+AI175+AK175</f>
        <v>80000</v>
      </c>
      <c r="AN175" s="50">
        <v>80000</v>
      </c>
      <c r="AO175" s="50"/>
      <c r="AP175" s="50"/>
      <c r="AQ175" s="50"/>
      <c r="AR175" s="50"/>
      <c r="AS175" s="125"/>
      <c r="AT175" s="87">
        <f t="shared" ref="AT175:AT201" si="79">AN175+AO175+AP175+AR175</f>
        <v>80000</v>
      </c>
      <c r="AU175" s="95">
        <f t="shared" ref="AU175:AU190" si="80">AT175+AM175+AF175+Y175+R175+K175</f>
        <v>320000</v>
      </c>
      <c r="AV175" s="89" t="s">
        <v>764</v>
      </c>
      <c r="AW175" s="50">
        <v>2022</v>
      </c>
      <c r="AX175" s="50">
        <v>2027</v>
      </c>
      <c r="AY175" s="48" t="s">
        <v>68</v>
      </c>
    </row>
    <row r="176" spans="1:149" s="4" customFormat="1" ht="35.450000000000003" customHeight="1" x14ac:dyDescent="0.25">
      <c r="A176" s="126" t="s">
        <v>420</v>
      </c>
      <c r="B176" s="410" t="s">
        <v>987</v>
      </c>
      <c r="C176" s="379"/>
      <c r="D176" s="379"/>
      <c r="E176" s="379"/>
      <c r="F176" s="379"/>
      <c r="G176" s="379"/>
      <c r="H176" s="379"/>
      <c r="I176" s="379"/>
      <c r="J176" s="379"/>
      <c r="K176" s="379"/>
      <c r="L176" s="379"/>
      <c r="M176" s="379"/>
      <c r="N176" s="379"/>
      <c r="O176" s="379"/>
      <c r="P176" s="379"/>
      <c r="Q176" s="379"/>
      <c r="R176" s="379"/>
      <c r="S176" s="379"/>
      <c r="T176" s="379"/>
      <c r="U176" s="379"/>
      <c r="V176" s="379"/>
      <c r="W176" s="379"/>
      <c r="X176" s="379"/>
      <c r="Y176" s="379"/>
      <c r="Z176" s="379"/>
      <c r="AA176" s="379"/>
      <c r="AB176" s="379"/>
      <c r="AC176" s="379"/>
      <c r="AD176" s="379"/>
      <c r="AE176" s="379"/>
      <c r="AF176" s="379"/>
      <c r="AG176" s="379"/>
      <c r="AH176" s="379"/>
      <c r="AI176" s="379"/>
      <c r="AJ176" s="379"/>
      <c r="AK176" s="379"/>
      <c r="AL176" s="379"/>
      <c r="AM176" s="379"/>
      <c r="AN176" s="379"/>
      <c r="AO176" s="379"/>
      <c r="AP176" s="379"/>
      <c r="AQ176" s="379"/>
      <c r="AR176" s="379"/>
      <c r="AS176" s="379"/>
      <c r="AT176" s="379"/>
      <c r="AU176" s="379"/>
      <c r="AV176" s="379"/>
      <c r="AW176" s="379"/>
      <c r="AX176" s="379"/>
      <c r="AY176" s="380"/>
    </row>
    <row r="177" spans="1:149" ht="36.950000000000003" customHeight="1" x14ac:dyDescent="0.25">
      <c r="A177" s="364" t="s">
        <v>990</v>
      </c>
      <c r="B177" s="365"/>
      <c r="C177" s="365"/>
      <c r="D177" s="365"/>
      <c r="E177" s="365"/>
      <c r="F177" s="365"/>
      <c r="G177" s="365"/>
      <c r="H177" s="365"/>
      <c r="I177" s="365"/>
      <c r="J177" s="365"/>
      <c r="K177" s="365"/>
      <c r="L177" s="365"/>
      <c r="M177" s="365"/>
      <c r="N177" s="365"/>
      <c r="O177" s="365"/>
      <c r="P177" s="365"/>
      <c r="Q177" s="365"/>
      <c r="R177" s="365"/>
      <c r="S177" s="365"/>
      <c r="T177" s="365"/>
      <c r="U177" s="365"/>
      <c r="V177" s="365"/>
      <c r="W177" s="365"/>
      <c r="X177" s="365"/>
      <c r="Y177" s="365"/>
      <c r="Z177" s="365"/>
      <c r="AA177" s="365"/>
      <c r="AB177" s="365"/>
      <c r="AC177" s="365"/>
      <c r="AD177" s="365"/>
      <c r="AE177" s="365"/>
      <c r="AF177" s="365"/>
      <c r="AG177" s="365"/>
      <c r="AH177" s="365"/>
      <c r="AI177" s="365"/>
      <c r="AJ177" s="365"/>
      <c r="AK177" s="365"/>
      <c r="AL177" s="365"/>
      <c r="AM177" s="365"/>
      <c r="AN177" s="365"/>
      <c r="AO177" s="365"/>
      <c r="AP177" s="365"/>
      <c r="AQ177" s="365"/>
      <c r="AR177" s="365"/>
      <c r="AS177" s="365"/>
      <c r="AT177" s="365"/>
      <c r="AU177" s="365"/>
      <c r="AV177" s="365"/>
      <c r="AW177" s="365"/>
      <c r="AX177" s="365"/>
      <c r="AY177" s="366"/>
    </row>
    <row r="178" spans="1:149" ht="174" customHeight="1" x14ac:dyDescent="0.25">
      <c r="A178" s="126" t="s">
        <v>541</v>
      </c>
      <c r="B178" s="48" t="s">
        <v>62</v>
      </c>
      <c r="C178" s="51" t="s">
        <v>97</v>
      </c>
      <c r="D178" s="50"/>
      <c r="E178" s="50">
        <v>13000</v>
      </c>
      <c r="F178" s="50"/>
      <c r="G178" s="50"/>
      <c r="H178" s="50"/>
      <c r="I178" s="50"/>
      <c r="J178" s="50"/>
      <c r="K178" s="49">
        <f t="shared" si="74"/>
        <v>13000</v>
      </c>
      <c r="L178" s="90">
        <v>20000</v>
      </c>
      <c r="M178" s="50"/>
      <c r="N178" s="50"/>
      <c r="O178" s="50"/>
      <c r="P178" s="50"/>
      <c r="Q178" s="50"/>
      <c r="R178" s="49">
        <f t="shared" si="75"/>
        <v>20000</v>
      </c>
      <c r="S178" s="108"/>
      <c r="T178" s="108"/>
      <c r="U178" s="108"/>
      <c r="V178" s="108"/>
      <c r="W178" s="108"/>
      <c r="X178" s="108"/>
      <c r="Y178" s="87">
        <f t="shared" si="76"/>
        <v>0</v>
      </c>
      <c r="Z178" s="108"/>
      <c r="AA178" s="108"/>
      <c r="AB178" s="108"/>
      <c r="AC178" s="108"/>
      <c r="AD178" s="108"/>
      <c r="AE178" s="108"/>
      <c r="AF178" s="87">
        <f t="shared" si="77"/>
        <v>0</v>
      </c>
      <c r="AG178" s="108"/>
      <c r="AH178" s="108"/>
      <c r="AI178" s="108"/>
      <c r="AJ178" s="108"/>
      <c r="AK178" s="108"/>
      <c r="AL178" s="108"/>
      <c r="AM178" s="87">
        <f t="shared" si="78"/>
        <v>0</v>
      </c>
      <c r="AN178" s="90">
        <v>20000</v>
      </c>
      <c r="AO178" s="50"/>
      <c r="AP178" s="50"/>
      <c r="AQ178" s="50"/>
      <c r="AR178" s="50"/>
      <c r="AS178" s="50"/>
      <c r="AT178" s="87">
        <f t="shared" si="79"/>
        <v>20000</v>
      </c>
      <c r="AU178" s="95">
        <f t="shared" si="80"/>
        <v>53000</v>
      </c>
      <c r="AV178" s="89" t="s">
        <v>881</v>
      </c>
      <c r="AW178" s="50">
        <v>2022</v>
      </c>
      <c r="AX178" s="50">
        <v>2023</v>
      </c>
      <c r="AY178" s="135" t="s">
        <v>68</v>
      </c>
    </row>
    <row r="179" spans="1:149" ht="194.1" customHeight="1" x14ac:dyDescent="0.25">
      <c r="A179" s="126" t="s">
        <v>421</v>
      </c>
      <c r="B179" s="48" t="s">
        <v>63</v>
      </c>
      <c r="C179" s="51" t="s">
        <v>97</v>
      </c>
      <c r="D179" s="50"/>
      <c r="E179" s="90"/>
      <c r="F179" s="50"/>
      <c r="G179" s="153"/>
      <c r="H179" s="50"/>
      <c r="I179" s="50"/>
      <c r="J179" s="50"/>
      <c r="K179" s="49">
        <f t="shared" si="74"/>
        <v>0</v>
      </c>
      <c r="L179" s="50">
        <v>20000</v>
      </c>
      <c r="M179" s="50"/>
      <c r="N179" s="50"/>
      <c r="O179" s="50"/>
      <c r="P179" s="50"/>
      <c r="Q179" s="50"/>
      <c r="R179" s="49">
        <f t="shared" si="75"/>
        <v>20000</v>
      </c>
      <c r="S179" s="108"/>
      <c r="T179" s="108"/>
      <c r="U179" s="108"/>
      <c r="V179" s="108"/>
      <c r="W179" s="108"/>
      <c r="X179" s="108"/>
      <c r="Y179" s="87">
        <f t="shared" si="76"/>
        <v>0</v>
      </c>
      <c r="Z179" s="108"/>
      <c r="AA179" s="108"/>
      <c r="AB179" s="108"/>
      <c r="AC179" s="108"/>
      <c r="AD179" s="108"/>
      <c r="AE179" s="108"/>
      <c r="AF179" s="87">
        <f t="shared" si="77"/>
        <v>0</v>
      </c>
      <c r="AG179" s="108"/>
      <c r="AH179" s="108"/>
      <c r="AI179" s="108"/>
      <c r="AJ179" s="108"/>
      <c r="AK179" s="108"/>
      <c r="AL179" s="108"/>
      <c r="AM179" s="87">
        <f t="shared" si="78"/>
        <v>0</v>
      </c>
      <c r="AN179" s="50"/>
      <c r="AO179" s="50"/>
      <c r="AP179" s="50"/>
      <c r="AQ179" s="50"/>
      <c r="AR179" s="50"/>
      <c r="AS179" s="50"/>
      <c r="AT179" s="87">
        <f t="shared" si="79"/>
        <v>0</v>
      </c>
      <c r="AU179" s="95">
        <f t="shared" si="80"/>
        <v>20000</v>
      </c>
      <c r="AV179" s="89" t="s">
        <v>763</v>
      </c>
      <c r="AW179" s="50">
        <v>2022</v>
      </c>
      <c r="AX179" s="50">
        <v>2022</v>
      </c>
      <c r="AY179" s="135" t="s">
        <v>68</v>
      </c>
    </row>
    <row r="180" spans="1:149" ht="169.5" customHeight="1" x14ac:dyDescent="0.25">
      <c r="A180" s="126" t="s">
        <v>422</v>
      </c>
      <c r="B180" s="51" t="s">
        <v>513</v>
      </c>
      <c r="C180" s="51" t="s">
        <v>97</v>
      </c>
      <c r="D180" s="108"/>
      <c r="E180" s="138"/>
      <c r="F180" s="108"/>
      <c r="G180" s="138"/>
      <c r="H180" s="108"/>
      <c r="I180" s="108"/>
      <c r="J180" s="108"/>
      <c r="K180" s="49">
        <f t="shared" si="74"/>
        <v>0</v>
      </c>
      <c r="L180" s="108">
        <v>60000</v>
      </c>
      <c r="M180" s="108"/>
      <c r="N180" s="108">
        <v>40000</v>
      </c>
      <c r="O180" s="108" t="s">
        <v>43</v>
      </c>
      <c r="P180" s="108"/>
      <c r="Q180" s="108"/>
      <c r="R180" s="49">
        <f t="shared" si="75"/>
        <v>100000</v>
      </c>
      <c r="S180" s="108"/>
      <c r="T180" s="108"/>
      <c r="U180" s="108"/>
      <c r="V180" s="108"/>
      <c r="W180" s="108"/>
      <c r="X180" s="108"/>
      <c r="Y180" s="87">
        <f t="shared" si="76"/>
        <v>0</v>
      </c>
      <c r="Z180" s="108"/>
      <c r="AA180" s="108"/>
      <c r="AB180" s="108"/>
      <c r="AC180" s="108"/>
      <c r="AD180" s="108"/>
      <c r="AE180" s="108"/>
      <c r="AF180" s="87">
        <f t="shared" si="77"/>
        <v>0</v>
      </c>
      <c r="AG180" s="108"/>
      <c r="AH180" s="108"/>
      <c r="AI180" s="108"/>
      <c r="AJ180" s="108"/>
      <c r="AK180" s="108"/>
      <c r="AL180" s="108"/>
      <c r="AM180" s="87">
        <f t="shared" si="78"/>
        <v>0</v>
      </c>
      <c r="AN180" s="108"/>
      <c r="AO180" s="108"/>
      <c r="AP180" s="108"/>
      <c r="AQ180" s="108"/>
      <c r="AR180" s="108"/>
      <c r="AS180" s="108"/>
      <c r="AT180" s="87">
        <f t="shared" si="79"/>
        <v>0</v>
      </c>
      <c r="AU180" s="95">
        <f t="shared" si="80"/>
        <v>100000</v>
      </c>
      <c r="AV180" s="96" t="s">
        <v>765</v>
      </c>
      <c r="AW180" s="108">
        <v>2023</v>
      </c>
      <c r="AX180" s="108">
        <v>2023</v>
      </c>
      <c r="AY180" s="51" t="s">
        <v>158</v>
      </c>
    </row>
    <row r="181" spans="1:149" s="6" customFormat="1" ht="189" customHeight="1" x14ac:dyDescent="0.25">
      <c r="A181" s="127" t="s">
        <v>423</v>
      </c>
      <c r="B181" s="51" t="s">
        <v>514</v>
      </c>
      <c r="C181" s="51" t="s">
        <v>97</v>
      </c>
      <c r="D181" s="108"/>
      <c r="E181" s="138"/>
      <c r="F181" s="108"/>
      <c r="G181" s="138"/>
      <c r="H181" s="108"/>
      <c r="I181" s="108"/>
      <c r="J181" s="108"/>
      <c r="K181" s="49">
        <f t="shared" si="74"/>
        <v>0</v>
      </c>
      <c r="L181" s="108">
        <v>60000</v>
      </c>
      <c r="M181" s="108"/>
      <c r="N181" s="108">
        <v>40000</v>
      </c>
      <c r="O181" s="108" t="s">
        <v>43</v>
      </c>
      <c r="P181" s="108"/>
      <c r="Q181" s="108"/>
      <c r="R181" s="49">
        <f t="shared" si="75"/>
        <v>100000</v>
      </c>
      <c r="S181" s="108"/>
      <c r="T181" s="108"/>
      <c r="U181" s="108"/>
      <c r="V181" s="108"/>
      <c r="W181" s="108"/>
      <c r="X181" s="108"/>
      <c r="Y181" s="87">
        <f t="shared" si="76"/>
        <v>0</v>
      </c>
      <c r="Z181" s="108"/>
      <c r="AA181" s="108"/>
      <c r="AB181" s="108"/>
      <c r="AC181" s="108"/>
      <c r="AD181" s="108"/>
      <c r="AE181" s="108"/>
      <c r="AF181" s="87">
        <f t="shared" si="77"/>
        <v>0</v>
      </c>
      <c r="AG181" s="108"/>
      <c r="AH181" s="108"/>
      <c r="AI181" s="108"/>
      <c r="AJ181" s="108"/>
      <c r="AK181" s="108"/>
      <c r="AL181" s="108"/>
      <c r="AM181" s="87">
        <f t="shared" si="78"/>
        <v>0</v>
      </c>
      <c r="AN181" s="108"/>
      <c r="AO181" s="108"/>
      <c r="AP181" s="108"/>
      <c r="AQ181" s="108"/>
      <c r="AR181" s="108"/>
      <c r="AS181" s="108"/>
      <c r="AT181" s="87">
        <f t="shared" si="79"/>
        <v>0</v>
      </c>
      <c r="AU181" s="95">
        <f t="shared" si="80"/>
        <v>100000</v>
      </c>
      <c r="AV181" s="96" t="s">
        <v>766</v>
      </c>
      <c r="AW181" s="108">
        <v>2023</v>
      </c>
      <c r="AX181" s="108">
        <v>2023</v>
      </c>
      <c r="AY181" s="51" t="s">
        <v>158</v>
      </c>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row>
    <row r="182" spans="1:149" s="6" customFormat="1" ht="144.94999999999999" customHeight="1" x14ac:dyDescent="0.3">
      <c r="A182" s="127" t="s">
        <v>424</v>
      </c>
      <c r="B182" s="48" t="s">
        <v>65</v>
      </c>
      <c r="C182" s="51" t="s">
        <v>97</v>
      </c>
      <c r="D182" s="50"/>
      <c r="E182" s="154">
        <v>197917</v>
      </c>
      <c r="F182" s="50"/>
      <c r="G182" s="50"/>
      <c r="H182" s="50"/>
      <c r="I182" s="50"/>
      <c r="J182" s="50"/>
      <c r="K182" s="49">
        <f t="shared" si="74"/>
        <v>197917</v>
      </c>
      <c r="L182" s="50"/>
      <c r="M182" s="50"/>
      <c r="N182" s="50"/>
      <c r="O182" s="50"/>
      <c r="P182" s="50"/>
      <c r="Q182" s="50"/>
      <c r="R182" s="49">
        <f t="shared" si="75"/>
        <v>0</v>
      </c>
      <c r="S182" s="50"/>
      <c r="T182" s="50"/>
      <c r="U182" s="50"/>
      <c r="V182" s="50"/>
      <c r="W182" s="50"/>
      <c r="X182" s="50"/>
      <c r="Y182" s="87">
        <f t="shared" si="76"/>
        <v>0</v>
      </c>
      <c r="Z182" s="50"/>
      <c r="AA182" s="50"/>
      <c r="AB182" s="50"/>
      <c r="AC182" s="50"/>
      <c r="AD182" s="50"/>
      <c r="AE182" s="50"/>
      <c r="AF182" s="87">
        <f t="shared" si="77"/>
        <v>0</v>
      </c>
      <c r="AG182" s="50"/>
      <c r="AH182" s="50"/>
      <c r="AI182" s="50"/>
      <c r="AJ182" s="50"/>
      <c r="AK182" s="50"/>
      <c r="AL182" s="50"/>
      <c r="AM182" s="87">
        <f t="shared" si="78"/>
        <v>0</v>
      </c>
      <c r="AN182" s="50"/>
      <c r="AO182" s="50"/>
      <c r="AP182" s="50"/>
      <c r="AQ182" s="50"/>
      <c r="AR182" s="50"/>
      <c r="AS182" s="50"/>
      <c r="AT182" s="87">
        <f t="shared" si="79"/>
        <v>0</v>
      </c>
      <c r="AU182" s="95">
        <f t="shared" si="80"/>
        <v>197917</v>
      </c>
      <c r="AV182" s="89" t="s">
        <v>801</v>
      </c>
      <c r="AW182" s="50">
        <v>2022</v>
      </c>
      <c r="AX182" s="50">
        <v>2022</v>
      </c>
      <c r="AY182" s="48" t="s">
        <v>68</v>
      </c>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row>
    <row r="183" spans="1:149" s="6" customFormat="1" ht="135.6" customHeight="1" x14ac:dyDescent="0.25">
      <c r="A183" s="126" t="s">
        <v>425</v>
      </c>
      <c r="B183" s="48" t="s">
        <v>183</v>
      </c>
      <c r="C183" s="51" t="s">
        <v>97</v>
      </c>
      <c r="D183" s="50"/>
      <c r="E183" s="90"/>
      <c r="F183" s="50"/>
      <c r="G183" s="50"/>
      <c r="H183" s="50"/>
      <c r="I183" s="50"/>
      <c r="J183" s="50"/>
      <c r="K183" s="49">
        <f t="shared" si="74"/>
        <v>0</v>
      </c>
      <c r="L183" s="50">
        <v>10000</v>
      </c>
      <c r="M183" s="50"/>
      <c r="N183" s="50"/>
      <c r="O183" s="50"/>
      <c r="P183" s="50"/>
      <c r="Q183" s="50"/>
      <c r="R183" s="49">
        <f t="shared" si="75"/>
        <v>10000</v>
      </c>
      <c r="S183" s="108">
        <v>10000</v>
      </c>
      <c r="T183" s="108"/>
      <c r="U183" s="108"/>
      <c r="V183" s="108"/>
      <c r="W183" s="108"/>
      <c r="X183" s="108"/>
      <c r="Y183" s="87">
        <f t="shared" si="76"/>
        <v>10000</v>
      </c>
      <c r="Z183" s="108">
        <v>10000</v>
      </c>
      <c r="AA183" s="108"/>
      <c r="AB183" s="108"/>
      <c r="AC183" s="108"/>
      <c r="AD183" s="108"/>
      <c r="AE183" s="108"/>
      <c r="AF183" s="87">
        <f t="shared" si="77"/>
        <v>10000</v>
      </c>
      <c r="AG183" s="108"/>
      <c r="AH183" s="108"/>
      <c r="AI183" s="108"/>
      <c r="AJ183" s="108"/>
      <c r="AK183" s="108"/>
      <c r="AL183" s="108"/>
      <c r="AM183" s="87">
        <f t="shared" si="78"/>
        <v>0</v>
      </c>
      <c r="AN183" s="50"/>
      <c r="AO183" s="50"/>
      <c r="AP183" s="50"/>
      <c r="AQ183" s="50"/>
      <c r="AR183" s="50"/>
      <c r="AS183" s="50"/>
      <c r="AT183" s="87">
        <f t="shared" si="79"/>
        <v>0</v>
      </c>
      <c r="AU183" s="95">
        <f t="shared" si="80"/>
        <v>30000</v>
      </c>
      <c r="AV183" s="89" t="s">
        <v>767</v>
      </c>
      <c r="AW183" s="50">
        <v>2023</v>
      </c>
      <c r="AX183" s="50">
        <v>2024</v>
      </c>
      <c r="AY183" s="48" t="s">
        <v>68</v>
      </c>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row>
    <row r="184" spans="1:149" s="6" customFormat="1" ht="120.95" customHeight="1" x14ac:dyDescent="0.25">
      <c r="A184" s="126" t="s">
        <v>426</v>
      </c>
      <c r="B184" s="48" t="s">
        <v>160</v>
      </c>
      <c r="C184" s="51" t="s">
        <v>97</v>
      </c>
      <c r="D184" s="50"/>
      <c r="E184" s="90"/>
      <c r="F184" s="50"/>
      <c r="G184" s="90"/>
      <c r="H184" s="50"/>
      <c r="I184" s="50"/>
      <c r="J184" s="50"/>
      <c r="K184" s="49">
        <f t="shared" si="74"/>
        <v>0</v>
      </c>
      <c r="L184" s="50">
        <v>35000</v>
      </c>
      <c r="M184" s="50"/>
      <c r="N184" s="50"/>
      <c r="O184" s="50"/>
      <c r="P184" s="50"/>
      <c r="Q184" s="50"/>
      <c r="R184" s="49">
        <f t="shared" si="75"/>
        <v>35000</v>
      </c>
      <c r="S184" s="108"/>
      <c r="T184" s="108"/>
      <c r="U184" s="108"/>
      <c r="V184" s="108"/>
      <c r="W184" s="108"/>
      <c r="X184" s="108"/>
      <c r="Y184" s="87">
        <f t="shared" si="76"/>
        <v>0</v>
      </c>
      <c r="Z184" s="108"/>
      <c r="AA184" s="108"/>
      <c r="AB184" s="108"/>
      <c r="AC184" s="108"/>
      <c r="AD184" s="108"/>
      <c r="AE184" s="108"/>
      <c r="AF184" s="87">
        <f t="shared" si="77"/>
        <v>0</v>
      </c>
      <c r="AG184" s="108"/>
      <c r="AH184" s="108"/>
      <c r="AI184" s="108"/>
      <c r="AJ184" s="108"/>
      <c r="AK184" s="108"/>
      <c r="AL184" s="108"/>
      <c r="AM184" s="87">
        <f t="shared" si="78"/>
        <v>0</v>
      </c>
      <c r="AN184" s="50"/>
      <c r="AO184" s="50"/>
      <c r="AP184" s="50"/>
      <c r="AQ184" s="50"/>
      <c r="AR184" s="50"/>
      <c r="AS184" s="50"/>
      <c r="AT184" s="87">
        <f t="shared" si="79"/>
        <v>0</v>
      </c>
      <c r="AU184" s="95">
        <f t="shared" si="80"/>
        <v>35000</v>
      </c>
      <c r="AV184" s="89" t="s">
        <v>768</v>
      </c>
      <c r="AW184" s="50">
        <v>2022</v>
      </c>
      <c r="AX184" s="50">
        <v>2023</v>
      </c>
      <c r="AY184" s="48" t="s">
        <v>154</v>
      </c>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row>
    <row r="185" spans="1:149" ht="171.6" customHeight="1" x14ac:dyDescent="0.25">
      <c r="A185" s="126" t="s">
        <v>427</v>
      </c>
      <c r="B185" s="48" t="s">
        <v>87</v>
      </c>
      <c r="C185" s="51" t="s">
        <v>97</v>
      </c>
      <c r="D185" s="50"/>
      <c r="E185" s="90"/>
      <c r="F185" s="50"/>
      <c r="G185" s="90"/>
      <c r="H185" s="50"/>
      <c r="I185" s="50"/>
      <c r="J185" s="50"/>
      <c r="K185" s="49">
        <f t="shared" si="74"/>
        <v>0</v>
      </c>
      <c r="L185" s="50">
        <v>380000</v>
      </c>
      <c r="M185" s="50"/>
      <c r="N185" s="50"/>
      <c r="O185" s="50"/>
      <c r="P185" s="50"/>
      <c r="Q185" s="50"/>
      <c r="R185" s="49">
        <f t="shared" si="75"/>
        <v>380000</v>
      </c>
      <c r="S185" s="108"/>
      <c r="T185" s="108"/>
      <c r="U185" s="108"/>
      <c r="V185" s="108"/>
      <c r="W185" s="108"/>
      <c r="X185" s="108"/>
      <c r="Y185" s="87">
        <f t="shared" si="76"/>
        <v>0</v>
      </c>
      <c r="Z185" s="108"/>
      <c r="AA185" s="108"/>
      <c r="AB185" s="108"/>
      <c r="AC185" s="108"/>
      <c r="AD185" s="108"/>
      <c r="AE185" s="108"/>
      <c r="AF185" s="87">
        <f t="shared" si="77"/>
        <v>0</v>
      </c>
      <c r="AG185" s="108"/>
      <c r="AH185" s="108"/>
      <c r="AI185" s="108"/>
      <c r="AJ185" s="108"/>
      <c r="AK185" s="108"/>
      <c r="AL185" s="108"/>
      <c r="AM185" s="87">
        <f t="shared" si="78"/>
        <v>0</v>
      </c>
      <c r="AN185" s="50">
        <v>380000</v>
      </c>
      <c r="AO185" s="50"/>
      <c r="AP185" s="50"/>
      <c r="AQ185" s="50"/>
      <c r="AR185" s="50"/>
      <c r="AS185" s="50"/>
      <c r="AT185" s="87">
        <f t="shared" si="79"/>
        <v>380000</v>
      </c>
      <c r="AU185" s="95">
        <f t="shared" si="80"/>
        <v>760000</v>
      </c>
      <c r="AV185" s="89" t="s">
        <v>769</v>
      </c>
      <c r="AW185" s="50">
        <v>2023</v>
      </c>
      <c r="AX185" s="50">
        <v>2023</v>
      </c>
      <c r="AY185" s="48" t="s">
        <v>161</v>
      </c>
    </row>
    <row r="186" spans="1:149" ht="270.95" customHeight="1" x14ac:dyDescent="0.25">
      <c r="A186" s="231" t="s">
        <v>943</v>
      </c>
      <c r="B186" s="233" t="s">
        <v>944</v>
      </c>
      <c r="C186" s="232" t="s">
        <v>97</v>
      </c>
      <c r="D186" s="234"/>
      <c r="E186" s="235"/>
      <c r="F186" s="234"/>
      <c r="G186" s="235"/>
      <c r="H186" s="234"/>
      <c r="I186" s="234">
        <v>200000</v>
      </c>
      <c r="J186" s="233" t="s">
        <v>1032</v>
      </c>
      <c r="K186" s="276">
        <f t="shared" si="74"/>
        <v>200000</v>
      </c>
      <c r="L186" s="302">
        <f>1.21*102090.91</f>
        <v>123530.00109999999</v>
      </c>
      <c r="M186" s="302">
        <v>0</v>
      </c>
      <c r="N186" s="302"/>
      <c r="O186" s="302"/>
      <c r="P186" s="302"/>
      <c r="Q186" s="302"/>
      <c r="R186" s="303">
        <f t="shared" si="75"/>
        <v>123530.00109999999</v>
      </c>
      <c r="S186" s="302">
        <v>0</v>
      </c>
      <c r="T186" s="302">
        <f>1.21*1356342.15+48092</f>
        <v>1689266.0014999998</v>
      </c>
      <c r="U186" s="302"/>
      <c r="V186" s="302"/>
      <c r="W186" s="302"/>
      <c r="X186" s="302"/>
      <c r="Y186" s="303">
        <f t="shared" si="76"/>
        <v>1689266.0014999998</v>
      </c>
      <c r="Z186" s="304">
        <v>737429</v>
      </c>
      <c r="AA186" s="277">
        <v>1500000</v>
      </c>
      <c r="AB186" s="277"/>
      <c r="AC186" s="277"/>
      <c r="AD186" s="277"/>
      <c r="AE186" s="277"/>
      <c r="AF186" s="276">
        <f>Z186+AA186+AB186+AD186</f>
        <v>2237429</v>
      </c>
      <c r="AG186" s="277"/>
      <c r="AH186" s="277"/>
      <c r="AI186" s="277"/>
      <c r="AJ186" s="277"/>
      <c r="AK186" s="277"/>
      <c r="AL186" s="277"/>
      <c r="AM186" s="276">
        <f t="shared" si="78"/>
        <v>0</v>
      </c>
      <c r="AN186" s="277"/>
      <c r="AO186" s="277"/>
      <c r="AP186" s="277"/>
      <c r="AQ186" s="277"/>
      <c r="AR186" s="277"/>
      <c r="AS186" s="277"/>
      <c r="AT186" s="276">
        <f t="shared" si="79"/>
        <v>0</v>
      </c>
      <c r="AU186" s="275">
        <f t="shared" si="80"/>
        <v>4250225.0025999993</v>
      </c>
      <c r="AV186" s="238" t="s">
        <v>1033</v>
      </c>
      <c r="AW186" s="234">
        <v>2023</v>
      </c>
      <c r="AX186" s="277">
        <v>2025</v>
      </c>
      <c r="AY186" s="233" t="s">
        <v>68</v>
      </c>
    </row>
    <row r="187" spans="1:149" ht="33.950000000000003" customHeight="1" x14ac:dyDescent="0.25">
      <c r="A187" s="364" t="s">
        <v>1034</v>
      </c>
      <c r="B187" s="365"/>
      <c r="C187" s="365"/>
      <c r="D187" s="365"/>
      <c r="E187" s="365"/>
      <c r="F187" s="365"/>
      <c r="G187" s="365"/>
      <c r="H187" s="365"/>
      <c r="I187" s="365"/>
      <c r="J187" s="365"/>
      <c r="K187" s="365"/>
      <c r="L187" s="365"/>
      <c r="M187" s="365"/>
      <c r="N187" s="365"/>
      <c r="O187" s="365"/>
      <c r="P187" s="365"/>
      <c r="Q187" s="365"/>
      <c r="R187" s="365"/>
      <c r="S187" s="365"/>
      <c r="T187" s="365"/>
      <c r="U187" s="365"/>
      <c r="V187" s="365"/>
      <c r="W187" s="365"/>
      <c r="X187" s="365"/>
      <c r="Y187" s="365"/>
      <c r="Z187" s="365"/>
      <c r="AA187" s="365"/>
      <c r="AB187" s="365"/>
      <c r="AC187" s="365"/>
      <c r="AD187" s="365"/>
      <c r="AE187" s="365"/>
      <c r="AF187" s="365"/>
      <c r="AG187" s="365"/>
      <c r="AH187" s="365"/>
      <c r="AI187" s="365"/>
      <c r="AJ187" s="365"/>
      <c r="AK187" s="365"/>
      <c r="AL187" s="365"/>
      <c r="AM187" s="365"/>
      <c r="AN187" s="365"/>
      <c r="AO187" s="365"/>
      <c r="AP187" s="365"/>
      <c r="AQ187" s="365"/>
      <c r="AR187" s="365"/>
      <c r="AS187" s="365"/>
      <c r="AT187" s="365"/>
      <c r="AU187" s="365"/>
      <c r="AV187" s="365"/>
      <c r="AW187" s="365"/>
      <c r="AX187" s="365"/>
      <c r="AY187" s="366"/>
    </row>
    <row r="188" spans="1:149" s="20" customFormat="1" ht="137.1" customHeight="1" x14ac:dyDescent="0.25">
      <c r="A188" s="231" t="s">
        <v>961</v>
      </c>
      <c r="B188" s="233" t="s">
        <v>937</v>
      </c>
      <c r="C188" s="232" t="s">
        <v>97</v>
      </c>
      <c r="D188" s="234"/>
      <c r="E188" s="235"/>
      <c r="F188" s="234"/>
      <c r="G188" s="235"/>
      <c r="H188" s="234"/>
      <c r="I188" s="234"/>
      <c r="J188" s="234"/>
      <c r="K188" s="276">
        <f t="shared" si="74"/>
        <v>0</v>
      </c>
      <c r="L188" s="234"/>
      <c r="M188" s="234"/>
      <c r="N188" s="234"/>
      <c r="O188" s="234"/>
      <c r="P188" s="234"/>
      <c r="Q188" s="234"/>
      <c r="R188" s="276">
        <f t="shared" si="75"/>
        <v>0</v>
      </c>
      <c r="S188" s="277">
        <v>52500</v>
      </c>
      <c r="T188" s="277"/>
      <c r="U188" s="277"/>
      <c r="V188" s="277"/>
      <c r="W188" s="234">
        <v>297500</v>
      </c>
      <c r="X188" s="277"/>
      <c r="Y188" s="276">
        <f t="shared" si="76"/>
        <v>350000</v>
      </c>
      <c r="Z188" s="277"/>
      <c r="AA188" s="277"/>
      <c r="AB188" s="277"/>
      <c r="AC188" s="277"/>
      <c r="AD188" s="277"/>
      <c r="AE188" s="277"/>
      <c r="AF188" s="236">
        <f t="shared" si="77"/>
        <v>0</v>
      </c>
      <c r="AG188" s="277"/>
      <c r="AH188" s="277"/>
      <c r="AI188" s="277"/>
      <c r="AJ188" s="277"/>
      <c r="AK188" s="277"/>
      <c r="AL188" s="277"/>
      <c r="AM188" s="236">
        <f t="shared" si="78"/>
        <v>0</v>
      </c>
      <c r="AN188" s="234"/>
      <c r="AO188" s="234"/>
      <c r="AP188" s="234"/>
      <c r="AQ188" s="234"/>
      <c r="AR188" s="234"/>
      <c r="AS188" s="234"/>
      <c r="AT188" s="236">
        <f t="shared" si="79"/>
        <v>0</v>
      </c>
      <c r="AU188" s="275">
        <f t="shared" si="80"/>
        <v>350000</v>
      </c>
      <c r="AV188" s="238" t="s">
        <v>946</v>
      </c>
      <c r="AW188" s="234">
        <v>2024</v>
      </c>
      <c r="AX188" s="234">
        <v>2024</v>
      </c>
      <c r="AY188" s="233" t="s">
        <v>68</v>
      </c>
    </row>
    <row r="189" spans="1:149" ht="30.95" customHeight="1" x14ac:dyDescent="0.25">
      <c r="A189" s="364" t="s">
        <v>990</v>
      </c>
      <c r="B189" s="365"/>
      <c r="C189" s="365"/>
      <c r="D189" s="365"/>
      <c r="E189" s="365"/>
      <c r="F189" s="365"/>
      <c r="G189" s="365"/>
      <c r="H189" s="365"/>
      <c r="I189" s="365"/>
      <c r="J189" s="365"/>
      <c r="K189" s="365"/>
      <c r="L189" s="365"/>
      <c r="M189" s="365"/>
      <c r="N189" s="365"/>
      <c r="O189" s="365"/>
      <c r="P189" s="365"/>
      <c r="Q189" s="365"/>
      <c r="R189" s="365"/>
      <c r="S189" s="365"/>
      <c r="T189" s="365"/>
      <c r="U189" s="365"/>
      <c r="V189" s="365"/>
      <c r="W189" s="365"/>
      <c r="X189" s="365"/>
      <c r="Y189" s="365"/>
      <c r="Z189" s="365"/>
      <c r="AA189" s="365"/>
      <c r="AB189" s="365"/>
      <c r="AC189" s="365"/>
      <c r="AD189" s="365"/>
      <c r="AE189" s="365"/>
      <c r="AF189" s="365"/>
      <c r="AG189" s="365"/>
      <c r="AH189" s="365"/>
      <c r="AI189" s="365"/>
      <c r="AJ189" s="365"/>
      <c r="AK189" s="365"/>
      <c r="AL189" s="365"/>
      <c r="AM189" s="365"/>
      <c r="AN189" s="365"/>
      <c r="AO189" s="365"/>
      <c r="AP189" s="365"/>
      <c r="AQ189" s="365"/>
      <c r="AR189" s="365"/>
      <c r="AS189" s="365"/>
      <c r="AT189" s="365"/>
      <c r="AU189" s="365"/>
      <c r="AV189" s="365"/>
      <c r="AW189" s="365"/>
      <c r="AX189" s="365"/>
      <c r="AY189" s="366"/>
    </row>
    <row r="190" spans="1:149" ht="91.5" customHeight="1" x14ac:dyDescent="0.25">
      <c r="A190" s="231" t="s">
        <v>938</v>
      </c>
      <c r="B190" s="233" t="s">
        <v>939</v>
      </c>
      <c r="C190" s="232" t="s">
        <v>97</v>
      </c>
      <c r="D190" s="234"/>
      <c r="E190" s="235"/>
      <c r="F190" s="234"/>
      <c r="G190" s="235"/>
      <c r="H190" s="234"/>
      <c r="I190" s="234"/>
      <c r="J190" s="234"/>
      <c r="K190" s="276">
        <f t="shared" si="74"/>
        <v>0</v>
      </c>
      <c r="L190" s="234"/>
      <c r="M190" s="234"/>
      <c r="N190" s="234"/>
      <c r="O190" s="234"/>
      <c r="P190" s="234"/>
      <c r="Q190" s="234"/>
      <c r="R190" s="276">
        <f t="shared" si="75"/>
        <v>0</v>
      </c>
      <c r="S190" s="277">
        <v>52500</v>
      </c>
      <c r="T190" s="277"/>
      <c r="U190" s="277"/>
      <c r="V190" s="277"/>
      <c r="W190" s="234">
        <v>297500</v>
      </c>
      <c r="X190" s="277"/>
      <c r="Y190" s="236">
        <f t="shared" si="76"/>
        <v>350000</v>
      </c>
      <c r="Z190" s="277"/>
      <c r="AA190" s="277"/>
      <c r="AB190" s="277"/>
      <c r="AC190" s="277"/>
      <c r="AD190" s="277"/>
      <c r="AE190" s="277"/>
      <c r="AF190" s="236">
        <f t="shared" si="77"/>
        <v>0</v>
      </c>
      <c r="AG190" s="277"/>
      <c r="AH190" s="277"/>
      <c r="AI190" s="277"/>
      <c r="AJ190" s="277"/>
      <c r="AK190" s="277"/>
      <c r="AL190" s="277"/>
      <c r="AM190" s="236">
        <f t="shared" si="78"/>
        <v>0</v>
      </c>
      <c r="AN190" s="234"/>
      <c r="AO190" s="234"/>
      <c r="AP190" s="234"/>
      <c r="AQ190" s="234"/>
      <c r="AR190" s="234"/>
      <c r="AS190" s="234"/>
      <c r="AT190" s="236">
        <f t="shared" si="79"/>
        <v>0</v>
      </c>
      <c r="AU190" s="275">
        <f t="shared" si="80"/>
        <v>350000</v>
      </c>
      <c r="AV190" s="238" t="s">
        <v>945</v>
      </c>
      <c r="AW190" s="234">
        <v>2024</v>
      </c>
      <c r="AX190" s="234">
        <v>2024</v>
      </c>
      <c r="AY190" s="233" t="s">
        <v>68</v>
      </c>
    </row>
    <row r="191" spans="1:149" ht="27.95" customHeight="1" x14ac:dyDescent="0.25">
      <c r="A191" s="364" t="s">
        <v>990</v>
      </c>
      <c r="B191" s="365"/>
      <c r="C191" s="365"/>
      <c r="D191" s="365"/>
      <c r="E191" s="365"/>
      <c r="F191" s="365"/>
      <c r="G191" s="365"/>
      <c r="H191" s="365"/>
      <c r="I191" s="365"/>
      <c r="J191" s="365"/>
      <c r="K191" s="365"/>
      <c r="L191" s="365"/>
      <c r="M191" s="365"/>
      <c r="N191" s="365"/>
      <c r="O191" s="365"/>
      <c r="P191" s="365"/>
      <c r="Q191" s="365"/>
      <c r="R191" s="365"/>
      <c r="S191" s="365"/>
      <c r="T191" s="365"/>
      <c r="U191" s="365"/>
      <c r="V191" s="365"/>
      <c r="W191" s="365"/>
      <c r="X191" s="365"/>
      <c r="Y191" s="365"/>
      <c r="Z191" s="365"/>
      <c r="AA191" s="365"/>
      <c r="AB191" s="365"/>
      <c r="AC191" s="365"/>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5"/>
      <c r="AY191" s="366"/>
    </row>
    <row r="192" spans="1:149" s="20" customFormat="1" ht="94.5" customHeight="1" x14ac:dyDescent="0.25">
      <c r="A192" s="231" t="s">
        <v>991</v>
      </c>
      <c r="B192" s="232" t="s">
        <v>992</v>
      </c>
      <c r="C192" s="233" t="s">
        <v>97</v>
      </c>
      <c r="D192" s="234"/>
      <c r="E192" s="235"/>
      <c r="F192" s="235"/>
      <c r="G192" s="234"/>
      <c r="H192" s="234"/>
      <c r="I192" s="234"/>
      <c r="J192" s="234"/>
      <c r="K192" s="236">
        <f t="shared" ref="K192" si="81">E192+F192+G192+I192</f>
        <v>0</v>
      </c>
      <c r="L192" s="235"/>
      <c r="M192" s="235"/>
      <c r="N192" s="234"/>
      <c r="O192" s="234"/>
      <c r="P192" s="234"/>
      <c r="Q192" s="234"/>
      <c r="R192" s="236">
        <f>L192+M192+N192+P192</f>
        <v>0</v>
      </c>
      <c r="S192" s="234"/>
      <c r="T192" s="234"/>
      <c r="U192" s="234"/>
      <c r="V192" s="234"/>
      <c r="W192" s="234"/>
      <c r="X192" s="234"/>
      <c r="Y192" s="236">
        <f t="shared" ref="Y192" si="82">S192+T192+U192+W192</f>
        <v>0</v>
      </c>
      <c r="Z192" s="234"/>
      <c r="AA192" s="234"/>
      <c r="AB192" s="234"/>
      <c r="AC192" s="234"/>
      <c r="AD192" s="234"/>
      <c r="AE192" s="234"/>
      <c r="AF192" s="236">
        <f t="shared" ref="AF192" si="83">Z192+AA192+AB192+AD192</f>
        <v>0</v>
      </c>
      <c r="AG192" s="234">
        <v>20000</v>
      </c>
      <c r="AH192" s="234"/>
      <c r="AI192" s="234"/>
      <c r="AJ192" s="234"/>
      <c r="AK192" s="234"/>
      <c r="AL192" s="234"/>
      <c r="AM192" s="236">
        <f t="shared" ref="AM192" si="84">AG192+AH192+AI192+AK192</f>
        <v>20000</v>
      </c>
      <c r="AN192" s="234"/>
      <c r="AO192" s="234"/>
      <c r="AP192" s="234"/>
      <c r="AQ192" s="234"/>
      <c r="AR192" s="234"/>
      <c r="AS192" s="234"/>
      <c r="AT192" s="236">
        <f t="shared" ref="AT192" si="85">AN192+AO192+AP192+AR192</f>
        <v>0</v>
      </c>
      <c r="AU192" s="237">
        <f>AT192+AM192+AF192+Y192+R192+K192</f>
        <v>20000</v>
      </c>
      <c r="AV192" s="238" t="s">
        <v>993</v>
      </c>
      <c r="AW192" s="234">
        <v>2026</v>
      </c>
      <c r="AX192" s="234">
        <v>2026</v>
      </c>
      <c r="AY192" s="239" t="s">
        <v>68</v>
      </c>
    </row>
    <row r="193" spans="1:51" ht="29.45" customHeight="1" x14ac:dyDescent="0.25">
      <c r="A193" s="372" t="s">
        <v>997</v>
      </c>
      <c r="B193" s="373"/>
      <c r="C193" s="373"/>
      <c r="D193" s="373"/>
      <c r="E193" s="373"/>
      <c r="F193" s="373"/>
      <c r="G193" s="373"/>
      <c r="H193" s="373"/>
      <c r="I193" s="373"/>
      <c r="J193" s="373"/>
      <c r="K193" s="373"/>
      <c r="L193" s="373"/>
      <c r="M193" s="373"/>
      <c r="N193" s="373"/>
      <c r="O193" s="373"/>
      <c r="P193" s="373"/>
      <c r="Q193" s="373"/>
      <c r="R193" s="373"/>
      <c r="S193" s="373"/>
      <c r="T193" s="373"/>
      <c r="U193" s="373"/>
      <c r="V193" s="373"/>
      <c r="W193" s="373"/>
      <c r="X193" s="373"/>
      <c r="Y193" s="373"/>
      <c r="Z193" s="373"/>
      <c r="AA193" s="373"/>
      <c r="AB193" s="373"/>
      <c r="AC193" s="373"/>
      <c r="AD193" s="373"/>
      <c r="AE193" s="373"/>
      <c r="AF193" s="373"/>
      <c r="AG193" s="373"/>
      <c r="AH193" s="373"/>
      <c r="AI193" s="373"/>
      <c r="AJ193" s="373"/>
      <c r="AK193" s="373"/>
      <c r="AL193" s="373"/>
      <c r="AM193" s="373"/>
      <c r="AN193" s="373"/>
      <c r="AO193" s="373"/>
      <c r="AP193" s="373"/>
      <c r="AQ193" s="373"/>
      <c r="AR193" s="373"/>
      <c r="AS193" s="373"/>
      <c r="AT193" s="373"/>
      <c r="AU193" s="373"/>
      <c r="AV193" s="373"/>
      <c r="AW193" s="373"/>
      <c r="AX193" s="373"/>
      <c r="AY193" s="374"/>
    </row>
    <row r="194" spans="1:51" ht="86.1" customHeight="1" x14ac:dyDescent="0.25">
      <c r="A194" s="231" t="s">
        <v>994</v>
      </c>
      <c r="B194" s="232" t="s">
        <v>995</v>
      </c>
      <c r="C194" s="233" t="s">
        <v>97</v>
      </c>
      <c r="D194" s="234"/>
      <c r="E194" s="235"/>
      <c r="F194" s="235"/>
      <c r="G194" s="234"/>
      <c r="H194" s="234"/>
      <c r="I194" s="234"/>
      <c r="J194" s="234"/>
      <c r="K194" s="236">
        <f t="shared" ref="K194" si="86">E194+F194+G194+I194</f>
        <v>0</v>
      </c>
      <c r="L194" s="235"/>
      <c r="M194" s="235"/>
      <c r="N194" s="234"/>
      <c r="O194" s="234"/>
      <c r="P194" s="234"/>
      <c r="Q194" s="234"/>
      <c r="R194" s="236">
        <f>L194+M194+N194+P194</f>
        <v>0</v>
      </c>
      <c r="S194" s="234"/>
      <c r="T194" s="234"/>
      <c r="U194" s="234"/>
      <c r="V194" s="234"/>
      <c r="W194" s="234"/>
      <c r="X194" s="234"/>
      <c r="Y194" s="236">
        <f t="shared" ref="Y194" si="87">S194+T194+U194+W194</f>
        <v>0</v>
      </c>
      <c r="Z194" s="234"/>
      <c r="AA194" s="234"/>
      <c r="AB194" s="234"/>
      <c r="AC194" s="234"/>
      <c r="AD194" s="234"/>
      <c r="AE194" s="234"/>
      <c r="AF194" s="236">
        <f t="shared" ref="AF194" si="88">Z194+AA194+AB194+AD194</f>
        <v>0</v>
      </c>
      <c r="AG194" s="234">
        <v>20000</v>
      </c>
      <c r="AH194" s="234"/>
      <c r="AI194" s="234"/>
      <c r="AJ194" s="234"/>
      <c r="AK194" s="234"/>
      <c r="AL194" s="234"/>
      <c r="AM194" s="236">
        <f t="shared" ref="AM194" si="89">AG194+AH194+AI194+AK194</f>
        <v>20000</v>
      </c>
      <c r="AN194" s="234"/>
      <c r="AO194" s="234"/>
      <c r="AP194" s="234"/>
      <c r="AQ194" s="234"/>
      <c r="AR194" s="234"/>
      <c r="AS194" s="234"/>
      <c r="AT194" s="236">
        <f t="shared" ref="AT194" si="90">AN194+AO194+AP194+AR194</f>
        <v>0</v>
      </c>
      <c r="AU194" s="237">
        <f>AT194+AM194+AF194+Y194+R194+K194</f>
        <v>20000</v>
      </c>
      <c r="AV194" s="238" t="s">
        <v>996</v>
      </c>
      <c r="AW194" s="234">
        <v>2026</v>
      </c>
      <c r="AX194" s="234">
        <v>2026</v>
      </c>
      <c r="AY194" s="239" t="s">
        <v>68</v>
      </c>
    </row>
    <row r="195" spans="1:51" ht="37.5" customHeight="1" x14ac:dyDescent="0.25">
      <c r="A195" s="372" t="s">
        <v>997</v>
      </c>
      <c r="B195" s="373"/>
      <c r="C195" s="373"/>
      <c r="D195" s="373"/>
      <c r="E195" s="373"/>
      <c r="F195" s="373"/>
      <c r="G195" s="373"/>
      <c r="H195" s="373"/>
      <c r="I195" s="373"/>
      <c r="J195" s="373"/>
      <c r="K195" s="373"/>
      <c r="L195" s="373"/>
      <c r="M195" s="373"/>
      <c r="N195" s="373"/>
      <c r="O195" s="373"/>
      <c r="P195" s="373"/>
      <c r="Q195" s="373"/>
      <c r="R195" s="373"/>
      <c r="S195" s="373"/>
      <c r="T195" s="373"/>
      <c r="U195" s="373"/>
      <c r="V195" s="373"/>
      <c r="W195" s="373"/>
      <c r="X195" s="373"/>
      <c r="Y195" s="373"/>
      <c r="Z195" s="373"/>
      <c r="AA195" s="373"/>
      <c r="AB195" s="373"/>
      <c r="AC195" s="373"/>
      <c r="AD195" s="373"/>
      <c r="AE195" s="373"/>
      <c r="AF195" s="373"/>
      <c r="AG195" s="373"/>
      <c r="AH195" s="373"/>
      <c r="AI195" s="373"/>
      <c r="AJ195" s="373"/>
      <c r="AK195" s="373"/>
      <c r="AL195" s="373"/>
      <c r="AM195" s="373"/>
      <c r="AN195" s="373"/>
      <c r="AO195" s="373"/>
      <c r="AP195" s="373"/>
      <c r="AQ195" s="373"/>
      <c r="AR195" s="373"/>
      <c r="AS195" s="373"/>
      <c r="AT195" s="373"/>
      <c r="AU195" s="373"/>
      <c r="AV195" s="373"/>
      <c r="AW195" s="373"/>
      <c r="AX195" s="373"/>
      <c r="AY195" s="374"/>
    </row>
    <row r="196" spans="1:51" ht="24" customHeight="1" x14ac:dyDescent="0.25">
      <c r="A196" s="370" t="s">
        <v>428</v>
      </c>
      <c r="B196" s="371"/>
      <c r="C196" s="371"/>
      <c r="D196" s="371"/>
      <c r="E196" s="371"/>
      <c r="F196" s="371"/>
      <c r="G196" s="371"/>
      <c r="H196" s="371"/>
      <c r="I196" s="371"/>
      <c r="J196" s="371"/>
      <c r="K196" s="371"/>
      <c r="L196" s="371"/>
      <c r="M196" s="371"/>
      <c r="N196" s="371"/>
      <c r="O196" s="371"/>
      <c r="P196" s="371"/>
      <c r="Q196" s="371"/>
      <c r="R196" s="371"/>
      <c r="S196" s="371"/>
      <c r="T196" s="371"/>
      <c r="U196" s="371"/>
      <c r="V196" s="371"/>
      <c r="W196" s="371"/>
      <c r="X196" s="371"/>
      <c r="Y196" s="371"/>
      <c r="Z196" s="371"/>
      <c r="AA196" s="371"/>
      <c r="AB196" s="371"/>
      <c r="AC196" s="371"/>
      <c r="AD196" s="371"/>
      <c r="AE196" s="371"/>
      <c r="AF196" s="371"/>
      <c r="AG196" s="371"/>
      <c r="AH196" s="371"/>
      <c r="AI196" s="371"/>
      <c r="AJ196" s="371"/>
      <c r="AK196" s="371"/>
      <c r="AL196" s="371"/>
      <c r="AM196" s="371"/>
      <c r="AN196" s="371"/>
      <c r="AO196" s="371"/>
      <c r="AP196" s="371"/>
      <c r="AQ196" s="371"/>
      <c r="AR196" s="371"/>
      <c r="AS196" s="371"/>
      <c r="AT196" s="371"/>
      <c r="AU196" s="371"/>
      <c r="AV196" s="371"/>
      <c r="AW196" s="371"/>
      <c r="AX196" s="371"/>
      <c r="AY196" s="371"/>
    </row>
    <row r="197" spans="1:51" ht="124.5" customHeight="1" x14ac:dyDescent="0.25">
      <c r="A197" s="126" t="s">
        <v>542</v>
      </c>
      <c r="B197" s="48" t="s">
        <v>255</v>
      </c>
      <c r="C197" s="51" t="s">
        <v>97</v>
      </c>
      <c r="D197" s="50"/>
      <c r="E197" s="50">
        <v>31247</v>
      </c>
      <c r="F197" s="50"/>
      <c r="G197" s="50"/>
      <c r="H197" s="50"/>
      <c r="I197" s="50"/>
      <c r="J197" s="50"/>
      <c r="K197" s="49">
        <f>E197+F197+G197+I197</f>
        <v>31247</v>
      </c>
      <c r="L197" s="50"/>
      <c r="M197" s="50"/>
      <c r="N197" s="50"/>
      <c r="O197" s="50"/>
      <c r="P197" s="50"/>
      <c r="Q197" s="50"/>
      <c r="R197" s="49">
        <f t="shared" si="75"/>
        <v>0</v>
      </c>
      <c r="S197" s="108"/>
      <c r="T197" s="108"/>
      <c r="U197" s="108"/>
      <c r="V197" s="108"/>
      <c r="W197" s="108"/>
      <c r="X197" s="108"/>
      <c r="Y197" s="87">
        <f t="shared" si="76"/>
        <v>0</v>
      </c>
      <c r="Z197" s="108"/>
      <c r="AA197" s="108"/>
      <c r="AB197" s="108"/>
      <c r="AC197" s="108"/>
      <c r="AD197" s="108"/>
      <c r="AE197" s="108"/>
      <c r="AF197" s="87">
        <f t="shared" si="77"/>
        <v>0</v>
      </c>
      <c r="AG197" s="108"/>
      <c r="AH197" s="108"/>
      <c r="AI197" s="108"/>
      <c r="AJ197" s="108"/>
      <c r="AK197" s="108"/>
      <c r="AL197" s="108"/>
      <c r="AM197" s="87">
        <f t="shared" si="78"/>
        <v>0</v>
      </c>
      <c r="AN197" s="50"/>
      <c r="AO197" s="50"/>
      <c r="AP197" s="50"/>
      <c r="AQ197" s="50"/>
      <c r="AR197" s="50"/>
      <c r="AS197" s="50"/>
      <c r="AT197" s="87">
        <f t="shared" si="79"/>
        <v>0</v>
      </c>
      <c r="AU197" s="95">
        <f>AT197+AM197+AF197+Y197+R197+K197</f>
        <v>31247</v>
      </c>
      <c r="AV197" s="89" t="s">
        <v>770</v>
      </c>
      <c r="AW197" s="50">
        <v>2022</v>
      </c>
      <c r="AX197" s="50">
        <v>2022</v>
      </c>
      <c r="AY197" s="48" t="s">
        <v>157</v>
      </c>
    </row>
    <row r="198" spans="1:51" ht="192.95" customHeight="1" x14ac:dyDescent="0.25">
      <c r="A198" s="126" t="s">
        <v>429</v>
      </c>
      <c r="B198" s="48" t="s">
        <v>159</v>
      </c>
      <c r="C198" s="51" t="s">
        <v>97</v>
      </c>
      <c r="D198" s="50"/>
      <c r="E198" s="90"/>
      <c r="F198" s="50"/>
      <c r="G198" s="90"/>
      <c r="H198" s="50"/>
      <c r="I198" s="50"/>
      <c r="J198" s="50"/>
      <c r="K198" s="49">
        <f>E198+F198+G198+I198</f>
        <v>0</v>
      </c>
      <c r="L198" s="50">
        <v>10000</v>
      </c>
      <c r="M198" s="50"/>
      <c r="N198" s="50"/>
      <c r="O198" s="50"/>
      <c r="P198" s="50"/>
      <c r="Q198" s="50"/>
      <c r="R198" s="49">
        <f t="shared" si="75"/>
        <v>10000</v>
      </c>
      <c r="S198" s="108"/>
      <c r="T198" s="108"/>
      <c r="U198" s="108"/>
      <c r="V198" s="108"/>
      <c r="W198" s="108"/>
      <c r="X198" s="108"/>
      <c r="Y198" s="87">
        <f t="shared" si="76"/>
        <v>0</v>
      </c>
      <c r="Z198" s="108"/>
      <c r="AA198" s="108"/>
      <c r="AB198" s="108"/>
      <c r="AC198" s="108"/>
      <c r="AD198" s="108"/>
      <c r="AE198" s="108"/>
      <c r="AF198" s="87">
        <f t="shared" si="77"/>
        <v>0</v>
      </c>
      <c r="AG198" s="108"/>
      <c r="AH198" s="108"/>
      <c r="AI198" s="108"/>
      <c r="AJ198" s="108"/>
      <c r="AK198" s="108"/>
      <c r="AL198" s="108"/>
      <c r="AM198" s="87">
        <f t="shared" si="78"/>
        <v>0</v>
      </c>
      <c r="AN198" s="50"/>
      <c r="AO198" s="50"/>
      <c r="AP198" s="50"/>
      <c r="AQ198" s="50"/>
      <c r="AR198" s="50"/>
      <c r="AS198" s="50"/>
      <c r="AT198" s="87">
        <f t="shared" si="79"/>
        <v>0</v>
      </c>
      <c r="AU198" s="95">
        <f>AT198+AM198+AF198+Y198+R198+K198</f>
        <v>10000</v>
      </c>
      <c r="AV198" s="89" t="s">
        <v>771</v>
      </c>
      <c r="AW198" s="50">
        <v>2023</v>
      </c>
      <c r="AX198" s="50">
        <v>2023</v>
      </c>
      <c r="AY198" s="48" t="s">
        <v>68</v>
      </c>
    </row>
    <row r="199" spans="1:51" s="20" customFormat="1" ht="198.95" customHeight="1" x14ac:dyDescent="0.25">
      <c r="A199" s="92" t="s">
        <v>543</v>
      </c>
      <c r="B199" s="51" t="s">
        <v>90</v>
      </c>
      <c r="C199" s="51" t="s">
        <v>97</v>
      </c>
      <c r="D199" s="51"/>
      <c r="E199" s="51"/>
      <c r="F199" s="51"/>
      <c r="G199" s="51"/>
      <c r="H199" s="51"/>
      <c r="I199" s="51"/>
      <c r="J199" s="51"/>
      <c r="K199" s="93">
        <f>E199+F199+G199+I199</f>
        <v>0</v>
      </c>
      <c r="L199" s="51">
        <v>83000</v>
      </c>
      <c r="M199" s="51"/>
      <c r="N199" s="51"/>
      <c r="O199" s="51"/>
      <c r="P199" s="51"/>
      <c r="Q199" s="51"/>
      <c r="R199" s="49">
        <f t="shared" si="75"/>
        <v>83000</v>
      </c>
      <c r="S199" s="51"/>
      <c r="T199" s="51"/>
      <c r="U199" s="51"/>
      <c r="V199" s="51"/>
      <c r="W199" s="51"/>
      <c r="X199" s="51"/>
      <c r="Y199" s="87">
        <f t="shared" si="76"/>
        <v>0</v>
      </c>
      <c r="Z199" s="51"/>
      <c r="AA199" s="51"/>
      <c r="AB199" s="51"/>
      <c r="AC199" s="51"/>
      <c r="AD199" s="51"/>
      <c r="AE199" s="51"/>
      <c r="AF199" s="87">
        <f t="shared" si="77"/>
        <v>0</v>
      </c>
      <c r="AG199" s="51"/>
      <c r="AH199" s="51"/>
      <c r="AI199" s="51"/>
      <c r="AJ199" s="51"/>
      <c r="AK199" s="51"/>
      <c r="AL199" s="51"/>
      <c r="AM199" s="87">
        <f t="shared" si="78"/>
        <v>0</v>
      </c>
      <c r="AN199" s="51"/>
      <c r="AO199" s="51"/>
      <c r="AP199" s="51"/>
      <c r="AQ199" s="51"/>
      <c r="AR199" s="51"/>
      <c r="AS199" s="51"/>
      <c r="AT199" s="87">
        <f t="shared" si="79"/>
        <v>0</v>
      </c>
      <c r="AU199" s="95">
        <f>AT199+AM199+AF199+Y199+R199+K199</f>
        <v>83000</v>
      </c>
      <c r="AV199" s="96" t="s">
        <v>772</v>
      </c>
      <c r="AW199" s="51">
        <v>2023</v>
      </c>
      <c r="AX199" s="48">
        <v>2023</v>
      </c>
      <c r="AY199" s="51" t="s">
        <v>88</v>
      </c>
    </row>
    <row r="200" spans="1:51" ht="70.5" customHeight="1" x14ac:dyDescent="0.25">
      <c r="A200" s="126" t="s">
        <v>430</v>
      </c>
      <c r="B200" s="135" t="s">
        <v>879</v>
      </c>
      <c r="C200" s="48" t="s">
        <v>97</v>
      </c>
      <c r="D200" s="50"/>
      <c r="E200" s="51"/>
      <c r="F200" s="51"/>
      <c r="G200" s="51"/>
      <c r="H200" s="51"/>
      <c r="I200" s="51"/>
      <c r="J200" s="51"/>
      <c r="K200" s="93">
        <f>E200+F200+G200+I200</f>
        <v>0</v>
      </c>
      <c r="L200" s="50"/>
      <c r="M200" s="50"/>
      <c r="N200" s="50"/>
      <c r="O200" s="50"/>
      <c r="P200" s="50"/>
      <c r="Q200" s="50"/>
      <c r="R200" s="49">
        <f t="shared" si="75"/>
        <v>0</v>
      </c>
      <c r="S200" s="90">
        <v>143000</v>
      </c>
      <c r="T200" s="50"/>
      <c r="U200" s="50"/>
      <c r="V200" s="50"/>
      <c r="W200" s="50"/>
      <c r="X200" s="50"/>
      <c r="Y200" s="87">
        <f t="shared" si="76"/>
        <v>143000</v>
      </c>
      <c r="Z200" s="50"/>
      <c r="AA200" s="50"/>
      <c r="AB200" s="50"/>
      <c r="AC200" s="50"/>
      <c r="AD200" s="50"/>
      <c r="AE200" s="50"/>
      <c r="AF200" s="87">
        <f t="shared" si="77"/>
        <v>0</v>
      </c>
      <c r="AG200" s="50"/>
      <c r="AH200" s="50"/>
      <c r="AI200" s="50"/>
      <c r="AJ200" s="50"/>
      <c r="AK200" s="50"/>
      <c r="AL200" s="50"/>
      <c r="AM200" s="87">
        <f t="shared" si="78"/>
        <v>0</v>
      </c>
      <c r="AN200" s="50"/>
      <c r="AO200" s="50"/>
      <c r="AP200" s="50"/>
      <c r="AQ200" s="50"/>
      <c r="AR200" s="50"/>
      <c r="AS200" s="50"/>
      <c r="AT200" s="87">
        <f t="shared" si="79"/>
        <v>0</v>
      </c>
      <c r="AU200" s="95">
        <f>AT200+AM200+AF200+Y200+R200+K200</f>
        <v>143000</v>
      </c>
      <c r="AV200" s="98" t="s">
        <v>773</v>
      </c>
      <c r="AW200" s="50">
        <v>2024</v>
      </c>
      <c r="AX200" s="50">
        <v>2024</v>
      </c>
      <c r="AY200" s="48" t="s">
        <v>886</v>
      </c>
    </row>
    <row r="201" spans="1:51" ht="54" x14ac:dyDescent="0.25">
      <c r="A201" s="126" t="s">
        <v>431</v>
      </c>
      <c r="B201" s="51" t="s">
        <v>252</v>
      </c>
      <c r="C201" s="48" t="s">
        <v>97</v>
      </c>
      <c r="D201" s="50"/>
      <c r="F201" s="198"/>
      <c r="G201" s="50"/>
      <c r="H201" s="50"/>
      <c r="I201" s="50"/>
      <c r="J201" s="50"/>
      <c r="K201" s="93">
        <f>E201+F201+G201+I201</f>
        <v>0</v>
      </c>
      <c r="L201" s="198">
        <v>65000</v>
      </c>
      <c r="M201" s="50"/>
      <c r="N201" s="50"/>
      <c r="O201" s="50"/>
      <c r="P201" s="50"/>
      <c r="Q201" s="50"/>
      <c r="R201" s="49">
        <f t="shared" si="75"/>
        <v>65000</v>
      </c>
      <c r="S201" s="50"/>
      <c r="T201" s="50"/>
      <c r="U201" s="50"/>
      <c r="V201" s="50"/>
      <c r="W201" s="50"/>
      <c r="X201" s="50"/>
      <c r="Y201" s="87">
        <f t="shared" si="76"/>
        <v>0</v>
      </c>
      <c r="Z201" s="50"/>
      <c r="AA201" s="50"/>
      <c r="AB201" s="50"/>
      <c r="AC201" s="50"/>
      <c r="AD201" s="50"/>
      <c r="AE201" s="50"/>
      <c r="AF201" s="87">
        <f t="shared" si="77"/>
        <v>0</v>
      </c>
      <c r="AG201" s="50"/>
      <c r="AH201" s="50"/>
      <c r="AI201" s="50"/>
      <c r="AJ201" s="50"/>
      <c r="AK201" s="50"/>
      <c r="AL201" s="50"/>
      <c r="AM201" s="87">
        <f t="shared" si="78"/>
        <v>0</v>
      </c>
      <c r="AN201" s="50"/>
      <c r="AO201" s="50"/>
      <c r="AP201" s="50"/>
      <c r="AQ201" s="50"/>
      <c r="AR201" s="50"/>
      <c r="AS201" s="50"/>
      <c r="AT201" s="87">
        <f t="shared" si="79"/>
        <v>0</v>
      </c>
      <c r="AU201" s="95">
        <f>AT201+AM201+AF201+Y201+R201+K201</f>
        <v>65000</v>
      </c>
      <c r="AV201" s="199" t="s">
        <v>802</v>
      </c>
      <c r="AW201" s="50">
        <v>2022</v>
      </c>
      <c r="AX201" s="50">
        <v>2022</v>
      </c>
      <c r="AY201" s="48" t="s">
        <v>886</v>
      </c>
    </row>
    <row r="202" spans="1:51" ht="23.1" customHeight="1" x14ac:dyDescent="0.25">
      <c r="A202" s="370" t="s">
        <v>612</v>
      </c>
      <c r="B202" s="371"/>
      <c r="C202" s="371"/>
      <c r="D202" s="371"/>
      <c r="E202" s="371"/>
      <c r="F202" s="371"/>
      <c r="G202" s="371"/>
      <c r="H202" s="371"/>
      <c r="I202" s="371"/>
      <c r="J202" s="371"/>
      <c r="K202" s="371"/>
      <c r="L202" s="371"/>
      <c r="M202" s="371"/>
      <c r="N202" s="371"/>
      <c r="O202" s="371"/>
      <c r="P202" s="371"/>
      <c r="Q202" s="371"/>
      <c r="R202" s="371"/>
      <c r="S202" s="371"/>
      <c r="T202" s="371"/>
      <c r="U202" s="371"/>
      <c r="V202" s="371"/>
      <c r="W202" s="371"/>
      <c r="X202" s="371"/>
      <c r="Y202" s="371"/>
      <c r="Z202" s="371"/>
      <c r="AA202" s="371"/>
      <c r="AB202" s="371"/>
      <c r="AC202" s="371"/>
      <c r="AD202" s="371"/>
      <c r="AE202" s="371"/>
      <c r="AF202" s="371"/>
      <c r="AG202" s="371"/>
      <c r="AH202" s="371"/>
      <c r="AI202" s="371"/>
      <c r="AJ202" s="371"/>
      <c r="AK202" s="371"/>
      <c r="AL202" s="371"/>
      <c r="AM202" s="371"/>
      <c r="AN202" s="371"/>
      <c r="AO202" s="371"/>
      <c r="AP202" s="371"/>
      <c r="AQ202" s="371"/>
      <c r="AR202" s="371"/>
      <c r="AS202" s="371"/>
      <c r="AT202" s="371"/>
      <c r="AU202" s="371"/>
      <c r="AV202" s="371"/>
      <c r="AW202" s="371"/>
      <c r="AX202" s="371"/>
      <c r="AY202" s="371"/>
    </row>
    <row r="203" spans="1:51" ht="91.5" x14ac:dyDescent="0.25">
      <c r="A203" s="126" t="s">
        <v>432</v>
      </c>
      <c r="B203" s="48" t="s">
        <v>251</v>
      </c>
      <c r="C203" s="48" t="s">
        <v>97</v>
      </c>
      <c r="D203" s="50"/>
      <c r="E203" s="90"/>
      <c r="F203" s="50"/>
      <c r="G203" s="50"/>
      <c r="H203" s="50"/>
      <c r="I203" s="50"/>
      <c r="J203" s="50"/>
      <c r="K203" s="87">
        <f>E203+F203+G203+I203</f>
        <v>0</v>
      </c>
      <c r="L203" s="90">
        <v>52000</v>
      </c>
      <c r="M203" s="50"/>
      <c r="N203" s="50"/>
      <c r="O203" s="50"/>
      <c r="P203" s="50"/>
      <c r="Q203" s="50"/>
      <c r="R203" s="49">
        <f t="shared" si="75"/>
        <v>52000</v>
      </c>
      <c r="S203" s="90">
        <v>10000</v>
      </c>
      <c r="T203" s="50"/>
      <c r="U203" s="50"/>
      <c r="V203" s="50"/>
      <c r="W203" s="50"/>
      <c r="X203" s="50"/>
      <c r="Y203" s="87">
        <f>S203+T203+U203+W203</f>
        <v>10000</v>
      </c>
      <c r="Z203" s="50"/>
      <c r="AA203" s="50"/>
      <c r="AB203" s="50"/>
      <c r="AC203" s="50"/>
      <c r="AD203" s="50"/>
      <c r="AE203" s="50"/>
      <c r="AF203" s="87">
        <f>Z203+AA203+AB203+AD203</f>
        <v>0</v>
      </c>
      <c r="AG203" s="50"/>
      <c r="AH203" s="50"/>
      <c r="AI203" s="50"/>
      <c r="AJ203" s="50"/>
      <c r="AK203" s="50"/>
      <c r="AL203" s="50"/>
      <c r="AM203" s="87">
        <f>AG203+AH203+AI203+AK203</f>
        <v>0</v>
      </c>
      <c r="AN203" s="50"/>
      <c r="AO203" s="50"/>
      <c r="AP203" s="50"/>
      <c r="AQ203" s="50"/>
      <c r="AR203" s="50"/>
      <c r="AS203" s="50"/>
      <c r="AT203" s="87">
        <f>AN203+AO203+AP203+AR203</f>
        <v>0</v>
      </c>
      <c r="AU203" s="95">
        <f t="shared" ref="AU203:AU208" si="91">AT203+AM203+AF203+Y203+R203+K203</f>
        <v>62000</v>
      </c>
      <c r="AV203" s="89" t="s">
        <v>804</v>
      </c>
      <c r="AW203" s="50">
        <v>2022</v>
      </c>
      <c r="AX203" s="50">
        <v>2023</v>
      </c>
      <c r="AY203" s="48" t="s">
        <v>154</v>
      </c>
    </row>
    <row r="204" spans="1:51" ht="54" x14ac:dyDescent="0.25">
      <c r="A204" s="350" t="s">
        <v>613</v>
      </c>
      <c r="B204" s="351" t="s">
        <v>56</v>
      </c>
      <c r="C204" s="351" t="s">
        <v>97</v>
      </c>
      <c r="D204" s="352"/>
      <c r="E204" s="229"/>
      <c r="F204" s="352"/>
      <c r="G204" s="352"/>
      <c r="H204" s="352"/>
      <c r="I204" s="352"/>
      <c r="J204" s="352"/>
      <c r="K204" s="353">
        <f t="shared" ref="K204:K208" si="92">E204+F204+G204+I204</f>
        <v>0</v>
      </c>
      <c r="L204" s="354">
        <v>20000</v>
      </c>
      <c r="M204" s="352"/>
      <c r="N204" s="352"/>
      <c r="O204" s="352"/>
      <c r="P204" s="352"/>
      <c r="Q204" s="352"/>
      <c r="R204" s="355">
        <f t="shared" si="75"/>
        <v>20000</v>
      </c>
      <c r="S204" s="352"/>
      <c r="T204" s="352"/>
      <c r="U204" s="352"/>
      <c r="V204" s="352"/>
      <c r="W204" s="352"/>
      <c r="X204" s="352"/>
      <c r="Y204" s="353">
        <f t="shared" ref="Y204:Y208" si="93">S204+T204+U204+W204</f>
        <v>0</v>
      </c>
      <c r="Z204" s="352"/>
      <c r="AA204" s="352"/>
      <c r="AB204" s="352"/>
      <c r="AC204" s="352"/>
      <c r="AD204" s="352"/>
      <c r="AE204" s="352"/>
      <c r="AF204" s="353">
        <f t="shared" ref="AF204:AF208" si="94">Z204+AA204+AB204+AD204</f>
        <v>0</v>
      </c>
      <c r="AG204" s="352"/>
      <c r="AH204" s="352"/>
      <c r="AI204" s="352"/>
      <c r="AJ204" s="352"/>
      <c r="AK204" s="352"/>
      <c r="AL204" s="352"/>
      <c r="AM204" s="353">
        <f t="shared" ref="AM204:AM208" si="95">AG204+AH204+AI204+AK204</f>
        <v>0</v>
      </c>
      <c r="AN204" s="352"/>
      <c r="AO204" s="352"/>
      <c r="AP204" s="352"/>
      <c r="AQ204" s="352"/>
      <c r="AR204" s="352"/>
      <c r="AS204" s="352"/>
      <c r="AT204" s="353">
        <f t="shared" ref="AT204:AT208" si="96">AN204+AO204+AP204+AR204</f>
        <v>0</v>
      </c>
      <c r="AU204" s="356">
        <f t="shared" si="91"/>
        <v>20000</v>
      </c>
      <c r="AV204" s="357" t="s">
        <v>803</v>
      </c>
      <c r="AW204" s="352">
        <v>2022</v>
      </c>
      <c r="AX204" s="352">
        <v>2022</v>
      </c>
      <c r="AY204" s="351" t="s">
        <v>155</v>
      </c>
    </row>
    <row r="205" spans="1:51" s="316" customFormat="1" ht="201.95" customHeight="1" x14ac:dyDescent="0.25">
      <c r="A205" s="216" t="s">
        <v>614</v>
      </c>
      <c r="B205" s="218" t="s">
        <v>57</v>
      </c>
      <c r="C205" s="218" t="s">
        <v>97</v>
      </c>
      <c r="D205" s="219"/>
      <c r="E205" s="219"/>
      <c r="F205" s="219"/>
      <c r="G205" s="219"/>
      <c r="H205" s="219"/>
      <c r="I205" s="219"/>
      <c r="J205" s="219"/>
      <c r="K205" s="223">
        <f t="shared" si="92"/>
        <v>0</v>
      </c>
      <c r="L205" s="219"/>
      <c r="M205" s="219"/>
      <c r="N205" s="219"/>
      <c r="O205" s="219"/>
      <c r="P205" s="219"/>
      <c r="Q205" s="219"/>
      <c r="R205" s="329">
        <f t="shared" si="75"/>
        <v>0</v>
      </c>
      <c r="S205" s="219"/>
      <c r="T205" s="219"/>
      <c r="U205" s="219"/>
      <c r="V205" s="219"/>
      <c r="W205" s="219"/>
      <c r="X205" s="219"/>
      <c r="Y205" s="223">
        <f>S205+T205+U205+W205</f>
        <v>0</v>
      </c>
      <c r="Z205" s="223"/>
      <c r="AA205" s="219">
        <v>15000</v>
      </c>
      <c r="AB205" s="219">
        <v>85000</v>
      </c>
      <c r="AC205" s="219" t="s">
        <v>46</v>
      </c>
      <c r="AD205" s="219"/>
      <c r="AE205" s="219"/>
      <c r="AF205" s="223">
        <f>Z205+AA205+AB205+AD205</f>
        <v>100000</v>
      </c>
      <c r="AG205" s="219"/>
      <c r="AH205" s="224">
        <v>88235.294117647049</v>
      </c>
      <c r="AI205" s="219">
        <v>500000</v>
      </c>
      <c r="AJ205" s="219" t="s">
        <v>46</v>
      </c>
      <c r="AK205" s="219"/>
      <c r="AL205" s="219"/>
      <c r="AM205" s="223">
        <f>AG205+AH205+AI205+AK205</f>
        <v>588235.29411764699</v>
      </c>
      <c r="AN205" s="219"/>
      <c r="AO205" s="219">
        <f>2500000+2000000</f>
        <v>4500000</v>
      </c>
      <c r="AP205" s="219">
        <v>3450000</v>
      </c>
      <c r="AQ205" s="219" t="s">
        <v>46</v>
      </c>
      <c r="AR205" s="219"/>
      <c r="AS205" s="219"/>
      <c r="AT205" s="223">
        <f>AN205+AO205+AP205+AR205</f>
        <v>7950000</v>
      </c>
      <c r="AU205" s="313">
        <f>AT205+AM205+AF205+Y205+R205+K205</f>
        <v>8638235.2941176463</v>
      </c>
      <c r="AV205" s="227" t="s">
        <v>1073</v>
      </c>
      <c r="AW205" s="219">
        <v>2025</v>
      </c>
      <c r="AX205" s="219">
        <v>2028</v>
      </c>
      <c r="AY205" s="218" t="s">
        <v>68</v>
      </c>
    </row>
    <row r="206" spans="1:51" s="20" customFormat="1" ht="18.75" x14ac:dyDescent="0.25">
      <c r="A206" s="387" t="s">
        <v>1075</v>
      </c>
      <c r="B206" s="388"/>
      <c r="C206" s="388"/>
      <c r="D206" s="388"/>
      <c r="E206" s="388"/>
      <c r="F206" s="388"/>
      <c r="G206" s="388"/>
      <c r="H206" s="388"/>
      <c r="I206" s="388"/>
      <c r="J206" s="388"/>
      <c r="K206" s="388"/>
      <c r="L206" s="388"/>
      <c r="M206" s="388"/>
      <c r="N206" s="388"/>
      <c r="O206" s="388"/>
      <c r="P206" s="388"/>
      <c r="Q206" s="388"/>
      <c r="R206" s="388"/>
      <c r="S206" s="388"/>
      <c r="T206" s="388"/>
      <c r="U206" s="388"/>
      <c r="V206" s="388"/>
      <c r="W206" s="388"/>
      <c r="X206" s="388"/>
      <c r="Y206" s="388"/>
      <c r="Z206" s="388"/>
      <c r="AA206" s="388"/>
      <c r="AB206" s="388"/>
      <c r="AC206" s="388"/>
      <c r="AD206" s="388"/>
      <c r="AE206" s="388"/>
      <c r="AF206" s="388"/>
      <c r="AG206" s="388"/>
      <c r="AH206" s="388"/>
      <c r="AI206" s="388"/>
      <c r="AJ206" s="388"/>
      <c r="AK206" s="388"/>
      <c r="AL206" s="388"/>
      <c r="AM206" s="388"/>
      <c r="AN206" s="388"/>
      <c r="AO206" s="388"/>
      <c r="AP206" s="388"/>
      <c r="AQ206" s="388"/>
      <c r="AR206" s="388"/>
      <c r="AS206" s="388"/>
      <c r="AT206" s="388"/>
      <c r="AU206" s="388"/>
      <c r="AV206" s="388"/>
      <c r="AW206" s="388"/>
      <c r="AX206" s="388"/>
      <c r="AY206" s="389"/>
    </row>
    <row r="207" spans="1:51" ht="109.5" x14ac:dyDescent="0.25">
      <c r="A207" s="126" t="s">
        <v>615</v>
      </c>
      <c r="B207" s="48" t="s">
        <v>58</v>
      </c>
      <c r="C207" s="48" t="s">
        <v>97</v>
      </c>
      <c r="D207" s="50"/>
      <c r="E207" s="50"/>
      <c r="F207" s="50"/>
      <c r="G207" s="50"/>
      <c r="H207" s="50"/>
      <c r="I207" s="50"/>
      <c r="J207" s="50"/>
      <c r="K207" s="87">
        <f t="shared" si="92"/>
        <v>0</v>
      </c>
      <c r="L207" s="50">
        <v>70000</v>
      </c>
      <c r="M207" s="50"/>
      <c r="N207" s="50"/>
      <c r="O207" s="50"/>
      <c r="P207" s="50"/>
      <c r="Q207" s="50"/>
      <c r="R207" s="49">
        <f t="shared" si="75"/>
        <v>70000</v>
      </c>
      <c r="S207" s="50"/>
      <c r="T207" s="50"/>
      <c r="U207" s="50"/>
      <c r="V207" s="50"/>
      <c r="W207" s="50"/>
      <c r="X207" s="50"/>
      <c r="Y207" s="87">
        <f t="shared" si="93"/>
        <v>0</v>
      </c>
      <c r="Z207" s="50"/>
      <c r="AA207" s="50"/>
      <c r="AB207" s="50"/>
      <c r="AC207" s="50"/>
      <c r="AD207" s="50"/>
      <c r="AE207" s="50"/>
      <c r="AF207" s="87">
        <f t="shared" si="94"/>
        <v>0</v>
      </c>
      <c r="AG207" s="50"/>
      <c r="AH207" s="50"/>
      <c r="AI207" s="50"/>
      <c r="AJ207" s="50"/>
      <c r="AK207" s="50"/>
      <c r="AL207" s="50"/>
      <c r="AM207" s="87">
        <f t="shared" si="95"/>
        <v>0</v>
      </c>
      <c r="AN207" s="50"/>
      <c r="AO207" s="50"/>
      <c r="AP207" s="50"/>
      <c r="AQ207" s="50"/>
      <c r="AR207" s="50"/>
      <c r="AS207" s="50"/>
      <c r="AT207" s="87">
        <f t="shared" si="96"/>
        <v>0</v>
      </c>
      <c r="AU207" s="95">
        <f t="shared" si="91"/>
        <v>70000</v>
      </c>
      <c r="AV207" s="89" t="s">
        <v>882</v>
      </c>
      <c r="AW207" s="50">
        <v>2023</v>
      </c>
      <c r="AX207" s="50">
        <v>2023</v>
      </c>
      <c r="AY207" s="48" t="s">
        <v>68</v>
      </c>
    </row>
    <row r="208" spans="1:51" ht="91.5" x14ac:dyDescent="0.25">
      <c r="A208" s="126" t="s">
        <v>616</v>
      </c>
      <c r="B208" s="48" t="s">
        <v>59</v>
      </c>
      <c r="C208" s="48" t="s">
        <v>97</v>
      </c>
      <c r="D208" s="50"/>
      <c r="E208" s="50"/>
      <c r="F208" s="50"/>
      <c r="G208" s="50"/>
      <c r="H208" s="50"/>
      <c r="I208" s="50"/>
      <c r="J208" s="50"/>
      <c r="K208" s="87">
        <f t="shared" si="92"/>
        <v>0</v>
      </c>
      <c r="L208" s="50">
        <v>130000</v>
      </c>
      <c r="M208" s="50"/>
      <c r="N208" s="50"/>
      <c r="O208" s="50"/>
      <c r="P208" s="50"/>
      <c r="Q208" s="50"/>
      <c r="R208" s="49">
        <f t="shared" si="75"/>
        <v>130000</v>
      </c>
      <c r="S208" s="50"/>
      <c r="T208" s="50"/>
      <c r="U208" s="50"/>
      <c r="V208" s="50"/>
      <c r="W208" s="50"/>
      <c r="X208" s="50"/>
      <c r="Y208" s="87">
        <f t="shared" si="93"/>
        <v>0</v>
      </c>
      <c r="Z208" s="50"/>
      <c r="AA208" s="50"/>
      <c r="AB208" s="50"/>
      <c r="AC208" s="50"/>
      <c r="AD208" s="50"/>
      <c r="AE208" s="50"/>
      <c r="AF208" s="87">
        <f t="shared" si="94"/>
        <v>0</v>
      </c>
      <c r="AG208" s="50"/>
      <c r="AH208" s="50"/>
      <c r="AI208" s="50"/>
      <c r="AJ208" s="50"/>
      <c r="AK208" s="50"/>
      <c r="AL208" s="50"/>
      <c r="AM208" s="87">
        <f t="shared" si="95"/>
        <v>0</v>
      </c>
      <c r="AN208" s="50"/>
      <c r="AO208" s="50"/>
      <c r="AP208" s="50"/>
      <c r="AQ208" s="50"/>
      <c r="AR208" s="50"/>
      <c r="AS208" s="50"/>
      <c r="AT208" s="87">
        <f t="shared" si="96"/>
        <v>0</v>
      </c>
      <c r="AU208" s="95">
        <f t="shared" si="91"/>
        <v>130000</v>
      </c>
      <c r="AV208" s="89" t="s">
        <v>883</v>
      </c>
      <c r="AW208" s="50">
        <v>2023</v>
      </c>
      <c r="AX208" s="50">
        <v>2023</v>
      </c>
      <c r="AY208" s="48" t="s">
        <v>68</v>
      </c>
    </row>
    <row r="209" spans="1:51" x14ac:dyDescent="0.25">
      <c r="A209" s="370" t="s">
        <v>617</v>
      </c>
      <c r="B209" s="371"/>
      <c r="C209" s="371"/>
      <c r="D209" s="371"/>
      <c r="E209" s="371"/>
      <c r="F209" s="371"/>
      <c r="G209" s="371"/>
      <c r="H209" s="371"/>
      <c r="I209" s="371"/>
      <c r="J209" s="371"/>
      <c r="K209" s="371"/>
      <c r="L209" s="371"/>
      <c r="M209" s="371"/>
      <c r="N209" s="371"/>
      <c r="O209" s="371"/>
      <c r="P209" s="371"/>
      <c r="Q209" s="371"/>
      <c r="R209" s="371"/>
      <c r="S209" s="371"/>
      <c r="T209" s="371"/>
      <c r="U209" s="371"/>
      <c r="V209" s="371"/>
      <c r="W209" s="371"/>
      <c r="X209" s="371"/>
      <c r="Y209" s="371"/>
      <c r="Z209" s="371"/>
      <c r="AA209" s="371"/>
      <c r="AB209" s="371"/>
      <c r="AC209" s="371"/>
      <c r="AD209" s="371"/>
      <c r="AE209" s="371"/>
      <c r="AF209" s="371"/>
      <c r="AG209" s="371"/>
      <c r="AH209" s="371"/>
      <c r="AI209" s="371"/>
      <c r="AJ209" s="371"/>
      <c r="AK209" s="371"/>
      <c r="AL209" s="371"/>
      <c r="AM209" s="371"/>
      <c r="AN209" s="371"/>
      <c r="AO209" s="371"/>
      <c r="AP209" s="371"/>
      <c r="AQ209" s="371"/>
      <c r="AR209" s="371"/>
      <c r="AS209" s="371"/>
      <c r="AT209" s="371"/>
      <c r="AU209" s="371"/>
      <c r="AV209" s="371"/>
      <c r="AW209" s="371"/>
      <c r="AX209" s="371"/>
      <c r="AY209" s="371"/>
    </row>
    <row r="210" spans="1:51" ht="222" x14ac:dyDescent="0.25">
      <c r="A210" s="126" t="s">
        <v>433</v>
      </c>
      <c r="B210" s="51" t="s">
        <v>108</v>
      </c>
      <c r="C210" s="48" t="s">
        <v>97</v>
      </c>
      <c r="D210" s="103"/>
      <c r="E210" s="50">
        <v>30000</v>
      </c>
      <c r="F210" s="50"/>
      <c r="G210" s="50"/>
      <c r="H210" s="50"/>
      <c r="I210" s="50"/>
      <c r="J210" s="50"/>
      <c r="K210" s="87">
        <f>E210+F210+G210+I210</f>
        <v>30000</v>
      </c>
      <c r="L210" s="50">
        <v>30000</v>
      </c>
      <c r="M210" s="50"/>
      <c r="N210" s="50"/>
      <c r="O210" s="50"/>
      <c r="P210" s="50"/>
      <c r="Q210" s="50"/>
      <c r="R210" s="49">
        <f t="shared" si="75"/>
        <v>30000</v>
      </c>
      <c r="S210" s="50">
        <v>30000</v>
      </c>
      <c r="T210" s="50"/>
      <c r="U210" s="50"/>
      <c r="V210" s="50"/>
      <c r="W210" s="50"/>
      <c r="X210" s="50"/>
      <c r="Y210" s="87">
        <f>S210+T210+U210+W210</f>
        <v>30000</v>
      </c>
      <c r="Z210" s="50">
        <v>30000</v>
      </c>
      <c r="AA210" s="50"/>
      <c r="AB210" s="50"/>
      <c r="AC210" s="50"/>
      <c r="AD210" s="50"/>
      <c r="AE210" s="50"/>
      <c r="AF210" s="87">
        <f>Z210+AA210+AB210+AD210</f>
        <v>30000</v>
      </c>
      <c r="AG210" s="50">
        <v>30000</v>
      </c>
      <c r="AH210" s="50"/>
      <c r="AI210" s="50"/>
      <c r="AJ210" s="50"/>
      <c r="AK210" s="50"/>
      <c r="AL210" s="50"/>
      <c r="AM210" s="87">
        <f>AG210+AH210+AI210+AK210</f>
        <v>30000</v>
      </c>
      <c r="AN210" s="50">
        <v>30000</v>
      </c>
      <c r="AO210" s="50"/>
      <c r="AP210" s="50"/>
      <c r="AQ210" s="50"/>
      <c r="AR210" s="50"/>
      <c r="AS210" s="50"/>
      <c r="AT210" s="87">
        <f>AN210+AO210+AP210+AR210</f>
        <v>30000</v>
      </c>
      <c r="AU210" s="95">
        <f t="shared" ref="AU210" si="97">AT210+AM210+AF210+Y210+R210+K210</f>
        <v>180000</v>
      </c>
      <c r="AV210" s="89" t="s">
        <v>805</v>
      </c>
      <c r="AW210" s="50">
        <v>2022</v>
      </c>
      <c r="AX210" s="50">
        <v>2027</v>
      </c>
      <c r="AY210" s="48" t="s">
        <v>88</v>
      </c>
    </row>
    <row r="211" spans="1:51" x14ac:dyDescent="0.25">
      <c r="K211" s="3"/>
      <c r="R211" s="3"/>
    </row>
    <row r="212" spans="1:51" x14ac:dyDescent="0.25">
      <c r="K212" s="3"/>
      <c r="R212" s="3"/>
    </row>
    <row r="213" spans="1:51" x14ac:dyDescent="0.25">
      <c r="K213" s="3"/>
      <c r="R213" s="3"/>
    </row>
    <row r="214" spans="1:51" x14ac:dyDescent="0.25">
      <c r="K214" s="3"/>
      <c r="R214" s="3"/>
    </row>
    <row r="215" spans="1:51" ht="18.75" x14ac:dyDescent="0.25">
      <c r="A215" s="159" t="s">
        <v>654</v>
      </c>
      <c r="B215" s="160" t="s">
        <v>655</v>
      </c>
      <c r="C215" s="20"/>
      <c r="D215" s="20"/>
      <c r="E215" s="12"/>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3"/>
      <c r="AV215" s="45"/>
      <c r="AW215" s="20"/>
      <c r="AX215" s="12"/>
      <c r="AY215" s="20"/>
    </row>
    <row r="216" spans="1:51" x14ac:dyDescent="0.25">
      <c r="K216" s="3"/>
      <c r="R216" s="3"/>
    </row>
    <row r="217" spans="1:51" x14ac:dyDescent="0.25">
      <c r="K217" s="3"/>
      <c r="R217" s="3"/>
    </row>
    <row r="218" spans="1:51" x14ac:dyDescent="0.25">
      <c r="K218" s="3"/>
      <c r="R218" s="3"/>
    </row>
    <row r="219" spans="1:51" x14ac:dyDescent="0.25">
      <c r="K219" s="3"/>
      <c r="R219" s="3"/>
    </row>
    <row r="220" spans="1:51" x14ac:dyDescent="0.25">
      <c r="K220" s="3"/>
      <c r="R220" s="3"/>
    </row>
    <row r="221" spans="1:51" x14ac:dyDescent="0.25">
      <c r="K221" s="3"/>
      <c r="R221" s="3"/>
    </row>
    <row r="222" spans="1:51" x14ac:dyDescent="0.25">
      <c r="K222" s="3"/>
      <c r="R222" s="3"/>
    </row>
    <row r="223" spans="1:51" x14ac:dyDescent="0.25">
      <c r="K223" s="3"/>
      <c r="R223" s="3"/>
    </row>
    <row r="224" spans="1:51"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row r="1062" spans="11:18" x14ac:dyDescent="0.25">
      <c r="K1062" s="3"/>
      <c r="R1062" s="3"/>
    </row>
    <row r="1063" spans="11:18" x14ac:dyDescent="0.25">
      <c r="K1063" s="3"/>
      <c r="R1063" s="3"/>
    </row>
    <row r="1064" spans="11:18" x14ac:dyDescent="0.25">
      <c r="K1064" s="3"/>
      <c r="R1064" s="3"/>
    </row>
    <row r="1065" spans="11:18" x14ac:dyDescent="0.25">
      <c r="K1065" s="3"/>
      <c r="R1065" s="3"/>
    </row>
    <row r="1066" spans="11:18" x14ac:dyDescent="0.25">
      <c r="K1066" s="3"/>
      <c r="R1066"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7">
    <mergeCell ref="A17:AY17"/>
    <mergeCell ref="A95:AY95"/>
    <mergeCell ref="A146:AY146"/>
    <mergeCell ref="A157:AY157"/>
    <mergeCell ref="A154:AY154"/>
    <mergeCell ref="A156:D156"/>
    <mergeCell ref="A102:AY102"/>
    <mergeCell ref="A19:AY19"/>
    <mergeCell ref="A55:AY55"/>
    <mergeCell ref="A93:AY93"/>
    <mergeCell ref="A57:AY57"/>
    <mergeCell ref="A153:AY153"/>
    <mergeCell ref="A171:AY171"/>
    <mergeCell ref="A159:AY159"/>
    <mergeCell ref="A165:AY165"/>
    <mergeCell ref="A167:AY167"/>
    <mergeCell ref="A169:AY169"/>
    <mergeCell ref="A164:AY164"/>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28:AY128"/>
    <mergeCell ref="A130:AY130"/>
    <mergeCell ref="A133:AY133"/>
    <mergeCell ref="A135:AY135"/>
    <mergeCell ref="A8:AY8"/>
    <mergeCell ref="A58:AY58"/>
    <mergeCell ref="A20:AY20"/>
    <mergeCell ref="A60:AY60"/>
    <mergeCell ref="A62:AY62"/>
    <mergeCell ref="A66:D66"/>
    <mergeCell ref="A96:D96"/>
    <mergeCell ref="A132:D132"/>
    <mergeCell ref="A97:AY97"/>
    <mergeCell ref="A126:AY126"/>
    <mergeCell ref="A106:AY106"/>
    <mergeCell ref="A209:AY209"/>
    <mergeCell ref="A196:AY196"/>
    <mergeCell ref="A202:AY202"/>
    <mergeCell ref="A174:AY174"/>
    <mergeCell ref="A173:D173"/>
    <mergeCell ref="A191:AY191"/>
    <mergeCell ref="A189:AY189"/>
    <mergeCell ref="A187:AY187"/>
    <mergeCell ref="A177:AY177"/>
    <mergeCell ref="B176:AY176"/>
    <mergeCell ref="A195:AY195"/>
    <mergeCell ref="A193:AY193"/>
    <mergeCell ref="A206:AY206"/>
    <mergeCell ref="A11:AY11"/>
    <mergeCell ref="A15:AY15"/>
    <mergeCell ref="A139:AY139"/>
    <mergeCell ref="A142:AY142"/>
    <mergeCell ref="A144:AY144"/>
    <mergeCell ref="A141:D141"/>
    <mergeCell ref="A67:AY67"/>
    <mergeCell ref="A64:AY64"/>
    <mergeCell ref="A72:AY72"/>
    <mergeCell ref="A94:AY94"/>
    <mergeCell ref="A137:AY137"/>
    <mergeCell ref="A91:AY91"/>
    <mergeCell ref="A25:AY25"/>
    <mergeCell ref="A52:AY52"/>
    <mergeCell ref="A100:AY100"/>
    <mergeCell ref="A105:AY105"/>
  </mergeCells>
  <phoneticPr fontId="8" type="noConversion"/>
  <conditionalFormatting sqref="E132:AU132">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AD46" sqref="AD46"/>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90" t="s">
        <v>200</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row>
    <row r="2" spans="1:51" s="12" customFormat="1" ht="56.25" customHeight="1" thickBot="1" x14ac:dyDescent="0.35">
      <c r="A2" s="391" t="s">
        <v>202</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row>
    <row r="3" spans="1:51" ht="18" customHeight="1" thickBot="1" x14ac:dyDescent="0.3">
      <c r="A3" s="428" t="s">
        <v>1</v>
      </c>
      <c r="B3" s="428" t="s">
        <v>0</v>
      </c>
      <c r="C3" s="428" t="s">
        <v>25</v>
      </c>
      <c r="D3" s="428" t="s">
        <v>24</v>
      </c>
      <c r="E3" s="431">
        <v>2022</v>
      </c>
      <c r="F3" s="432"/>
      <c r="G3" s="432"/>
      <c r="H3" s="432"/>
      <c r="I3" s="432"/>
      <c r="J3" s="432"/>
      <c r="K3" s="433"/>
      <c r="L3" s="431">
        <v>2023</v>
      </c>
      <c r="M3" s="432"/>
      <c r="N3" s="432"/>
      <c r="O3" s="432"/>
      <c r="P3" s="432"/>
      <c r="Q3" s="432"/>
      <c r="R3" s="433"/>
      <c r="S3" s="431">
        <v>2024</v>
      </c>
      <c r="T3" s="432"/>
      <c r="U3" s="432"/>
      <c r="V3" s="432"/>
      <c r="W3" s="432"/>
      <c r="X3" s="432"/>
      <c r="Y3" s="433"/>
      <c r="Z3" s="431">
        <v>2025</v>
      </c>
      <c r="AA3" s="432"/>
      <c r="AB3" s="432"/>
      <c r="AC3" s="432"/>
      <c r="AD3" s="432"/>
      <c r="AE3" s="432"/>
      <c r="AF3" s="433"/>
      <c r="AG3" s="431">
        <v>2026</v>
      </c>
      <c r="AH3" s="432"/>
      <c r="AI3" s="432"/>
      <c r="AJ3" s="432"/>
      <c r="AK3" s="432"/>
      <c r="AL3" s="432"/>
      <c r="AM3" s="433"/>
      <c r="AN3" s="431">
        <v>2027</v>
      </c>
      <c r="AO3" s="432"/>
      <c r="AP3" s="432"/>
      <c r="AQ3" s="432"/>
      <c r="AR3" s="432"/>
      <c r="AS3" s="432"/>
      <c r="AT3" s="433"/>
      <c r="AU3" s="428" t="s">
        <v>27</v>
      </c>
      <c r="AV3" s="434" t="s">
        <v>4</v>
      </c>
      <c r="AW3" s="437" t="s">
        <v>21</v>
      </c>
      <c r="AX3" s="437" t="s">
        <v>22</v>
      </c>
      <c r="AY3" s="434" t="s">
        <v>5</v>
      </c>
    </row>
    <row r="4" spans="1:51" ht="27" customHeight="1" thickBot="1" x14ac:dyDescent="0.3">
      <c r="A4" s="444"/>
      <c r="B4" s="429"/>
      <c r="C4" s="429"/>
      <c r="D4" s="429"/>
      <c r="E4" s="383" t="s">
        <v>653</v>
      </c>
      <c r="F4" s="383"/>
      <c r="G4" s="383"/>
      <c r="H4" s="383"/>
      <c r="I4" s="383"/>
      <c r="J4" s="383"/>
      <c r="K4" s="384"/>
      <c r="L4" s="383" t="s">
        <v>653</v>
      </c>
      <c r="M4" s="383"/>
      <c r="N4" s="383"/>
      <c r="O4" s="383"/>
      <c r="P4" s="383"/>
      <c r="Q4" s="383"/>
      <c r="R4" s="384"/>
      <c r="S4" s="383" t="s">
        <v>653</v>
      </c>
      <c r="T4" s="383"/>
      <c r="U4" s="383"/>
      <c r="V4" s="383"/>
      <c r="W4" s="383"/>
      <c r="X4" s="383"/>
      <c r="Y4" s="384"/>
      <c r="Z4" s="383" t="s">
        <v>653</v>
      </c>
      <c r="AA4" s="383"/>
      <c r="AB4" s="383"/>
      <c r="AC4" s="383"/>
      <c r="AD4" s="383"/>
      <c r="AE4" s="383"/>
      <c r="AF4" s="384"/>
      <c r="AG4" s="383" t="s">
        <v>653</v>
      </c>
      <c r="AH4" s="383"/>
      <c r="AI4" s="383"/>
      <c r="AJ4" s="383"/>
      <c r="AK4" s="383"/>
      <c r="AL4" s="383"/>
      <c r="AM4" s="384"/>
      <c r="AN4" s="383" t="s">
        <v>653</v>
      </c>
      <c r="AO4" s="383"/>
      <c r="AP4" s="383"/>
      <c r="AQ4" s="383"/>
      <c r="AR4" s="383"/>
      <c r="AS4" s="383"/>
      <c r="AT4" s="384"/>
      <c r="AU4" s="429"/>
      <c r="AV4" s="435"/>
      <c r="AW4" s="438"/>
      <c r="AX4" s="438"/>
      <c r="AY4" s="435"/>
    </row>
    <row r="5" spans="1:51" ht="102.75" customHeight="1" thickBot="1" x14ac:dyDescent="0.3">
      <c r="A5" s="445"/>
      <c r="B5" s="430"/>
      <c r="C5" s="430"/>
      <c r="D5" s="430"/>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30"/>
      <c r="AV5" s="436"/>
      <c r="AW5" s="439"/>
      <c r="AX5" s="439"/>
      <c r="AY5" s="436"/>
    </row>
    <row r="6" spans="1:51" s="4" customFormat="1" ht="36.75" customHeight="1" thickBot="1" x14ac:dyDescent="0.3">
      <c r="A6" s="426"/>
      <c r="B6" s="427"/>
      <c r="C6" s="427"/>
      <c r="D6" s="427"/>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42" t="s">
        <v>618</v>
      </c>
      <c r="B7" s="443"/>
      <c r="C7" s="443"/>
      <c r="D7" s="443"/>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40" t="s">
        <v>619</v>
      </c>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row>
    <row r="9" spans="1:51" ht="93" customHeight="1" x14ac:dyDescent="0.25">
      <c r="A9" s="156" t="s">
        <v>434</v>
      </c>
      <c r="B9" s="38" t="s">
        <v>60</v>
      </c>
      <c r="C9" s="32" t="s">
        <v>97</v>
      </c>
      <c r="D9" s="200"/>
      <c r="E9" s="201"/>
      <c r="F9" s="202"/>
      <c r="G9" s="203"/>
      <c r="H9" s="40"/>
      <c r="I9" s="204"/>
      <c r="J9" s="40"/>
      <c r="K9" s="47">
        <f>E9+F9+G9+I9</f>
        <v>0</v>
      </c>
      <c r="L9" s="162">
        <v>259550</v>
      </c>
      <c r="M9" s="40"/>
      <c r="N9" s="40">
        <v>49000</v>
      </c>
      <c r="O9" s="40"/>
      <c r="P9" s="205">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6" t="s">
        <v>806</v>
      </c>
      <c r="AW9" s="36">
        <v>2023</v>
      </c>
      <c r="AX9" s="36">
        <v>2023</v>
      </c>
      <c r="AY9" s="26" t="s">
        <v>68</v>
      </c>
    </row>
    <row r="10" spans="1:51" ht="149.25" customHeight="1" thickBot="1" x14ac:dyDescent="0.3">
      <c r="A10" s="128" t="s">
        <v>631</v>
      </c>
      <c r="B10" s="38" t="s">
        <v>123</v>
      </c>
      <c r="C10" s="32" t="s">
        <v>97</v>
      </c>
      <c r="D10" s="40"/>
      <c r="E10" s="207"/>
      <c r="F10" s="40"/>
      <c r="G10" s="208"/>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774</v>
      </c>
      <c r="AW10" s="36">
        <v>2023</v>
      </c>
      <c r="AX10" s="36">
        <v>2023</v>
      </c>
      <c r="AY10" s="26" t="s">
        <v>68</v>
      </c>
    </row>
    <row r="11" spans="1:51" s="20" customFormat="1" ht="45" hidden="1" customHeight="1" thickBot="1" x14ac:dyDescent="0.3">
      <c r="A11" s="24" t="s">
        <v>632</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40" t="s">
        <v>620</v>
      </c>
      <c r="B12" s="441"/>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1"/>
      <c r="AY12" s="441"/>
    </row>
    <row r="13" spans="1:51" s="20" customFormat="1" ht="45" hidden="1" customHeight="1" thickBot="1" x14ac:dyDescent="0.3">
      <c r="A13" s="24" t="s">
        <v>435</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40" t="s">
        <v>621</v>
      </c>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1"/>
      <c r="AW14" s="441"/>
      <c r="AX14" s="441"/>
      <c r="AY14" s="441"/>
    </row>
    <row r="15" spans="1:51" s="20" customFormat="1" ht="45" hidden="1" customHeight="1" thickBot="1" x14ac:dyDescent="0.3">
      <c r="A15" s="24" t="s">
        <v>436</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40" t="s">
        <v>622</v>
      </c>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41"/>
      <c r="AO16" s="441"/>
      <c r="AP16" s="441"/>
      <c r="AQ16" s="441"/>
      <c r="AR16" s="441"/>
      <c r="AS16" s="441"/>
      <c r="AT16" s="441"/>
      <c r="AU16" s="441"/>
      <c r="AV16" s="441"/>
      <c r="AW16" s="441"/>
      <c r="AX16" s="441"/>
      <c r="AY16" s="441"/>
    </row>
    <row r="17" spans="1:51" s="20" customFormat="1" ht="45" hidden="1" customHeight="1" thickBot="1" x14ac:dyDescent="0.3">
      <c r="A17" s="24" t="s">
        <v>437</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40" t="s">
        <v>623</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row>
    <row r="19" spans="1:51" s="20" customFormat="1" ht="45" hidden="1" customHeight="1" thickBot="1" x14ac:dyDescent="0.3">
      <c r="A19" s="24" t="s">
        <v>438</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40" t="s">
        <v>624</v>
      </c>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row>
    <row r="21" spans="1:51" s="20" customFormat="1" ht="45" hidden="1" customHeight="1" thickBot="1" x14ac:dyDescent="0.3">
      <c r="A21" s="24" t="s">
        <v>439</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1" t="s">
        <v>439</v>
      </c>
      <c r="B22" s="232" t="s">
        <v>921</v>
      </c>
      <c r="C22" s="233" t="s">
        <v>97</v>
      </c>
      <c r="D22" s="234"/>
      <c r="E22" s="235"/>
      <c r="F22" s="235"/>
      <c r="G22" s="234"/>
      <c r="H22" s="234"/>
      <c r="I22" s="234"/>
      <c r="J22" s="234"/>
      <c r="K22" s="236">
        <f t="shared" si="61"/>
        <v>0</v>
      </c>
      <c r="L22" s="235"/>
      <c r="M22" s="235"/>
      <c r="N22" s="235">
        <v>6000000</v>
      </c>
      <c r="O22" s="233" t="s">
        <v>924</v>
      </c>
      <c r="P22" s="235">
        <v>4000000</v>
      </c>
      <c r="Q22" s="233" t="s">
        <v>922</v>
      </c>
      <c r="R22" s="236">
        <f>L22+M22+N22+P22</f>
        <v>10000000</v>
      </c>
      <c r="S22" s="234"/>
      <c r="T22" s="234"/>
      <c r="U22" s="235">
        <v>6000000</v>
      </c>
      <c r="V22" s="233" t="s">
        <v>924</v>
      </c>
      <c r="W22" s="235">
        <v>4000000</v>
      </c>
      <c r="X22" s="233" t="s">
        <v>922</v>
      </c>
      <c r="Y22" s="236">
        <f t="shared" si="63"/>
        <v>10000000</v>
      </c>
      <c r="Z22" s="234"/>
      <c r="AA22" s="234"/>
      <c r="AB22" s="234"/>
      <c r="AC22" s="234"/>
      <c r="AD22" s="234"/>
      <c r="AE22" s="234"/>
      <c r="AF22" s="236">
        <f t="shared" si="64"/>
        <v>0</v>
      </c>
      <c r="AG22" s="234"/>
      <c r="AH22" s="234"/>
      <c r="AI22" s="234"/>
      <c r="AJ22" s="234"/>
      <c r="AK22" s="234"/>
      <c r="AL22" s="234"/>
      <c r="AM22" s="236">
        <f t="shared" si="65"/>
        <v>0</v>
      </c>
      <c r="AN22" s="234"/>
      <c r="AO22" s="234"/>
      <c r="AP22" s="234"/>
      <c r="AQ22" s="234"/>
      <c r="AR22" s="234"/>
      <c r="AS22" s="234"/>
      <c r="AT22" s="236">
        <f t="shared" si="66"/>
        <v>0</v>
      </c>
      <c r="AU22" s="237">
        <f>AT22+AM22+AF22+Y22+R22+K22</f>
        <v>20000000</v>
      </c>
      <c r="AV22" s="238" t="s">
        <v>925</v>
      </c>
      <c r="AW22" s="234">
        <v>2023</v>
      </c>
      <c r="AX22" s="234">
        <v>2024</v>
      </c>
      <c r="AY22" s="239" t="s">
        <v>923</v>
      </c>
    </row>
    <row r="23" spans="1:51" ht="41.25" customHeight="1" thickBot="1" x14ac:dyDescent="0.3">
      <c r="A23" s="372" t="s">
        <v>926</v>
      </c>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4"/>
    </row>
    <row r="24" spans="1:51" s="20" customFormat="1" ht="31.5" customHeight="1" x14ac:dyDescent="0.25">
      <c r="A24" s="440" t="s">
        <v>625</v>
      </c>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row>
    <row r="25" spans="1:51" ht="141" customHeight="1" thickBot="1" x14ac:dyDescent="0.3">
      <c r="A25" s="128" t="s">
        <v>626</v>
      </c>
      <c r="B25" s="32" t="s">
        <v>238</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775</v>
      </c>
      <c r="AW25" s="40">
        <v>2024</v>
      </c>
      <c r="AX25" s="40">
        <v>2024</v>
      </c>
      <c r="AY25" s="25" t="s">
        <v>234</v>
      </c>
    </row>
    <row r="26" spans="1:51" s="20" customFormat="1" ht="31.5" customHeight="1" x14ac:dyDescent="0.25">
      <c r="A26" s="440" t="s">
        <v>627</v>
      </c>
      <c r="B26" s="441"/>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1"/>
    </row>
    <row r="27" spans="1:51" s="20" customFormat="1" ht="45" hidden="1" customHeight="1" x14ac:dyDescent="0.25">
      <c r="A27" s="24" t="s">
        <v>628</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654</v>
      </c>
      <c r="B33" s="160" t="s">
        <v>655</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L22" sqref="L22"/>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90" t="s">
        <v>198</v>
      </c>
      <c r="B2" s="390"/>
      <c r="C2" s="390"/>
      <c r="D2" s="390"/>
      <c r="E2" s="390"/>
      <c r="F2" s="390"/>
      <c r="G2" s="390"/>
      <c r="H2" s="390"/>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row>
    <row r="3" spans="1:51" s="12" customFormat="1" ht="56.25" customHeight="1" thickBot="1" x14ac:dyDescent="0.35">
      <c r="A3" s="391" t="s">
        <v>203</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row>
    <row r="4" spans="1:51" ht="18" customHeight="1" thickBot="1" x14ac:dyDescent="0.3">
      <c r="A4" s="428" t="s">
        <v>1</v>
      </c>
      <c r="B4" s="428" t="s">
        <v>0</v>
      </c>
      <c r="C4" s="428" t="s">
        <v>25</v>
      </c>
      <c r="D4" s="428" t="s">
        <v>24</v>
      </c>
      <c r="E4" s="431">
        <v>2022</v>
      </c>
      <c r="F4" s="454"/>
      <c r="G4" s="454"/>
      <c r="H4" s="454"/>
      <c r="I4" s="454"/>
      <c r="J4" s="454"/>
      <c r="K4" s="455"/>
      <c r="L4" s="431">
        <v>2023</v>
      </c>
      <c r="M4" s="454"/>
      <c r="N4" s="454"/>
      <c r="O4" s="454"/>
      <c r="P4" s="454"/>
      <c r="Q4" s="454"/>
      <c r="R4" s="455"/>
      <c r="S4" s="431">
        <v>2024</v>
      </c>
      <c r="T4" s="454"/>
      <c r="U4" s="454"/>
      <c r="V4" s="454"/>
      <c r="W4" s="454"/>
      <c r="X4" s="454"/>
      <c r="Y4" s="455"/>
      <c r="Z4" s="431">
        <v>2025</v>
      </c>
      <c r="AA4" s="454"/>
      <c r="AB4" s="454"/>
      <c r="AC4" s="454"/>
      <c r="AD4" s="454"/>
      <c r="AE4" s="454"/>
      <c r="AF4" s="455"/>
      <c r="AG4" s="431">
        <v>2026</v>
      </c>
      <c r="AH4" s="454"/>
      <c r="AI4" s="454"/>
      <c r="AJ4" s="454"/>
      <c r="AK4" s="454"/>
      <c r="AL4" s="454"/>
      <c r="AM4" s="455"/>
      <c r="AN4" s="431">
        <v>2027</v>
      </c>
      <c r="AO4" s="454"/>
      <c r="AP4" s="454"/>
      <c r="AQ4" s="454"/>
      <c r="AR4" s="454"/>
      <c r="AS4" s="454"/>
      <c r="AT4" s="455"/>
      <c r="AU4" s="428" t="s">
        <v>27</v>
      </c>
      <c r="AV4" s="428" t="s">
        <v>4</v>
      </c>
      <c r="AW4" s="451" t="s">
        <v>21</v>
      </c>
      <c r="AX4" s="451" t="s">
        <v>22</v>
      </c>
      <c r="AY4" s="428" t="s">
        <v>5</v>
      </c>
    </row>
    <row r="5" spans="1:51" ht="27" customHeight="1" thickBot="1" x14ac:dyDescent="0.3">
      <c r="A5" s="447"/>
      <c r="B5" s="447"/>
      <c r="C5" s="447"/>
      <c r="D5" s="447"/>
      <c r="E5" s="383" t="s">
        <v>653</v>
      </c>
      <c r="F5" s="383"/>
      <c r="G5" s="383"/>
      <c r="H5" s="383"/>
      <c r="I5" s="383"/>
      <c r="J5" s="383"/>
      <c r="K5" s="384"/>
      <c r="L5" s="383" t="s">
        <v>653</v>
      </c>
      <c r="M5" s="383"/>
      <c r="N5" s="383"/>
      <c r="O5" s="383"/>
      <c r="P5" s="383"/>
      <c r="Q5" s="383"/>
      <c r="R5" s="384"/>
      <c r="S5" s="383" t="s">
        <v>653</v>
      </c>
      <c r="T5" s="383"/>
      <c r="U5" s="383"/>
      <c r="V5" s="383"/>
      <c r="W5" s="383"/>
      <c r="X5" s="383"/>
      <c r="Y5" s="384"/>
      <c r="Z5" s="383" t="s">
        <v>653</v>
      </c>
      <c r="AA5" s="383"/>
      <c r="AB5" s="383"/>
      <c r="AC5" s="383"/>
      <c r="AD5" s="383"/>
      <c r="AE5" s="383"/>
      <c r="AF5" s="384"/>
      <c r="AG5" s="383" t="s">
        <v>653</v>
      </c>
      <c r="AH5" s="383"/>
      <c r="AI5" s="383"/>
      <c r="AJ5" s="383"/>
      <c r="AK5" s="383"/>
      <c r="AL5" s="383"/>
      <c r="AM5" s="384"/>
      <c r="AN5" s="383" t="s">
        <v>653</v>
      </c>
      <c r="AO5" s="383"/>
      <c r="AP5" s="383"/>
      <c r="AQ5" s="383"/>
      <c r="AR5" s="383"/>
      <c r="AS5" s="383"/>
      <c r="AT5" s="384"/>
      <c r="AU5" s="447"/>
      <c r="AV5" s="447"/>
      <c r="AW5" s="452"/>
      <c r="AX5" s="452"/>
      <c r="AY5" s="447"/>
    </row>
    <row r="6" spans="1:51" ht="102.75" customHeight="1" thickBot="1" x14ac:dyDescent="0.3">
      <c r="A6" s="448"/>
      <c r="B6" s="448"/>
      <c r="C6" s="448"/>
      <c r="D6" s="448"/>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48"/>
      <c r="AV6" s="448"/>
      <c r="AW6" s="453"/>
      <c r="AX6" s="453"/>
      <c r="AY6" s="448"/>
    </row>
    <row r="7" spans="1:51" s="8" customFormat="1" ht="18.75" customHeight="1" thickBot="1" x14ac:dyDescent="0.3">
      <c r="A7" s="426"/>
      <c r="B7" s="449"/>
      <c r="C7" s="449"/>
      <c r="D7" s="450"/>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42" t="s">
        <v>440</v>
      </c>
      <c r="B8" s="443"/>
      <c r="C8" s="443"/>
      <c r="D8" s="443"/>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40" t="s">
        <v>629</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row>
    <row r="10" spans="1:51" s="20" customFormat="1" ht="408.75" customHeight="1" thickBot="1" x14ac:dyDescent="0.3">
      <c r="A10" s="24" t="s">
        <v>441</v>
      </c>
      <c r="B10" s="32" t="s">
        <v>515</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885</v>
      </c>
      <c r="AW10" s="36">
        <v>2022</v>
      </c>
      <c r="AX10" s="36">
        <v>2022</v>
      </c>
      <c r="AY10" s="26" t="s">
        <v>68</v>
      </c>
    </row>
    <row r="11" spans="1:51" s="20" customFormat="1" ht="31.5" customHeight="1" x14ac:dyDescent="0.25">
      <c r="A11" s="440" t="s">
        <v>630</v>
      </c>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c r="AY11" s="441"/>
    </row>
    <row r="12" spans="1:51" s="20" customFormat="1" ht="118.5" customHeight="1" x14ac:dyDescent="0.25">
      <c r="A12" s="24" t="s">
        <v>442</v>
      </c>
      <c r="B12" s="32" t="s">
        <v>641</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776</v>
      </c>
      <c r="AW12" s="32">
        <v>2025</v>
      </c>
      <c r="AX12" s="36">
        <v>2026</v>
      </c>
      <c r="AY12" s="26" t="s">
        <v>642</v>
      </c>
    </row>
    <row r="13" spans="1:51" s="1" customFormat="1" ht="183.75" customHeight="1" x14ac:dyDescent="0.25">
      <c r="A13" s="167" t="s">
        <v>949</v>
      </c>
      <c r="B13" s="233" t="s">
        <v>950</v>
      </c>
      <c r="C13" s="233" t="s">
        <v>97</v>
      </c>
      <c r="D13" s="234"/>
      <c r="E13" s="234"/>
      <c r="F13" s="234"/>
      <c r="G13" s="234"/>
      <c r="H13" s="234"/>
      <c r="I13" s="234"/>
      <c r="J13" s="234"/>
      <c r="K13" s="262">
        <f t="shared" si="8"/>
        <v>0</v>
      </c>
      <c r="L13" s="263"/>
      <c r="M13" s="263"/>
      <c r="N13" s="263"/>
      <c r="O13" s="263"/>
      <c r="P13" s="263"/>
      <c r="Q13" s="263"/>
      <c r="R13" s="264">
        <f>L13+M13+N13+P13</f>
        <v>0</v>
      </c>
      <c r="S13" s="263">
        <v>25000</v>
      </c>
      <c r="T13" s="263"/>
      <c r="U13" s="263"/>
      <c r="V13" s="263"/>
      <c r="W13" s="263"/>
      <c r="X13" s="263"/>
      <c r="Y13" s="264">
        <f>S13+T13+U13+W13</f>
        <v>25000</v>
      </c>
      <c r="Z13" s="263">
        <v>500000</v>
      </c>
      <c r="AA13" s="263"/>
      <c r="AB13" s="263"/>
      <c r="AC13" s="263"/>
      <c r="AD13" s="263"/>
      <c r="AE13" s="263"/>
      <c r="AF13" s="264">
        <f>Z13+AA13+AB13+AD13</f>
        <v>500000</v>
      </c>
      <c r="AG13" s="263">
        <v>500000</v>
      </c>
      <c r="AH13" s="263"/>
      <c r="AI13" s="263"/>
      <c r="AJ13" s="263"/>
      <c r="AK13" s="263"/>
      <c r="AL13" s="263"/>
      <c r="AM13" s="264">
        <f t="shared" si="12"/>
        <v>500000</v>
      </c>
      <c r="AN13" s="263"/>
      <c r="AO13" s="263"/>
      <c r="AP13" s="263"/>
      <c r="AQ13" s="263"/>
      <c r="AR13" s="263"/>
      <c r="AS13" s="263"/>
      <c r="AT13" s="265">
        <f t="shared" si="13"/>
        <v>0</v>
      </c>
      <c r="AU13" s="266">
        <f>AT13+AM13+AF13+Y13+R13+K13</f>
        <v>1025000</v>
      </c>
      <c r="AV13" s="238" t="s">
        <v>951</v>
      </c>
      <c r="AW13" s="234">
        <v>2024</v>
      </c>
      <c r="AX13" s="234">
        <v>2026</v>
      </c>
      <c r="AY13" s="52" t="s">
        <v>68</v>
      </c>
    </row>
    <row r="14" spans="1:51" ht="18.75" x14ac:dyDescent="0.25">
      <c r="A14" s="364" t="s">
        <v>990</v>
      </c>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6"/>
    </row>
    <row r="20" spans="1:50" s="20" customFormat="1" ht="18.75" x14ac:dyDescent="0.25">
      <c r="A20" s="159" t="s">
        <v>654</v>
      </c>
      <c r="B20" s="160" t="s">
        <v>655</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53"/>
  <sheetViews>
    <sheetView zoomScale="55" zoomScaleNormal="55" workbookViewId="0">
      <selection activeCell="O59" sqref="O59"/>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58.710937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90" t="s">
        <v>198</v>
      </c>
      <c r="B2" s="390"/>
      <c r="C2" s="390"/>
      <c r="D2" s="390"/>
      <c r="E2" s="390"/>
      <c r="F2" s="390"/>
      <c r="G2" s="390"/>
      <c r="H2" s="390"/>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row>
    <row r="3" spans="1:51" s="12" customFormat="1" ht="56.25" customHeight="1" thickBot="1" x14ac:dyDescent="0.35">
      <c r="A3" s="391" t="s">
        <v>204</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row>
    <row r="4" spans="1:51" ht="18" customHeight="1" thickBot="1" x14ac:dyDescent="0.3">
      <c r="A4" s="428" t="s">
        <v>1</v>
      </c>
      <c r="B4" s="428" t="s">
        <v>0</v>
      </c>
      <c r="C4" s="428" t="s">
        <v>25</v>
      </c>
      <c r="D4" s="428" t="s">
        <v>24</v>
      </c>
      <c r="E4" s="431">
        <v>2022</v>
      </c>
      <c r="F4" s="454"/>
      <c r="G4" s="454"/>
      <c r="H4" s="454"/>
      <c r="I4" s="454"/>
      <c r="J4" s="454"/>
      <c r="K4" s="455"/>
      <c r="L4" s="431">
        <v>2023</v>
      </c>
      <c r="M4" s="454"/>
      <c r="N4" s="454"/>
      <c r="O4" s="454"/>
      <c r="P4" s="454"/>
      <c r="Q4" s="454"/>
      <c r="R4" s="455"/>
      <c r="S4" s="431">
        <v>2024</v>
      </c>
      <c r="T4" s="454"/>
      <c r="U4" s="454"/>
      <c r="V4" s="454"/>
      <c r="W4" s="454"/>
      <c r="X4" s="454"/>
      <c r="Y4" s="455"/>
      <c r="Z4" s="431">
        <v>2025</v>
      </c>
      <c r="AA4" s="454"/>
      <c r="AB4" s="454"/>
      <c r="AC4" s="454"/>
      <c r="AD4" s="454"/>
      <c r="AE4" s="454"/>
      <c r="AF4" s="455"/>
      <c r="AG4" s="431">
        <v>2026</v>
      </c>
      <c r="AH4" s="454"/>
      <c r="AI4" s="454"/>
      <c r="AJ4" s="454"/>
      <c r="AK4" s="454"/>
      <c r="AL4" s="454"/>
      <c r="AM4" s="455"/>
      <c r="AN4" s="431">
        <v>2027</v>
      </c>
      <c r="AO4" s="454"/>
      <c r="AP4" s="454"/>
      <c r="AQ4" s="454"/>
      <c r="AR4" s="454"/>
      <c r="AS4" s="454"/>
      <c r="AT4" s="455"/>
      <c r="AU4" s="428" t="s">
        <v>27</v>
      </c>
      <c r="AV4" s="428" t="s">
        <v>4</v>
      </c>
      <c r="AW4" s="451" t="s">
        <v>21</v>
      </c>
      <c r="AX4" s="451" t="s">
        <v>22</v>
      </c>
      <c r="AY4" s="428" t="s">
        <v>5</v>
      </c>
    </row>
    <row r="5" spans="1:51" ht="27" customHeight="1" thickBot="1" x14ac:dyDescent="0.3">
      <c r="A5" s="447"/>
      <c r="B5" s="447"/>
      <c r="C5" s="447"/>
      <c r="D5" s="447"/>
      <c r="E5" s="383" t="s">
        <v>653</v>
      </c>
      <c r="F5" s="383"/>
      <c r="G5" s="383"/>
      <c r="H5" s="383"/>
      <c r="I5" s="383"/>
      <c r="J5" s="383"/>
      <c r="K5" s="384"/>
      <c r="L5" s="383" t="s">
        <v>653</v>
      </c>
      <c r="M5" s="383"/>
      <c r="N5" s="383"/>
      <c r="O5" s="383"/>
      <c r="P5" s="383"/>
      <c r="Q5" s="383"/>
      <c r="R5" s="384"/>
      <c r="S5" s="383" t="s">
        <v>653</v>
      </c>
      <c r="T5" s="383"/>
      <c r="U5" s="383"/>
      <c r="V5" s="383"/>
      <c r="W5" s="383"/>
      <c r="X5" s="383"/>
      <c r="Y5" s="384"/>
      <c r="Z5" s="383" t="s">
        <v>653</v>
      </c>
      <c r="AA5" s="383"/>
      <c r="AB5" s="383"/>
      <c r="AC5" s="383"/>
      <c r="AD5" s="383"/>
      <c r="AE5" s="383"/>
      <c r="AF5" s="384"/>
      <c r="AG5" s="383" t="s">
        <v>653</v>
      </c>
      <c r="AH5" s="383"/>
      <c r="AI5" s="383"/>
      <c r="AJ5" s="383"/>
      <c r="AK5" s="383"/>
      <c r="AL5" s="383"/>
      <c r="AM5" s="384"/>
      <c r="AN5" s="383" t="s">
        <v>653</v>
      </c>
      <c r="AO5" s="383"/>
      <c r="AP5" s="383"/>
      <c r="AQ5" s="383"/>
      <c r="AR5" s="383"/>
      <c r="AS5" s="383"/>
      <c r="AT5" s="384"/>
      <c r="AU5" s="447"/>
      <c r="AV5" s="447"/>
      <c r="AW5" s="452"/>
      <c r="AX5" s="452"/>
      <c r="AY5" s="447"/>
    </row>
    <row r="6" spans="1:51" ht="102.75" customHeight="1" thickBot="1" x14ac:dyDescent="0.3">
      <c r="A6" s="448"/>
      <c r="B6" s="448"/>
      <c r="C6" s="448"/>
      <c r="D6" s="448"/>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48"/>
      <c r="AV6" s="448"/>
      <c r="AW6" s="453"/>
      <c r="AX6" s="453"/>
      <c r="AY6" s="448"/>
    </row>
    <row r="7" spans="1:51" s="8" customFormat="1" ht="18.75" customHeight="1" thickBot="1" x14ac:dyDescent="0.3">
      <c r="A7" s="426"/>
      <c r="B7" s="449"/>
      <c r="C7" s="449"/>
      <c r="D7" s="450"/>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813686</v>
      </c>
      <c r="AA7" s="13">
        <f>SUM(AA8,AA17,AA24,AA30,AA39)</f>
        <v>45254</v>
      </c>
      <c r="AB7" s="13">
        <f>SUM(AB8,AB17,AB24,AB30,AB39)</f>
        <v>0</v>
      </c>
      <c r="AC7" s="13"/>
      <c r="AD7" s="13">
        <f>SUM(AD8,AD17,AD24,AD30,AD39)</f>
        <v>0</v>
      </c>
      <c r="AE7" s="13"/>
      <c r="AF7" s="13">
        <f>SUM(AF8,AF17,AF24,AF30,AF39)</f>
        <v>858940</v>
      </c>
      <c r="AG7" s="13">
        <f>SUM(AG8,AG17,AG24,AG30,AG39)</f>
        <v>55995.794117647063</v>
      </c>
      <c r="AH7" s="13">
        <f>SUM(AH8,AH17,AH24,AH30,AH39)</f>
        <v>181016</v>
      </c>
      <c r="AI7" s="13">
        <f>SUM(AI8,AI17,AI24,AI30,AI39)</f>
        <v>136293.5</v>
      </c>
      <c r="AJ7" s="13"/>
      <c r="AK7" s="13">
        <f>SUM(AK8,AK17,AK24,AK30,AK39)</f>
        <v>0</v>
      </c>
      <c r="AL7" s="13"/>
      <c r="AM7" s="13">
        <f>SUM(AM8,AM17,AM24,AM30,AM39)</f>
        <v>373305.29411764705</v>
      </c>
      <c r="AN7" s="13">
        <f>SUM(AN8,AN17,AN24,AN30,AN39)</f>
        <v>164051.79411764705</v>
      </c>
      <c r="AO7" s="13">
        <f>SUM(AO8,AO17,AO24,AO30,AO39)</f>
        <v>0</v>
      </c>
      <c r="AP7" s="13">
        <f>SUM(AP8,AP17,AP24,AP30,AP39)</f>
        <v>136293.5</v>
      </c>
      <c r="AQ7" s="13"/>
      <c r="AR7" s="13">
        <f>SUM(AR8,AR17,AR24,AR30,AR39)</f>
        <v>0</v>
      </c>
      <c r="AS7" s="13"/>
      <c r="AT7" s="13">
        <f>SUM(AT8,AT17,AT24,AT30,AT39)</f>
        <v>300345.29411764705</v>
      </c>
      <c r="AU7" s="13">
        <f>SUM(AU8,AU17,AU24,AU30,AU39)</f>
        <v>4024115.588235294</v>
      </c>
      <c r="AV7" s="21"/>
      <c r="AW7" s="18"/>
      <c r="AX7" s="13"/>
      <c r="AY7" s="21"/>
    </row>
    <row r="8" spans="1:51" s="23" customFormat="1" ht="27.75" customHeight="1" thickBot="1" x14ac:dyDescent="0.3">
      <c r="A8" s="442" t="s">
        <v>443</v>
      </c>
      <c r="B8" s="443"/>
      <c r="C8" s="443"/>
      <c r="D8" s="443"/>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40" t="s">
        <v>444</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row>
    <row r="10" spans="1:51" s="20" customFormat="1" ht="45" hidden="1" customHeight="1" thickBot="1" x14ac:dyDescent="0.3">
      <c r="A10" s="24" t="s">
        <v>445</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40" t="s">
        <v>633</v>
      </c>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c r="AY11" s="441"/>
    </row>
    <row r="12" spans="1:51" s="20" customFormat="1" ht="45" hidden="1" customHeight="1" thickBot="1" x14ac:dyDescent="0.3">
      <c r="A12" s="24" t="s">
        <v>446</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56" t="s">
        <v>447</v>
      </c>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c r="AY13" s="458"/>
    </row>
    <row r="14" spans="1:51" ht="247.5" customHeight="1" thickBot="1" x14ac:dyDescent="0.3">
      <c r="A14" s="126" t="s">
        <v>448</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777</v>
      </c>
      <c r="AW14" s="50">
        <v>2022</v>
      </c>
      <c r="AX14" s="50">
        <v>2022</v>
      </c>
      <c r="AY14" s="48" t="s">
        <v>832</v>
      </c>
    </row>
    <row r="15" spans="1:51" s="20" customFormat="1" ht="31.5" customHeight="1" thickBot="1" x14ac:dyDescent="0.3">
      <c r="A15" s="440" t="s">
        <v>449</v>
      </c>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1"/>
      <c r="AO15" s="441"/>
      <c r="AP15" s="441"/>
      <c r="AQ15" s="441"/>
      <c r="AR15" s="441"/>
      <c r="AS15" s="441"/>
      <c r="AT15" s="441"/>
      <c r="AU15" s="441"/>
      <c r="AV15" s="441"/>
      <c r="AW15" s="441"/>
      <c r="AX15" s="441"/>
      <c r="AY15" s="441"/>
    </row>
    <row r="16" spans="1:51" s="20" customFormat="1" ht="45" hidden="1" customHeight="1" thickBot="1" x14ac:dyDescent="0.3">
      <c r="A16" s="24" t="s">
        <v>450</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442" t="s">
        <v>451</v>
      </c>
      <c r="B17" s="443"/>
      <c r="C17" s="443"/>
      <c r="D17" s="443"/>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440" t="s">
        <v>452</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row>
    <row r="19" spans="1:51" s="20" customFormat="1" ht="45" hidden="1" customHeight="1" thickBot="1" x14ac:dyDescent="0.3">
      <c r="A19" s="24" t="s">
        <v>453</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440" t="s">
        <v>454</v>
      </c>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row>
    <row r="21" spans="1:51" s="20" customFormat="1" ht="45" hidden="1" customHeight="1" thickBot="1" x14ac:dyDescent="0.3">
      <c r="A21" s="24" t="s">
        <v>455</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440" t="s">
        <v>456</v>
      </c>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1"/>
    </row>
    <row r="23" spans="1:51" s="20" customFormat="1" ht="45" hidden="1" customHeight="1" thickBot="1" x14ac:dyDescent="0.3">
      <c r="A23" s="24" t="s">
        <v>457</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442" t="s">
        <v>458</v>
      </c>
      <c r="B24" s="443"/>
      <c r="C24" s="443"/>
      <c r="D24" s="443"/>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440" t="s">
        <v>634</v>
      </c>
      <c r="B25" s="441"/>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row>
    <row r="26" spans="1:51" s="1" customFormat="1" ht="194.25" customHeight="1" x14ac:dyDescent="0.25">
      <c r="A26" s="156" t="s">
        <v>459</v>
      </c>
      <c r="B26" s="51" t="s">
        <v>490</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887</v>
      </c>
      <c r="AW26" s="106" t="s">
        <v>29</v>
      </c>
      <c r="AX26" s="106" t="s">
        <v>122</v>
      </c>
      <c r="AY26" s="157" t="s">
        <v>68</v>
      </c>
    </row>
    <row r="27" spans="1:51" s="1" customFormat="1" ht="193.5" customHeight="1" thickBot="1" x14ac:dyDescent="0.3">
      <c r="A27" s="156" t="s">
        <v>491</v>
      </c>
      <c r="B27" s="51" t="s">
        <v>489</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887</v>
      </c>
      <c r="AW27" s="106" t="s">
        <v>29</v>
      </c>
      <c r="AX27" s="106" t="s">
        <v>122</v>
      </c>
      <c r="AY27" s="157" t="s">
        <v>68</v>
      </c>
    </row>
    <row r="28" spans="1:51" s="20" customFormat="1" ht="31.5" customHeight="1" thickBot="1" x14ac:dyDescent="0.3">
      <c r="A28" s="440" t="s">
        <v>635</v>
      </c>
      <c r="B28" s="441"/>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1"/>
    </row>
    <row r="29" spans="1:51" s="20" customFormat="1" ht="45" hidden="1" customHeight="1" thickBot="1" x14ac:dyDescent="0.3">
      <c r="A29" s="24" t="s">
        <v>460</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442" t="s">
        <v>461</v>
      </c>
      <c r="B30" s="443"/>
      <c r="C30" s="443"/>
      <c r="D30" s="443"/>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440" t="s">
        <v>462</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row>
    <row r="32" spans="1:51" s="20" customFormat="1" ht="45" hidden="1" customHeight="1" thickBot="1" x14ac:dyDescent="0.3">
      <c r="A32" s="24" t="s">
        <v>463</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440" t="s">
        <v>464</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row>
    <row r="34" spans="1:51" s="20" customFormat="1" ht="45" hidden="1" customHeight="1" thickBot="1" x14ac:dyDescent="0.3">
      <c r="A34" s="24" t="s">
        <v>465</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440" t="s">
        <v>466</v>
      </c>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row>
    <row r="36" spans="1:51" s="20" customFormat="1" ht="45" hidden="1" customHeight="1" thickBot="1" x14ac:dyDescent="0.3">
      <c r="A36" s="24" t="s">
        <v>467</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440" t="s">
        <v>636</v>
      </c>
      <c r="B37" s="441"/>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row>
    <row r="38" spans="1:51" s="20" customFormat="1" ht="45" hidden="1" customHeight="1" thickBot="1" x14ac:dyDescent="0.3">
      <c r="A38" s="24" t="s">
        <v>637</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442" t="s">
        <v>468</v>
      </c>
      <c r="B39" s="443"/>
      <c r="C39" s="443"/>
      <c r="D39" s="443"/>
      <c r="E39" s="64">
        <f>SUM(E42:E47)</f>
        <v>0</v>
      </c>
      <c r="F39" s="64">
        <f t="shared" ref="F39:AU39" si="92">SUM(F42:F47)</f>
        <v>0</v>
      </c>
      <c r="G39" s="64">
        <f t="shared" si="92"/>
        <v>0</v>
      </c>
      <c r="H39" s="64"/>
      <c r="I39" s="64">
        <f t="shared" si="92"/>
        <v>0</v>
      </c>
      <c r="J39" s="64"/>
      <c r="K39" s="64">
        <f t="shared" si="92"/>
        <v>0</v>
      </c>
      <c r="L39" s="64">
        <f>SUM(L42:L47)</f>
        <v>665700</v>
      </c>
      <c r="M39" s="64">
        <f t="shared" si="92"/>
        <v>0</v>
      </c>
      <c r="N39" s="64">
        <f t="shared" si="92"/>
        <v>0</v>
      </c>
      <c r="O39" s="64"/>
      <c r="P39" s="64">
        <f t="shared" si="92"/>
        <v>0</v>
      </c>
      <c r="Q39" s="64"/>
      <c r="R39" s="64">
        <f t="shared" ref="R39" si="93">SUM(R42:R47)</f>
        <v>665700</v>
      </c>
      <c r="S39" s="64">
        <f>SUM(S42:S47)</f>
        <v>665700</v>
      </c>
      <c r="T39" s="64">
        <f t="shared" si="92"/>
        <v>0</v>
      </c>
      <c r="U39" s="64">
        <f t="shared" si="92"/>
        <v>0</v>
      </c>
      <c r="V39" s="64"/>
      <c r="W39" s="64">
        <f t="shared" si="92"/>
        <v>0</v>
      </c>
      <c r="X39" s="64"/>
      <c r="Y39" s="64">
        <f t="shared" ref="Y39" si="94">SUM(Y42:Y47)</f>
        <v>665700</v>
      </c>
      <c r="Z39" s="64">
        <f>SUM(Z42:Z47)</f>
        <v>673686</v>
      </c>
      <c r="AA39" s="64">
        <f t="shared" si="92"/>
        <v>45254</v>
      </c>
      <c r="AB39" s="64">
        <f t="shared" si="92"/>
        <v>0</v>
      </c>
      <c r="AC39" s="64"/>
      <c r="AD39" s="64">
        <f t="shared" si="92"/>
        <v>0</v>
      </c>
      <c r="AE39" s="64"/>
      <c r="AF39" s="64">
        <f t="shared" ref="AF39" si="95">SUM(AF42:AF47)</f>
        <v>718940</v>
      </c>
      <c r="AG39" s="64">
        <f>SUM(AG42:AG47)</f>
        <v>55995.794117647063</v>
      </c>
      <c r="AH39" s="64">
        <f t="shared" si="92"/>
        <v>181016</v>
      </c>
      <c r="AI39" s="64">
        <f t="shared" si="92"/>
        <v>136293.5</v>
      </c>
      <c r="AJ39" s="64"/>
      <c r="AK39" s="64">
        <f t="shared" si="92"/>
        <v>0</v>
      </c>
      <c r="AL39" s="64"/>
      <c r="AM39" s="64">
        <f t="shared" ref="AM39" si="96">SUM(AM42:AM47)</f>
        <v>373305.29411764705</v>
      </c>
      <c r="AN39" s="64">
        <f>SUM(AN42:AN47)</f>
        <v>24051.794117647059</v>
      </c>
      <c r="AO39" s="64">
        <f t="shared" si="92"/>
        <v>0</v>
      </c>
      <c r="AP39" s="64">
        <f t="shared" si="92"/>
        <v>136293.5</v>
      </c>
      <c r="AQ39" s="64"/>
      <c r="AR39" s="64">
        <f t="shared" si="92"/>
        <v>0</v>
      </c>
      <c r="AS39" s="64"/>
      <c r="AT39" s="64">
        <f t="shared" ref="AT39" si="97">SUM(AT42:AT47)</f>
        <v>160345.29411764705</v>
      </c>
      <c r="AU39" s="64">
        <f t="shared" si="92"/>
        <v>2583990.588235294</v>
      </c>
      <c r="AV39" s="64"/>
      <c r="AW39" s="64"/>
      <c r="AX39" s="64"/>
      <c r="AY39" s="64"/>
    </row>
    <row r="40" spans="1:51" s="20" customFormat="1" ht="31.5" customHeight="1" x14ac:dyDescent="0.25">
      <c r="A40" s="440" t="s">
        <v>469</v>
      </c>
      <c r="B40" s="441"/>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row>
    <row r="41" spans="1:51" s="20" customFormat="1" ht="238.5" customHeight="1" x14ac:dyDescent="0.25">
      <c r="A41" s="24" t="s">
        <v>470</v>
      </c>
      <c r="B41" s="32" t="s">
        <v>643</v>
      </c>
      <c r="C41" s="51" t="s">
        <v>97</v>
      </c>
      <c r="D41" s="32"/>
      <c r="E41" s="40"/>
      <c r="F41" s="40"/>
      <c r="G41" s="40"/>
      <c r="H41" s="40"/>
      <c r="I41" s="40"/>
      <c r="J41" s="40"/>
      <c r="K41" s="39">
        <f t="shared" ref="K41" si="98">E41+F41+G41+I41</f>
        <v>0</v>
      </c>
      <c r="L41" s="40"/>
      <c r="M41" s="40"/>
      <c r="N41" s="40"/>
      <c r="O41" s="40"/>
      <c r="P41" s="40"/>
      <c r="Q41" s="40"/>
      <c r="R41" s="39">
        <f t="shared" ref="R41:R43" si="99">L41+M41+N41+P41</f>
        <v>0</v>
      </c>
      <c r="S41" s="40"/>
      <c r="T41" s="40"/>
      <c r="U41" s="40"/>
      <c r="V41" s="40"/>
      <c r="W41" s="40"/>
      <c r="X41" s="40"/>
      <c r="Y41" s="39">
        <f t="shared" ref="Y41:Y43"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807</v>
      </c>
      <c r="AW41" s="32">
        <v>2023</v>
      </c>
      <c r="AX41" s="36">
        <v>2024</v>
      </c>
      <c r="AY41" s="27" t="s">
        <v>640</v>
      </c>
    </row>
    <row r="42" spans="1:51" s="20" customFormat="1" ht="124.5" customHeight="1" x14ac:dyDescent="0.25">
      <c r="A42" s="24" t="s">
        <v>651</v>
      </c>
      <c r="B42" s="32" t="s">
        <v>652</v>
      </c>
      <c r="C42" s="51" t="s">
        <v>97</v>
      </c>
      <c r="D42" s="32"/>
      <c r="E42" s="40"/>
      <c r="F42" s="40"/>
      <c r="G42" s="40"/>
      <c r="H42" s="40"/>
      <c r="I42" s="40"/>
      <c r="J42" s="40"/>
      <c r="K42" s="39">
        <f t="shared" ref="K42:K43"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778</v>
      </c>
      <c r="AW42" s="32">
        <v>2023</v>
      </c>
      <c r="AX42" s="36">
        <v>2024</v>
      </c>
      <c r="AY42" s="27" t="s">
        <v>640</v>
      </c>
    </row>
    <row r="43" spans="1:51" s="20" customFormat="1" ht="116.1" customHeight="1" x14ac:dyDescent="0.25">
      <c r="A43" s="140" t="s">
        <v>1082</v>
      </c>
      <c r="B43" s="232" t="s">
        <v>1083</v>
      </c>
      <c r="C43" s="232" t="s">
        <v>97</v>
      </c>
      <c r="D43" s="362"/>
      <c r="E43" s="233"/>
      <c r="F43" s="232"/>
      <c r="G43" s="232"/>
      <c r="H43" s="232"/>
      <c r="I43" s="232"/>
      <c r="J43" s="232"/>
      <c r="K43" s="262">
        <f t="shared" si="105"/>
        <v>0</v>
      </c>
      <c r="L43" s="232"/>
      <c r="M43" s="232"/>
      <c r="N43" s="232"/>
      <c r="O43" s="232"/>
      <c r="P43" s="232"/>
      <c r="Q43" s="232"/>
      <c r="R43" s="262">
        <f t="shared" si="99"/>
        <v>0</v>
      </c>
      <c r="S43" s="232"/>
      <c r="T43" s="232"/>
      <c r="U43" s="232"/>
      <c r="V43" s="232"/>
      <c r="W43" s="232"/>
      <c r="X43" s="232"/>
      <c r="Y43" s="262">
        <f t="shared" si="100"/>
        <v>0</v>
      </c>
      <c r="Z43" s="363">
        <v>7986</v>
      </c>
      <c r="AA43" s="363">
        <v>45254</v>
      </c>
      <c r="AB43" s="232"/>
      <c r="AC43" s="232"/>
      <c r="AD43" s="232"/>
      <c r="AE43" s="232"/>
      <c r="AF43" s="262">
        <f>Z43+AA43+AB43+AD43</f>
        <v>53240</v>
      </c>
      <c r="AG43" s="262">
        <v>31944</v>
      </c>
      <c r="AH43" s="232">
        <v>181016</v>
      </c>
      <c r="AI43" s="232"/>
      <c r="AJ43" s="232"/>
      <c r="AK43" s="232"/>
      <c r="AL43" s="232"/>
      <c r="AM43" s="262">
        <f>SUM(AG43,AH43)</f>
        <v>212960</v>
      </c>
      <c r="AN43" s="232"/>
      <c r="AO43" s="232"/>
      <c r="AP43" s="232"/>
      <c r="AQ43" s="232"/>
      <c r="AR43" s="232"/>
      <c r="AS43" s="232"/>
      <c r="AT43" s="262"/>
      <c r="AU43" s="275">
        <v>266200</v>
      </c>
      <c r="AV43" s="282" t="s">
        <v>1084</v>
      </c>
      <c r="AW43" s="232">
        <v>2025</v>
      </c>
      <c r="AX43" s="232">
        <v>2026</v>
      </c>
      <c r="AY43" s="53" t="s">
        <v>88</v>
      </c>
    </row>
    <row r="44" spans="1:51" s="1" customFormat="1" ht="35.1" customHeight="1" x14ac:dyDescent="0.25">
      <c r="A44" s="364" t="s">
        <v>1089</v>
      </c>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6"/>
    </row>
    <row r="45" spans="1:51" s="1" customFormat="1" ht="408.95" customHeight="1" x14ac:dyDescent="0.25">
      <c r="A45" s="167" t="s">
        <v>1085</v>
      </c>
      <c r="B45" s="232" t="s">
        <v>1086</v>
      </c>
      <c r="C45" s="233" t="s">
        <v>97</v>
      </c>
      <c r="D45" s="234"/>
      <c r="E45" s="267"/>
      <c r="F45" s="268"/>
      <c r="G45" s="234"/>
      <c r="H45" s="234"/>
      <c r="I45" s="234"/>
      <c r="J45" s="234"/>
      <c r="K45" s="276">
        <f>E45+F45+G45+I45</f>
        <v>0</v>
      </c>
      <c r="L45" s="263"/>
      <c r="M45" s="263"/>
      <c r="N45" s="263"/>
      <c r="O45" s="263"/>
      <c r="P45" s="263"/>
      <c r="Q45" s="263"/>
      <c r="R45" s="265">
        <f>L45+M45+N45+P45</f>
        <v>0</v>
      </c>
      <c r="S45" s="263"/>
      <c r="T45" s="263"/>
      <c r="U45" s="263"/>
      <c r="V45" s="263"/>
      <c r="W45" s="263"/>
      <c r="X45" s="263"/>
      <c r="Y45" s="265">
        <f>S45+T45+U45+W45</f>
        <v>0</v>
      </c>
      <c r="Z45" s="263"/>
      <c r="AA45" s="263"/>
      <c r="AB45" s="263"/>
      <c r="AC45" s="263"/>
      <c r="AD45" s="263"/>
      <c r="AE45" s="263"/>
      <c r="AF45" s="264">
        <f>Z45+AA45+AB45+AD45</f>
        <v>0</v>
      </c>
      <c r="AG45" s="263">
        <v>24051.794117647059</v>
      </c>
      <c r="AH45" s="263"/>
      <c r="AI45" s="263">
        <v>136293.5</v>
      </c>
      <c r="AJ45" s="263" t="s">
        <v>46</v>
      </c>
      <c r="AK45" s="263"/>
      <c r="AL45" s="263"/>
      <c r="AM45" s="264">
        <f>AG45+AH45+AI45+AK45</f>
        <v>160345.29411764705</v>
      </c>
      <c r="AN45" s="263">
        <v>24051.794117647059</v>
      </c>
      <c r="AO45" s="263"/>
      <c r="AP45" s="263">
        <v>136293.5</v>
      </c>
      <c r="AQ45" s="263" t="s">
        <v>46</v>
      </c>
      <c r="AR45" s="263"/>
      <c r="AS45" s="263"/>
      <c r="AT45" s="265">
        <f>AN45+AO45+AP45+AR45</f>
        <v>160345.29411764705</v>
      </c>
      <c r="AU45" s="266">
        <f>AT45+AM45+AF45+Y45+R45+K45</f>
        <v>320690.5882352941</v>
      </c>
      <c r="AV45" s="273" t="s">
        <v>1087</v>
      </c>
      <c r="AW45" s="234">
        <v>2026</v>
      </c>
      <c r="AX45" s="234">
        <v>2029</v>
      </c>
      <c r="AY45" s="52" t="s">
        <v>68</v>
      </c>
    </row>
    <row r="46" spans="1:51" s="1" customFormat="1" ht="35.1" customHeight="1" thickBot="1" x14ac:dyDescent="0.3">
      <c r="A46" s="364" t="s">
        <v>1088</v>
      </c>
      <c r="B46" s="365"/>
      <c r="C46" s="365"/>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6"/>
    </row>
    <row r="47" spans="1:51" s="20" customFormat="1" ht="31.5" customHeight="1" x14ac:dyDescent="0.25">
      <c r="A47" s="440" t="s">
        <v>639</v>
      </c>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row>
    <row r="48" spans="1:51" s="20" customFormat="1" ht="45" hidden="1" customHeight="1" x14ac:dyDescent="0.25">
      <c r="A48" s="24" t="s">
        <v>638</v>
      </c>
      <c r="B48" s="32"/>
      <c r="C48" s="32"/>
      <c r="D48" s="32"/>
      <c r="E48" s="40"/>
      <c r="F48" s="40"/>
      <c r="G48" s="40"/>
      <c r="H48" s="40"/>
      <c r="I48" s="40"/>
      <c r="J48" s="40"/>
      <c r="K48" s="39">
        <f t="shared" ref="K48" si="107">E48+F48+G48+I48</f>
        <v>0</v>
      </c>
      <c r="L48" s="40"/>
      <c r="M48" s="40"/>
      <c r="N48" s="40"/>
      <c r="O48" s="40"/>
      <c r="P48" s="40"/>
      <c r="Q48" s="40"/>
      <c r="R48" s="39">
        <f t="shared" ref="R48" si="108">L48+M48+N48+P48</f>
        <v>0</v>
      </c>
      <c r="S48" s="40"/>
      <c r="T48" s="40"/>
      <c r="U48" s="40"/>
      <c r="V48" s="40"/>
      <c r="W48" s="40"/>
      <c r="X48" s="40"/>
      <c r="Y48" s="39">
        <f t="shared" ref="Y48" si="109">S48+T48+U48+W48</f>
        <v>0</v>
      </c>
      <c r="Z48" s="40"/>
      <c r="AA48" s="40"/>
      <c r="AB48" s="40"/>
      <c r="AC48" s="40"/>
      <c r="AD48" s="40"/>
      <c r="AE48" s="40"/>
      <c r="AF48" s="39">
        <f t="shared" ref="AF48" si="110">Z48+AA48+AB48+AD48</f>
        <v>0</v>
      </c>
      <c r="AG48" s="40"/>
      <c r="AH48" s="40"/>
      <c r="AI48" s="40"/>
      <c r="AJ48" s="40"/>
      <c r="AK48" s="40"/>
      <c r="AL48" s="40"/>
      <c r="AM48" s="39">
        <f t="shared" ref="AM48" si="111">AG48+AH48+AI48+AK48</f>
        <v>0</v>
      </c>
      <c r="AN48" s="40"/>
      <c r="AO48" s="40"/>
      <c r="AP48" s="40"/>
      <c r="AQ48" s="40"/>
      <c r="AR48" s="40"/>
      <c r="AS48" s="40"/>
      <c r="AT48" s="39">
        <f t="shared" ref="AT48" si="112">AN48+AO48+AP48+AR48</f>
        <v>0</v>
      </c>
      <c r="AU48" s="41">
        <f t="shared" ref="AU48" si="113">AT48+AM48+AF48+Y48+R48+K48+D48</f>
        <v>0</v>
      </c>
      <c r="AV48" s="32"/>
      <c r="AW48" s="32"/>
      <c r="AX48" s="36"/>
      <c r="AY48" s="27"/>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Q49" s="30"/>
      <c r="AR49" s="30"/>
      <c r="AS49" s="31"/>
      <c r="AT49" s="9"/>
      <c r="AU49" s="10"/>
    </row>
    <row r="50" spans="1:50" x14ac:dyDescent="0.25">
      <c r="K50" s="9"/>
      <c r="R50" s="9"/>
      <c r="S50" s="8"/>
      <c r="T50" s="8"/>
      <c r="U50" s="8"/>
      <c r="V50" s="8"/>
      <c r="W50" s="8"/>
      <c r="X50" s="8"/>
      <c r="Y50" s="9"/>
      <c r="Z50" s="8"/>
      <c r="AA50" s="8"/>
      <c r="AB50" s="8"/>
      <c r="AC50" s="8"/>
      <c r="AD50" s="8"/>
      <c r="AE50" s="8"/>
      <c r="AF50" s="9"/>
      <c r="AG50" s="8"/>
      <c r="AH50" s="8"/>
      <c r="AI50" s="8"/>
      <c r="AJ50" s="8"/>
      <c r="AK50" s="8"/>
      <c r="AL50" s="8"/>
      <c r="AM50" s="9"/>
      <c r="AN50" s="10"/>
      <c r="AS50" s="31"/>
      <c r="AT50" s="9"/>
      <c r="AU50" s="10"/>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28"/>
      <c r="AR51" s="28"/>
      <c r="AS51" s="29"/>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S53" s="31"/>
      <c r="AT53" s="9"/>
      <c r="AU53" s="10"/>
    </row>
    <row r="54" spans="1:50" s="20" customFormat="1" ht="18.75" x14ac:dyDescent="0.25">
      <c r="A54" s="159" t="s">
        <v>654</v>
      </c>
      <c r="B54" s="160" t="s">
        <v>655</v>
      </c>
      <c r="E54" s="12"/>
      <c r="AU54" s="23"/>
      <c r="AV54" s="45"/>
      <c r="AX54" s="12"/>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Q55" s="30"/>
      <c r="AR55" s="30"/>
      <c r="AS55" s="31"/>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Q56" s="30"/>
      <c r="AR56" s="30"/>
      <c r="AS56" s="31"/>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Q57" s="30"/>
      <c r="AR57" s="30"/>
      <c r="AS57" s="31"/>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S76" s="8"/>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S240" s="8"/>
      <c r="T240" s="8"/>
      <c r="U240" s="8"/>
      <c r="V240" s="8"/>
      <c r="W240" s="8"/>
      <c r="X240" s="8"/>
      <c r="Y240" s="9"/>
      <c r="Z240" s="8"/>
      <c r="AA240" s="8"/>
      <c r="AB240" s="8"/>
      <c r="AC240" s="8"/>
      <c r="AD240" s="8"/>
      <c r="AE240" s="8"/>
      <c r="AF240" s="9"/>
      <c r="AG240" s="8"/>
      <c r="AH240" s="8"/>
      <c r="AI240" s="8"/>
      <c r="AJ240" s="8"/>
      <c r="AK240" s="8"/>
      <c r="AL240" s="8"/>
      <c r="AM240" s="9"/>
      <c r="AN240" s="10"/>
      <c r="AT240" s="9"/>
      <c r="AU240" s="10"/>
    </row>
    <row r="241" spans="11:47" x14ac:dyDescent="0.25">
      <c r="K241" s="9"/>
      <c r="R241" s="9"/>
      <c r="S241" s="8"/>
      <c r="T241" s="8"/>
      <c r="U241" s="8"/>
      <c r="V241" s="8"/>
      <c r="W241" s="8"/>
      <c r="X241" s="8"/>
      <c r="Y241" s="9"/>
      <c r="Z241" s="8"/>
      <c r="AA241" s="8"/>
      <c r="AB241" s="8"/>
      <c r="AC241" s="8"/>
      <c r="AD241" s="8"/>
      <c r="AE241" s="8"/>
      <c r="AF241" s="9"/>
      <c r="AG241" s="8"/>
      <c r="AH241" s="8"/>
      <c r="AI241" s="8"/>
      <c r="AJ241" s="8"/>
      <c r="AK241" s="8"/>
      <c r="AL241" s="8"/>
      <c r="AM241" s="9"/>
      <c r="AN241" s="10"/>
      <c r="AT241" s="9"/>
      <c r="AU241" s="10"/>
    </row>
    <row r="242" spans="11:47" x14ac:dyDescent="0.25">
      <c r="K242" s="9"/>
      <c r="R242" s="9"/>
      <c r="S242" s="8"/>
      <c r="T242" s="8"/>
      <c r="U242" s="8"/>
      <c r="V242" s="8"/>
      <c r="W242" s="8"/>
      <c r="X242" s="8"/>
      <c r="Y242" s="9"/>
      <c r="Z242" s="8"/>
      <c r="AA242" s="8"/>
      <c r="AB242" s="8"/>
      <c r="AC242" s="8"/>
      <c r="AD242" s="8"/>
      <c r="AE242" s="8"/>
      <c r="AF242" s="9"/>
      <c r="AG242" s="8"/>
      <c r="AH242" s="8"/>
      <c r="AI242" s="8"/>
      <c r="AJ242" s="8"/>
      <c r="AK242" s="8"/>
      <c r="AL242" s="8"/>
      <c r="AM242" s="9"/>
      <c r="AN242" s="10"/>
      <c r="AT242" s="9"/>
      <c r="AU242" s="10"/>
    </row>
    <row r="243" spans="11:47" x14ac:dyDescent="0.25">
      <c r="K243" s="9"/>
      <c r="R243" s="9"/>
      <c r="S243" s="8"/>
      <c r="T243" s="8"/>
      <c r="U243" s="8"/>
      <c r="V243" s="8"/>
      <c r="W243" s="8"/>
      <c r="X243" s="8"/>
      <c r="Y243" s="9"/>
      <c r="Z243" s="8"/>
      <c r="AA243" s="8"/>
      <c r="AB243" s="8"/>
      <c r="AC243" s="8"/>
      <c r="AD243" s="8"/>
      <c r="AE243" s="8"/>
      <c r="AF243" s="9"/>
      <c r="AG243" s="8"/>
      <c r="AH243" s="8"/>
      <c r="AI243" s="8"/>
      <c r="AJ243" s="8"/>
      <c r="AK243" s="8"/>
      <c r="AL243" s="8"/>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K297" s="9"/>
      <c r="R297" s="9"/>
      <c r="Y297" s="9"/>
      <c r="AF297" s="9"/>
      <c r="AM297" s="9"/>
      <c r="AN297" s="10"/>
      <c r="AT297" s="9"/>
      <c r="AU297" s="10"/>
    </row>
    <row r="298" spans="11:47" x14ac:dyDescent="0.25">
      <c r="K298" s="9"/>
      <c r="R298" s="9"/>
      <c r="Y298" s="9"/>
      <c r="AF298" s="9"/>
      <c r="AM298" s="9"/>
      <c r="AN298" s="10"/>
      <c r="AT298" s="9"/>
      <c r="AU298" s="10"/>
    </row>
    <row r="299" spans="11:47" x14ac:dyDescent="0.25">
      <c r="K299" s="9"/>
      <c r="R299" s="9"/>
      <c r="Y299" s="9"/>
      <c r="AF299" s="9"/>
      <c r="AM299" s="9"/>
      <c r="AN299" s="10"/>
      <c r="AT299" s="9"/>
      <c r="AU299" s="10"/>
    </row>
    <row r="300" spans="11:47" x14ac:dyDescent="0.25">
      <c r="K300" s="9"/>
      <c r="R300" s="9"/>
      <c r="Y300" s="9"/>
      <c r="AF300" s="9"/>
      <c r="AM300" s="9"/>
      <c r="AN300" s="10"/>
      <c r="AT300" s="9"/>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S304" s="8"/>
      <c r="T304" s="8"/>
      <c r="U304" s="8"/>
      <c r="V304" s="8"/>
      <c r="W304" s="8"/>
      <c r="X304" s="8"/>
      <c r="Z304" s="8"/>
      <c r="AA304" s="8"/>
      <c r="AB304" s="8"/>
      <c r="AC304" s="8"/>
      <c r="AD304" s="8"/>
      <c r="AE304" s="8"/>
      <c r="AG304" s="8"/>
      <c r="AH304" s="8"/>
      <c r="AI304" s="8"/>
      <c r="AJ304" s="8"/>
      <c r="AK304" s="8"/>
      <c r="AL304" s="8"/>
      <c r="AN304" s="10"/>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S306" s="8"/>
      <c r="T306" s="8"/>
      <c r="U306" s="8"/>
      <c r="V306" s="8"/>
      <c r="W306" s="8"/>
      <c r="X306" s="8"/>
      <c r="Z306" s="8"/>
      <c r="AA306" s="8"/>
      <c r="AB306" s="8"/>
      <c r="AC306" s="8"/>
      <c r="AD306" s="8"/>
      <c r="AE306" s="8"/>
      <c r="AG306" s="8"/>
      <c r="AH306" s="8"/>
      <c r="AI306" s="8"/>
      <c r="AJ306" s="8"/>
      <c r="AK306" s="8"/>
      <c r="AL306" s="8"/>
      <c r="AN306" s="10"/>
      <c r="AU306" s="10"/>
    </row>
    <row r="307" spans="19:47" x14ac:dyDescent="0.25">
      <c r="S307" s="8"/>
      <c r="T307" s="8"/>
      <c r="U307" s="8"/>
      <c r="V307" s="8"/>
      <c r="W307" s="8"/>
      <c r="X307" s="8"/>
      <c r="Z307" s="8"/>
      <c r="AA307" s="8"/>
      <c r="AB307" s="8"/>
      <c r="AC307" s="8"/>
      <c r="AD307" s="8"/>
      <c r="AE307" s="8"/>
      <c r="AG307" s="8"/>
      <c r="AH307" s="8"/>
      <c r="AI307" s="8"/>
      <c r="AJ307" s="8"/>
      <c r="AK307" s="8"/>
      <c r="AL307" s="8"/>
      <c r="AN307" s="10"/>
      <c r="AU307" s="10"/>
    </row>
    <row r="308" spans="19:47" x14ac:dyDescent="0.25">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AU314" s="10"/>
    </row>
    <row r="315" spans="19:47" x14ac:dyDescent="0.25">
      <c r="S315" s="8"/>
      <c r="T315" s="8"/>
      <c r="U315" s="8"/>
      <c r="V315" s="8"/>
      <c r="W315" s="8"/>
      <c r="X315" s="8"/>
      <c r="Z315" s="8"/>
      <c r="AA315" s="8"/>
      <c r="AB315" s="8"/>
      <c r="AC315" s="8"/>
      <c r="AD315" s="8"/>
      <c r="AE315" s="8"/>
      <c r="AG315" s="8"/>
      <c r="AH315" s="8"/>
      <c r="AI315" s="8"/>
      <c r="AJ315" s="8"/>
      <c r="AK315" s="8"/>
      <c r="AL315" s="8"/>
      <c r="AN315" s="10"/>
      <c r="AU315" s="10"/>
    </row>
    <row r="316" spans="19:47" x14ac:dyDescent="0.25">
      <c r="S316" s="8"/>
      <c r="T316" s="8"/>
      <c r="U316" s="8"/>
      <c r="V316" s="8"/>
      <c r="W316" s="8"/>
      <c r="X316" s="8"/>
      <c r="Z316" s="8"/>
      <c r="AA316" s="8"/>
      <c r="AB316" s="8"/>
      <c r="AC316" s="8"/>
      <c r="AD316" s="8"/>
      <c r="AE316" s="8"/>
      <c r="AG316" s="8"/>
      <c r="AH316" s="8"/>
      <c r="AI316" s="8"/>
      <c r="AJ316" s="8"/>
      <c r="AK316" s="8"/>
      <c r="AL316" s="8"/>
      <c r="AN316" s="10"/>
      <c r="AU316" s="10"/>
    </row>
    <row r="317" spans="19:47" x14ac:dyDescent="0.25">
      <c r="S317" s="8"/>
      <c r="T317" s="8"/>
      <c r="U317" s="8"/>
      <c r="V317" s="8"/>
      <c r="W317" s="8"/>
      <c r="X317" s="8"/>
      <c r="Z317" s="8"/>
      <c r="AA317" s="8"/>
      <c r="AB317" s="8"/>
      <c r="AC317" s="8"/>
      <c r="AD317" s="8"/>
      <c r="AE317" s="8"/>
      <c r="AG317" s="8"/>
      <c r="AH317" s="8"/>
      <c r="AI317" s="8"/>
      <c r="AJ317" s="8"/>
      <c r="AK317" s="8"/>
      <c r="AL317" s="8"/>
      <c r="AN317" s="10"/>
      <c r="AU317" s="10"/>
    </row>
    <row r="318" spans="19:47" x14ac:dyDescent="0.25">
      <c r="S318" s="8"/>
      <c r="T318" s="8"/>
      <c r="U318" s="8"/>
      <c r="V318" s="8"/>
      <c r="W318" s="8"/>
      <c r="X318" s="8"/>
      <c r="Z318" s="8"/>
      <c r="AA318" s="8"/>
      <c r="AB318" s="8"/>
      <c r="AC318" s="8"/>
      <c r="AD318" s="8"/>
      <c r="AE318" s="8"/>
      <c r="AG318" s="8"/>
      <c r="AH318" s="8"/>
      <c r="AI318" s="8"/>
      <c r="AJ318" s="8"/>
      <c r="AK318" s="8"/>
      <c r="AL318" s="8"/>
      <c r="AN318" s="10"/>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row r="350" spans="47:47" x14ac:dyDescent="0.25">
      <c r="AU350" s="10"/>
    </row>
    <row r="351" spans="47:47" x14ac:dyDescent="0.25">
      <c r="AU351" s="10"/>
    </row>
    <row r="352" spans="47:47" x14ac:dyDescent="0.25">
      <c r="AU352" s="10"/>
    </row>
    <row r="353" spans="47:47" x14ac:dyDescent="0.25">
      <c r="AU353" s="10"/>
    </row>
  </sheetData>
  <mergeCells count="46">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7:D7"/>
    <mergeCell ref="A9:AY9"/>
    <mergeCell ref="AY4:AY6"/>
    <mergeCell ref="E5:K5"/>
    <mergeCell ref="L5:R5"/>
    <mergeCell ref="S5:Y5"/>
    <mergeCell ref="Z5:AF5"/>
    <mergeCell ref="AG5:AM5"/>
    <mergeCell ref="L4:R4"/>
    <mergeCell ref="S4:Y4"/>
    <mergeCell ref="Z4:AF4"/>
    <mergeCell ref="A8:D8"/>
    <mergeCell ref="A11:AY11"/>
    <mergeCell ref="A13:AY13"/>
    <mergeCell ref="A15:AY15"/>
    <mergeCell ref="A18:AY18"/>
    <mergeCell ref="A20:AY20"/>
    <mergeCell ref="A46:AY46"/>
    <mergeCell ref="A47:AY47"/>
    <mergeCell ref="A22:AY22"/>
    <mergeCell ref="A17:D17"/>
    <mergeCell ref="A24:D24"/>
    <mergeCell ref="A40:AY40"/>
    <mergeCell ref="A31:AY31"/>
    <mergeCell ref="A25:AY25"/>
    <mergeCell ref="A28:AY28"/>
    <mergeCell ref="A30:D30"/>
    <mergeCell ref="A39:D39"/>
    <mergeCell ref="A33:AY33"/>
    <mergeCell ref="A37:AY37"/>
    <mergeCell ref="A44:AY44"/>
    <mergeCell ref="A35:AY35"/>
  </mergeCells>
  <pageMargins left="0.25" right="0.25" top="0.75" bottom="0.75" header="0.3" footer="0.3"/>
  <pageSetup paperSize="8"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M48" sqref="M48"/>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90"/>
      <c r="B2" s="390"/>
      <c r="C2" s="390"/>
      <c r="D2" s="390"/>
      <c r="P2" s="3"/>
      <c r="U2" s="3"/>
      <c r="Z2" s="3"/>
      <c r="AF2" s="3"/>
    </row>
    <row r="3" spans="1:34" x14ac:dyDescent="0.25">
      <c r="A3" s="390"/>
      <c r="B3" s="390"/>
      <c r="C3" s="390"/>
      <c r="D3" s="390"/>
    </row>
    <row r="4" spans="1:34" ht="18.75" thickBot="1" x14ac:dyDescent="0.3">
      <c r="A4" s="16"/>
      <c r="B4" s="16"/>
      <c r="C4" s="16"/>
      <c r="D4" s="16"/>
    </row>
    <row r="5" spans="1:34" x14ac:dyDescent="0.25">
      <c r="A5" s="375" t="s">
        <v>125</v>
      </c>
      <c r="B5" s="375">
        <v>2022</v>
      </c>
      <c r="C5" s="375"/>
      <c r="D5" s="375"/>
      <c r="E5" s="375"/>
      <c r="F5" s="375"/>
      <c r="G5" s="375">
        <v>2023</v>
      </c>
      <c r="H5" s="375"/>
      <c r="I5" s="375"/>
      <c r="J5" s="375"/>
      <c r="K5" s="375"/>
      <c r="L5" s="375">
        <v>2024</v>
      </c>
      <c r="M5" s="375"/>
      <c r="N5" s="375"/>
      <c r="O5" s="375"/>
      <c r="P5" s="375"/>
      <c r="Q5" s="375">
        <v>2025</v>
      </c>
      <c r="R5" s="375"/>
      <c r="S5" s="375"/>
      <c r="T5" s="375"/>
      <c r="U5" s="375"/>
      <c r="V5" s="375">
        <v>2026</v>
      </c>
      <c r="W5" s="375"/>
      <c r="X5" s="375"/>
      <c r="Y5" s="375"/>
      <c r="Z5" s="375"/>
      <c r="AA5" s="375">
        <v>2027</v>
      </c>
      <c r="AB5" s="375"/>
      <c r="AC5" s="375"/>
      <c r="AD5" s="375"/>
      <c r="AE5" s="375"/>
      <c r="AF5" s="377" t="s">
        <v>544</v>
      </c>
    </row>
    <row r="6" spans="1:34" x14ac:dyDescent="0.25">
      <c r="A6" s="376"/>
      <c r="B6" s="376" t="s">
        <v>15</v>
      </c>
      <c r="C6" s="376"/>
      <c r="D6" s="376"/>
      <c r="E6" s="376"/>
      <c r="F6" s="376"/>
      <c r="G6" s="376" t="s">
        <v>15</v>
      </c>
      <c r="H6" s="376"/>
      <c r="I6" s="376"/>
      <c r="J6" s="376"/>
      <c r="K6" s="376"/>
      <c r="L6" s="376" t="s">
        <v>15</v>
      </c>
      <c r="M6" s="376"/>
      <c r="N6" s="376"/>
      <c r="O6" s="376"/>
      <c r="P6" s="376"/>
      <c r="Q6" s="376" t="s">
        <v>15</v>
      </c>
      <c r="R6" s="376"/>
      <c r="S6" s="376"/>
      <c r="T6" s="376"/>
      <c r="U6" s="376"/>
      <c r="V6" s="376" t="s">
        <v>15</v>
      </c>
      <c r="W6" s="376"/>
      <c r="X6" s="376"/>
      <c r="Y6" s="376"/>
      <c r="Z6" s="376"/>
      <c r="AA6" s="376" t="s">
        <v>15</v>
      </c>
      <c r="AB6" s="376"/>
      <c r="AC6" s="376"/>
      <c r="AD6" s="376"/>
      <c r="AE6" s="376"/>
      <c r="AF6" s="378"/>
    </row>
    <row r="7" spans="1:34" ht="108" x14ac:dyDescent="0.25">
      <c r="A7" s="376"/>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78"/>
    </row>
    <row r="8" spans="1:34" x14ac:dyDescent="0.25">
      <c r="A8" s="158"/>
      <c r="B8" s="65">
        <f t="shared" ref="B8:AE8" si="0">SUM(B9:B177)</f>
        <v>16521245.754999999</v>
      </c>
      <c r="C8" s="65">
        <f t="shared" si="0"/>
        <v>32939443.035000004</v>
      </c>
      <c r="D8" s="65">
        <f t="shared" si="0"/>
        <v>7234580.79</v>
      </c>
      <c r="E8" s="65">
        <f t="shared" si="0"/>
        <v>3581100.8100000005</v>
      </c>
      <c r="F8" s="65">
        <f t="shared" si="0"/>
        <v>60276370.390000001</v>
      </c>
      <c r="G8" s="65">
        <f t="shared" si="0"/>
        <v>32582967.438100003</v>
      </c>
      <c r="H8" s="65">
        <f t="shared" si="0"/>
        <v>5854168.8039999995</v>
      </c>
      <c r="I8" s="65">
        <f t="shared" si="0"/>
        <v>12159535.969999999</v>
      </c>
      <c r="J8" s="65">
        <f t="shared" si="0"/>
        <v>6572548.0700000003</v>
      </c>
      <c r="K8" s="65">
        <f t="shared" si="0"/>
        <v>56949220.282099992</v>
      </c>
      <c r="L8" s="65">
        <f t="shared" si="0"/>
        <v>46924677.038395002</v>
      </c>
      <c r="M8" s="65">
        <f t="shared" si="0"/>
        <v>5315107.141725</v>
      </c>
      <c r="N8" s="65">
        <f t="shared" si="0"/>
        <v>17852231.02</v>
      </c>
      <c r="O8" s="65">
        <f t="shared" si="0"/>
        <v>18895719.999680001</v>
      </c>
      <c r="P8" s="65">
        <f t="shared" si="0"/>
        <v>88987735.1998</v>
      </c>
      <c r="Q8" s="65">
        <f t="shared" si="0"/>
        <v>18295287.409104999</v>
      </c>
      <c r="R8" s="65">
        <f t="shared" si="0"/>
        <v>10538247.905275</v>
      </c>
      <c r="S8" s="65">
        <f t="shared" si="0"/>
        <v>6382720.5499999998</v>
      </c>
      <c r="T8" s="65">
        <f t="shared" si="0"/>
        <v>3443203.9963199999</v>
      </c>
      <c r="U8" s="65">
        <f t="shared" si="0"/>
        <v>16108144.869199999</v>
      </c>
      <c r="V8" s="65">
        <f t="shared" si="0"/>
        <v>12039471.734117646</v>
      </c>
      <c r="W8" s="65">
        <f t="shared" si="0"/>
        <v>1054070.8941176471</v>
      </c>
      <c r="X8" s="65">
        <f t="shared" si="0"/>
        <v>11284483.699999999</v>
      </c>
      <c r="Y8" s="65">
        <f t="shared" si="0"/>
        <v>250000</v>
      </c>
      <c r="Z8" s="65">
        <f t="shared" si="0"/>
        <v>24628026.328235295</v>
      </c>
      <c r="AA8" s="65">
        <f t="shared" si="0"/>
        <v>8561158.2941176463</v>
      </c>
      <c r="AB8" s="65">
        <f t="shared" si="0"/>
        <v>13200000</v>
      </c>
      <c r="AC8" s="65">
        <f t="shared" si="0"/>
        <v>4462050.5</v>
      </c>
      <c r="AD8" s="65">
        <f t="shared" si="0"/>
        <v>0</v>
      </c>
      <c r="AE8" s="65">
        <f t="shared" si="0"/>
        <v>28362534.794117648</v>
      </c>
      <c r="AF8" s="67">
        <f>SUM(AE8,Z8,U8,P8,K8,F8)</f>
        <v>275312031.86345297</v>
      </c>
      <c r="AH8" s="74"/>
    </row>
    <row r="9" spans="1:34" s="3" customFormat="1" x14ac:dyDescent="0.25">
      <c r="A9" s="68" t="s">
        <v>260</v>
      </c>
      <c r="B9" s="69">
        <f>'1.VTP'!E9</f>
        <v>4599758.9050000003</v>
      </c>
      <c r="C9" s="69">
        <f>'1.VTP'!F9</f>
        <v>6890656.5449999999</v>
      </c>
      <c r="D9" s="69">
        <f>'1.VTP'!G9</f>
        <v>4570239.01</v>
      </c>
      <c r="E9" s="69">
        <f>'1.VTP'!I9</f>
        <v>824536.78</v>
      </c>
      <c r="F9" s="69">
        <f>'1.VTP'!K9</f>
        <v>16885191.239999998</v>
      </c>
      <c r="G9" s="69">
        <f>'1.VTP'!L9</f>
        <v>13381424.307000002</v>
      </c>
      <c r="H9" s="69">
        <f>'1.VTP'!M9</f>
        <v>1952568.804</v>
      </c>
      <c r="I9" s="69">
        <f>'1.VTP'!N9</f>
        <v>3787481.9699999997</v>
      </c>
      <c r="J9" s="69">
        <f>'1.VTP'!P9</f>
        <v>891927.3</v>
      </c>
      <c r="K9" s="69">
        <f>'1.VTP'!R9</f>
        <v>20013402.380999997</v>
      </c>
      <c r="L9" s="69">
        <f>'1.VTP'!S9</f>
        <v>10046202.197275002</v>
      </c>
      <c r="M9" s="69">
        <f>'1.VTP'!T9</f>
        <v>923678.69022499991</v>
      </c>
      <c r="N9" s="69">
        <f>'1.VTP'!U9</f>
        <v>11621875.02</v>
      </c>
      <c r="O9" s="69">
        <f>'1.VTP'!W9</f>
        <v>800000</v>
      </c>
      <c r="P9" s="69">
        <f>'1.VTP'!Y9</f>
        <v>23391755.907500003</v>
      </c>
      <c r="Q9" s="69">
        <f>'1.VTP'!Z9</f>
        <v>11879120.286225</v>
      </c>
      <c r="R9" s="69">
        <f>'1.VTP'!AA9</f>
        <v>5454290.3552750004</v>
      </c>
      <c r="S9" s="69">
        <f>'1.VTP'!AB9</f>
        <v>4784700.3499999996</v>
      </c>
      <c r="T9" s="69">
        <f>'1.VTP'!AD9</f>
        <v>433204</v>
      </c>
      <c r="U9" s="69"/>
      <c r="V9" s="69">
        <f>'1.VTP'!AG9</f>
        <v>8515803</v>
      </c>
      <c r="W9" s="69">
        <f>'1.VTP'!AH9</f>
        <v>470816.6</v>
      </c>
      <c r="X9" s="69">
        <f>'1.VTP'!AI9</f>
        <v>6203808.4000000004</v>
      </c>
      <c r="Y9" s="69">
        <f>'1.VTP'!AK9</f>
        <v>0</v>
      </c>
      <c r="Z9" s="69">
        <f>'1.VTP'!AM9</f>
        <v>15190428</v>
      </c>
      <c r="AA9" s="69">
        <f>'1.VTP'!AN9</f>
        <v>7512586.5</v>
      </c>
      <c r="AB9" s="69">
        <f>'1.VTP'!AO9</f>
        <v>0</v>
      </c>
      <c r="AC9" s="69">
        <f>'1.VTP'!AP9</f>
        <v>243000</v>
      </c>
      <c r="AD9" s="69">
        <f>'1.VTP'!AR9</f>
        <v>0</v>
      </c>
      <c r="AE9" s="69">
        <f>'1.VTP'!AT9</f>
        <v>7835586.5</v>
      </c>
      <c r="AF9" s="70">
        <f>'1.VTP'!AU9</f>
        <v>105867679.02</v>
      </c>
    </row>
    <row r="10" spans="1:34" ht="36" x14ac:dyDescent="0.25">
      <c r="A10" s="68" t="s">
        <v>261</v>
      </c>
      <c r="B10" s="69">
        <f>'2.VTP'!E6</f>
        <v>11399967.849999998</v>
      </c>
      <c r="C10" s="69">
        <f>'2.VTP'!F6</f>
        <v>26048786.490000002</v>
      </c>
      <c r="D10" s="69">
        <f>'2.VTP'!G6</f>
        <v>2645015.7800000003</v>
      </c>
      <c r="E10" s="69">
        <f>'2.VTP'!I6</f>
        <v>2756564.0300000003</v>
      </c>
      <c r="F10" s="69">
        <f>'2.VTP'!K6</f>
        <v>42850334.150000006</v>
      </c>
      <c r="G10" s="69">
        <f>'2.VTP'!L6</f>
        <v>18022237.131099999</v>
      </c>
      <c r="H10" s="69">
        <f>'2.VTP'!M6</f>
        <v>3901600</v>
      </c>
      <c r="I10" s="69">
        <f>'2.VTP'!N6</f>
        <v>2372054</v>
      </c>
      <c r="J10" s="69">
        <f>'2.VTP'!P6</f>
        <v>1680620.77</v>
      </c>
      <c r="K10" s="69">
        <f>'2.VTP'!R6</f>
        <v>25756511.901099999</v>
      </c>
      <c r="L10" s="69">
        <f>'2.VTP'!S6</f>
        <v>35997774.841119997</v>
      </c>
      <c r="M10" s="69">
        <f>'2.VTP'!T6</f>
        <v>4391428.4515000004</v>
      </c>
      <c r="N10" s="69">
        <f>'2.VTP'!U6</f>
        <v>230356</v>
      </c>
      <c r="O10" s="69">
        <f>'2.VTP'!W6</f>
        <v>14095719.999680001</v>
      </c>
      <c r="P10" s="69">
        <f>'2.VTP'!Y6</f>
        <v>54715279.292300001</v>
      </c>
      <c r="Q10" s="69">
        <f>'2.VTP'!Z6</f>
        <v>4852481.1228799997</v>
      </c>
      <c r="R10" s="69">
        <f>'2.VTP'!AA6</f>
        <v>5038703.55</v>
      </c>
      <c r="S10" s="69">
        <f>'2.VTP'!AB6</f>
        <v>1598020.2</v>
      </c>
      <c r="T10" s="69">
        <f>'2.VTP'!AD6</f>
        <v>2759999.9963199999</v>
      </c>
      <c r="U10" s="69">
        <f>'2.VTP'!AF6</f>
        <v>14249204.869199999</v>
      </c>
      <c r="V10" s="69">
        <f>'2.VTP'!AG6</f>
        <v>2717672.94</v>
      </c>
      <c r="W10" s="69">
        <f>'2.VTP'!AH6</f>
        <v>402238.29411764705</v>
      </c>
      <c r="X10" s="69">
        <f>'2.VTP'!AI6</f>
        <v>4944381.8</v>
      </c>
      <c r="Y10" s="69">
        <f>'2.VTP'!AL6</f>
        <v>0</v>
      </c>
      <c r="Z10" s="69">
        <f>'2.VTP'!AM6</f>
        <v>8064293.0341176474</v>
      </c>
      <c r="AA10" s="69">
        <f>'2.VTP'!AN6</f>
        <v>884520</v>
      </c>
      <c r="AB10" s="69">
        <f>'2.VTP'!AO6</f>
        <v>13200000</v>
      </c>
      <c r="AC10" s="69">
        <f>'2.VTP'!AP6</f>
        <v>4082757</v>
      </c>
      <c r="AD10" s="69">
        <f>'2.VTP'!AR6</f>
        <v>0</v>
      </c>
      <c r="AE10" s="69">
        <f>'2.VTP'!AT6</f>
        <v>18167277</v>
      </c>
      <c r="AF10" s="70">
        <f>'2.VTP'!AU6</f>
        <v>152024875.64671764</v>
      </c>
    </row>
    <row r="11" spans="1:34" ht="31.5" customHeight="1" x14ac:dyDescent="0.25">
      <c r="A11" s="68" t="s">
        <v>262</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263</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264</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813686</v>
      </c>
      <c r="R13" s="72">
        <f>'5.VTP'!AA7</f>
        <v>45254</v>
      </c>
      <c r="S13" s="72">
        <f>'5.VTP'!AB7</f>
        <v>0</v>
      </c>
      <c r="T13" s="72">
        <f>'5.VTP'!AD7</f>
        <v>0</v>
      </c>
      <c r="U13" s="72">
        <f>'5.VTP'!AF7</f>
        <v>858940</v>
      </c>
      <c r="V13" s="72">
        <f>'5.VTP'!AG7</f>
        <v>55995.794117647063</v>
      </c>
      <c r="W13" s="72">
        <f>'5.VTP'!AH7</f>
        <v>181016</v>
      </c>
      <c r="X13" s="72">
        <f>'5.VTP'!AI7</f>
        <v>136293.5</v>
      </c>
      <c r="Y13" s="72">
        <f>'5.VTP'!AK7</f>
        <v>0</v>
      </c>
      <c r="Z13" s="72">
        <f>'5.VTP'!AM7</f>
        <v>373305.29411764705</v>
      </c>
      <c r="AA13" s="72">
        <f>'5.VTP'!AN7</f>
        <v>164051.79411764705</v>
      </c>
      <c r="AB13" s="72">
        <f>'5.VTP'!AO7</f>
        <v>0</v>
      </c>
      <c r="AC13" s="72">
        <f>'5.VTP'!AP7</f>
        <v>136293.5</v>
      </c>
      <c r="AD13" s="72">
        <f>'5.VTP'!AR7</f>
        <v>0</v>
      </c>
      <c r="AE13" s="72">
        <f>'5.VTP'!AT7</f>
        <v>300345.29411764705</v>
      </c>
      <c r="AF13" s="143">
        <f>'5.VTP'!AU7</f>
        <v>4024115.588235294</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61" t="s">
        <v>199</v>
      </c>
      <c r="B1" s="462"/>
      <c r="C1" s="462"/>
      <c r="D1" s="462"/>
      <c r="E1" s="462"/>
      <c r="F1" s="462"/>
      <c r="G1" s="462"/>
      <c r="H1" s="462"/>
      <c r="I1" s="255"/>
      <c r="J1" s="255"/>
      <c r="K1" s="255"/>
      <c r="L1" s="255"/>
      <c r="M1" s="255"/>
      <c r="N1" s="255"/>
      <c r="O1" s="255"/>
    </row>
    <row r="2" spans="1:15" x14ac:dyDescent="0.25">
      <c r="A2" s="463" t="s">
        <v>79</v>
      </c>
      <c r="B2" s="464"/>
      <c r="C2" s="464"/>
      <c r="D2" s="464"/>
      <c r="E2" s="464"/>
      <c r="F2" s="464"/>
      <c r="G2" s="464"/>
      <c r="H2" s="464"/>
      <c r="I2" s="22"/>
      <c r="J2" s="22"/>
      <c r="K2" s="22"/>
      <c r="L2" s="22"/>
      <c r="M2" s="22"/>
      <c r="N2" s="22"/>
      <c r="O2" s="22"/>
    </row>
    <row r="4" spans="1:15" ht="71.45" customHeight="1" x14ac:dyDescent="0.25">
      <c r="A4" s="254" t="s">
        <v>23</v>
      </c>
      <c r="B4" s="254" t="s">
        <v>80</v>
      </c>
      <c r="C4" s="254" t="s">
        <v>81</v>
      </c>
      <c r="D4" s="254" t="s">
        <v>82</v>
      </c>
      <c r="E4" s="254" t="s">
        <v>83</v>
      </c>
      <c r="F4" s="254" t="s">
        <v>84</v>
      </c>
      <c r="G4" s="254" t="s">
        <v>85</v>
      </c>
      <c r="H4" s="254" t="s">
        <v>86</v>
      </c>
    </row>
    <row r="5" spans="1:15" ht="90" x14ac:dyDescent="0.25">
      <c r="A5" s="292">
        <v>1</v>
      </c>
      <c r="B5" s="293" t="s">
        <v>962</v>
      </c>
      <c r="C5" s="238" t="s">
        <v>963</v>
      </c>
      <c r="D5" s="233" t="s">
        <v>964</v>
      </c>
      <c r="E5" s="233" t="s">
        <v>97</v>
      </c>
      <c r="F5" s="294" t="s">
        <v>965</v>
      </c>
      <c r="G5" s="295" t="s">
        <v>966</v>
      </c>
      <c r="H5" s="234" t="s">
        <v>967</v>
      </c>
    </row>
    <row r="6" spans="1:15" x14ac:dyDescent="0.25">
      <c r="A6" s="410" t="s">
        <v>990</v>
      </c>
      <c r="B6" s="459"/>
      <c r="C6" s="459"/>
      <c r="D6" s="459"/>
      <c r="E6" s="459"/>
      <c r="F6" s="459"/>
      <c r="G6" s="459"/>
      <c r="H6" s="460"/>
    </row>
    <row r="7" spans="1:15" s="256" customFormat="1" ht="93.75" customHeight="1" x14ac:dyDescent="0.25">
      <c r="A7" s="292">
        <v>2</v>
      </c>
      <c r="B7" s="296" t="s">
        <v>968</v>
      </c>
      <c r="C7" s="238" t="s">
        <v>963</v>
      </c>
      <c r="D7" s="296" t="s">
        <v>964</v>
      </c>
      <c r="E7" s="233" t="s">
        <v>97</v>
      </c>
      <c r="F7" s="297" t="s">
        <v>969</v>
      </c>
      <c r="G7" s="295" t="s">
        <v>970</v>
      </c>
      <c r="H7" s="234" t="s">
        <v>967</v>
      </c>
    </row>
    <row r="8" spans="1:15" x14ac:dyDescent="0.25">
      <c r="A8" s="410" t="s">
        <v>990</v>
      </c>
      <c r="B8" s="459"/>
      <c r="C8" s="459"/>
      <c r="D8" s="459"/>
      <c r="E8" s="459"/>
      <c r="F8" s="459"/>
      <c r="G8" s="459"/>
      <c r="H8" s="460"/>
    </row>
    <row r="9" spans="1:15" s="44" customFormat="1" ht="90" x14ac:dyDescent="0.25">
      <c r="A9" s="292">
        <v>3</v>
      </c>
      <c r="B9" s="238" t="s">
        <v>971</v>
      </c>
      <c r="C9" s="238" t="s">
        <v>963</v>
      </c>
      <c r="D9" s="238" t="s">
        <v>964</v>
      </c>
      <c r="E9" s="233" t="s">
        <v>97</v>
      </c>
      <c r="F9" s="298" t="s">
        <v>972</v>
      </c>
      <c r="G9" s="295" t="s">
        <v>966</v>
      </c>
      <c r="H9" s="234" t="s">
        <v>967</v>
      </c>
    </row>
    <row r="10" spans="1:15" x14ac:dyDescent="0.25">
      <c r="A10" s="410" t="s">
        <v>990</v>
      </c>
      <c r="B10" s="459"/>
      <c r="C10" s="459"/>
      <c r="D10" s="459"/>
      <c r="E10" s="459"/>
      <c r="F10" s="459"/>
      <c r="G10" s="459"/>
      <c r="H10" s="460"/>
    </row>
    <row r="11" spans="1:15" s="44" customFormat="1" ht="69.95" customHeight="1" x14ac:dyDescent="0.25">
      <c r="A11" s="292">
        <v>4</v>
      </c>
      <c r="B11" s="238" t="s">
        <v>973</v>
      </c>
      <c r="C11" s="238" t="s">
        <v>974</v>
      </c>
      <c r="D11" s="238" t="s">
        <v>260</v>
      </c>
      <c r="E11" s="233" t="s">
        <v>97</v>
      </c>
      <c r="F11" s="298" t="s">
        <v>975</v>
      </c>
      <c r="G11" s="295" t="s">
        <v>966</v>
      </c>
      <c r="H11" s="234" t="s">
        <v>976</v>
      </c>
    </row>
    <row r="12" spans="1:15" x14ac:dyDescent="0.25">
      <c r="A12" s="410" t="s">
        <v>990</v>
      </c>
      <c r="B12" s="459"/>
      <c r="C12" s="459"/>
      <c r="D12" s="459"/>
      <c r="E12" s="459"/>
      <c r="F12" s="459"/>
      <c r="G12" s="459"/>
      <c r="H12" s="460"/>
    </row>
    <row r="13" spans="1:15" s="44" customFormat="1" ht="90" x14ac:dyDescent="0.25">
      <c r="A13" s="292">
        <v>5</v>
      </c>
      <c r="B13" s="238" t="s">
        <v>977</v>
      </c>
      <c r="C13" s="238" t="s">
        <v>963</v>
      </c>
      <c r="D13" s="238" t="s">
        <v>964</v>
      </c>
      <c r="E13" s="233" t="s">
        <v>97</v>
      </c>
      <c r="F13" s="298" t="s">
        <v>978</v>
      </c>
      <c r="G13" s="295" t="s">
        <v>966</v>
      </c>
      <c r="H13" s="234" t="s">
        <v>967</v>
      </c>
    </row>
    <row r="14" spans="1:15" x14ac:dyDescent="0.25">
      <c r="A14" s="410" t="s">
        <v>990</v>
      </c>
      <c r="B14" s="459"/>
      <c r="C14" s="459"/>
      <c r="D14" s="459"/>
      <c r="E14" s="459"/>
      <c r="F14" s="459"/>
      <c r="G14" s="459"/>
      <c r="H14" s="460"/>
    </row>
    <row r="15" spans="1:15" s="44" customFormat="1" ht="72" x14ac:dyDescent="0.25">
      <c r="A15" s="292">
        <v>6</v>
      </c>
      <c r="B15" s="238" t="s">
        <v>979</v>
      </c>
      <c r="C15" s="238" t="s">
        <v>980</v>
      </c>
      <c r="D15" s="238" t="s">
        <v>964</v>
      </c>
      <c r="E15" s="233" t="s">
        <v>97</v>
      </c>
      <c r="F15" s="298" t="s">
        <v>981</v>
      </c>
      <c r="G15" s="295" t="s">
        <v>966</v>
      </c>
      <c r="H15" s="234" t="s">
        <v>967</v>
      </c>
    </row>
    <row r="16" spans="1:15" x14ac:dyDescent="0.25">
      <c r="A16" s="410" t="s">
        <v>990</v>
      </c>
      <c r="B16" s="459"/>
      <c r="C16" s="459"/>
      <c r="D16" s="459"/>
      <c r="E16" s="459"/>
      <c r="F16" s="459"/>
      <c r="G16" s="459"/>
      <c r="H16" s="460"/>
    </row>
    <row r="17" spans="1:8" s="44" customFormat="1" ht="90" x14ac:dyDescent="0.25">
      <c r="A17" s="292">
        <v>7</v>
      </c>
      <c r="B17" s="238" t="s">
        <v>982</v>
      </c>
      <c r="C17" s="238" t="s">
        <v>963</v>
      </c>
      <c r="D17" s="238" t="s">
        <v>964</v>
      </c>
      <c r="E17" s="233" t="s">
        <v>97</v>
      </c>
      <c r="F17" s="298" t="s">
        <v>983</v>
      </c>
      <c r="G17" s="295" t="s">
        <v>966</v>
      </c>
      <c r="H17" s="234" t="s">
        <v>967</v>
      </c>
    </row>
    <row r="18" spans="1:8" x14ac:dyDescent="0.25">
      <c r="A18" s="410" t="s">
        <v>990</v>
      </c>
      <c r="B18" s="459"/>
      <c r="C18" s="459"/>
      <c r="D18" s="459"/>
      <c r="E18" s="459"/>
      <c r="F18" s="459"/>
      <c r="G18" s="459"/>
      <c r="H18" s="460"/>
    </row>
    <row r="19" spans="1:8" s="44" customFormat="1" ht="72" x14ac:dyDescent="0.25">
      <c r="A19" s="292">
        <v>8</v>
      </c>
      <c r="B19" s="238" t="s">
        <v>984</v>
      </c>
      <c r="C19" s="238" t="s">
        <v>980</v>
      </c>
      <c r="D19" s="238" t="s">
        <v>964</v>
      </c>
      <c r="E19" s="233" t="s">
        <v>97</v>
      </c>
      <c r="F19" s="298" t="s">
        <v>985</v>
      </c>
      <c r="G19" s="295" t="s">
        <v>966</v>
      </c>
      <c r="H19" s="234" t="s">
        <v>967</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2025-08-29T09:58:55Z</cp:lastPrinted>
  <dcterms:created xsi:type="dcterms:W3CDTF">2018-05-28T06:38:28Z</dcterms:created>
  <dcterms:modified xsi:type="dcterms:W3CDTF">2025-08-29T10:02:10Z</dcterms:modified>
</cp:coreProperties>
</file>