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shermane\Desktop\Jauna mape (4)\"/>
    </mc:Choice>
  </mc:AlternateContent>
  <bookViews>
    <workbookView xWindow="0" yWindow="0" windowWidth="28800" windowHeight="12135" tabRatio="595"/>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T60" i="1" l="1"/>
  <c r="AU60" i="1" s="1"/>
  <c r="AM60" i="1"/>
  <c r="Z60" i="1"/>
  <c r="AF60" i="1" s="1"/>
  <c r="Y60" i="1"/>
  <c r="R60" i="1"/>
  <c r="K60" i="1"/>
  <c r="AM44" i="10" l="1"/>
  <c r="AU44" i="10" s="1"/>
  <c r="AF44" i="10"/>
  <c r="Y44" i="10"/>
  <c r="R44" i="10"/>
  <c r="K44" i="10"/>
  <c r="AT54" i="1"/>
  <c r="AU54" i="1" s="1"/>
  <c r="AM54" i="1"/>
  <c r="AF54" i="1"/>
  <c r="Y54" i="1"/>
  <c r="R54" i="1"/>
  <c r="K54" i="1"/>
  <c r="AT46" i="10" l="1"/>
  <c r="AM46" i="10"/>
  <c r="AU46" i="10" s="1"/>
  <c r="AU40" i="10" s="1"/>
  <c r="AF46" i="10"/>
  <c r="Y46" i="10"/>
  <c r="R46" i="10"/>
  <c r="K46" i="10"/>
  <c r="AU141" i="4"/>
  <c r="AT141" i="4"/>
  <c r="AS141" i="4"/>
  <c r="AR141" i="4"/>
  <c r="AQ141" i="4"/>
  <c r="AP141" i="4"/>
  <c r="AO141" i="4"/>
  <c r="AN141" i="4"/>
  <c r="AM141" i="4"/>
  <c r="AL141" i="4"/>
  <c r="AK141" i="4"/>
  <c r="AJ141" i="4"/>
  <c r="AI141" i="4"/>
  <c r="AH141" i="4"/>
  <c r="AG141" i="4"/>
  <c r="AF141" i="4"/>
  <c r="AE141" i="4"/>
  <c r="AD141" i="4"/>
  <c r="AC141" i="4"/>
  <c r="AB141" i="4"/>
  <c r="AA141" i="4"/>
  <c r="Z141" i="4"/>
  <c r="Y141" i="4"/>
  <c r="X141" i="4"/>
  <c r="W141" i="4"/>
  <c r="V141" i="4"/>
  <c r="U141" i="4"/>
  <c r="T141" i="4"/>
  <c r="S141" i="4"/>
  <c r="R141" i="4"/>
  <c r="Q141" i="4"/>
  <c r="P141" i="4"/>
  <c r="O141" i="4"/>
  <c r="N141" i="4"/>
  <c r="M141" i="4"/>
  <c r="L141" i="4"/>
  <c r="F141" i="4"/>
  <c r="G141" i="4"/>
  <c r="H141" i="4"/>
  <c r="I141" i="4"/>
  <c r="J141" i="4"/>
  <c r="K141" i="4"/>
  <c r="E141" i="4"/>
  <c r="AT151" i="4"/>
  <c r="AM151" i="4"/>
  <c r="AF151" i="4"/>
  <c r="Y151" i="4"/>
  <c r="R151" i="4"/>
  <c r="K151" i="4"/>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F40" i="10"/>
  <c r="G40" i="10"/>
  <c r="H40" i="10"/>
  <c r="I40" i="10"/>
  <c r="J40" i="10"/>
  <c r="E40" i="10"/>
  <c r="AT21" i="10"/>
  <c r="AM21" i="10"/>
  <c r="AF21" i="10"/>
  <c r="Y21" i="10"/>
  <c r="R21" i="10"/>
  <c r="K21" i="10"/>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E10" i="1"/>
  <c r="F10" i="1"/>
  <c r="G10" i="1"/>
  <c r="H10" i="1"/>
  <c r="I10" i="1"/>
  <c r="J10" i="1"/>
  <c r="K10" i="1"/>
  <c r="AT187" i="1"/>
  <c r="AM187" i="1"/>
  <c r="Y187" i="1"/>
  <c r="R187" i="1"/>
  <c r="K187" i="1"/>
  <c r="AU151" i="4" l="1"/>
  <c r="AU187" i="1"/>
  <c r="AT153" i="4"/>
  <c r="AM153" i="4"/>
  <c r="AF153" i="4"/>
  <c r="Y153" i="4"/>
  <c r="R153" i="4"/>
  <c r="K153" i="4"/>
  <c r="AU153" i="4" l="1"/>
  <c r="AS7" i="4"/>
  <c r="AR7" i="4"/>
  <c r="AQ7" i="4"/>
  <c r="AP7" i="4"/>
  <c r="AO7" i="4"/>
  <c r="AN7" i="4"/>
  <c r="AL7" i="4"/>
  <c r="AK7" i="4"/>
  <c r="AJ7" i="4"/>
  <c r="AI7" i="4"/>
  <c r="AH7" i="4"/>
  <c r="AG7" i="4"/>
  <c r="AE7" i="4"/>
  <c r="AD7" i="4"/>
  <c r="AC7" i="4"/>
  <c r="AB7" i="4"/>
  <c r="AA7" i="4"/>
  <c r="Z7" i="4"/>
  <c r="X7" i="4"/>
  <c r="W7" i="4"/>
  <c r="V7" i="4"/>
  <c r="U7" i="4"/>
  <c r="T7" i="4"/>
  <c r="S7" i="4"/>
  <c r="Q7" i="4"/>
  <c r="P7" i="4"/>
  <c r="O7" i="4"/>
  <c r="N7" i="4"/>
  <c r="M7" i="4"/>
  <c r="F7" i="4"/>
  <c r="G7" i="4"/>
  <c r="H7" i="4"/>
  <c r="I7" i="4"/>
  <c r="J7" i="4"/>
  <c r="AT56" i="4"/>
  <c r="AM56" i="4"/>
  <c r="AF56" i="4"/>
  <c r="Y56" i="4"/>
  <c r="R56" i="4"/>
  <c r="K56" i="4"/>
  <c r="AT83" i="1"/>
  <c r="AM83" i="1"/>
  <c r="AF83" i="1"/>
  <c r="Y83" i="1"/>
  <c r="R83" i="1"/>
  <c r="K83" i="1"/>
  <c r="AU56" i="4" l="1"/>
  <c r="AU83" i="1"/>
  <c r="AO206" i="4" l="1"/>
  <c r="AT206" i="4" s="1"/>
  <c r="AM206" i="4"/>
  <c r="AF206" i="4"/>
  <c r="Y206" i="4"/>
  <c r="R206" i="4"/>
  <c r="K206" i="4"/>
  <c r="AU206" i="4" l="1"/>
  <c r="AT103" i="1"/>
  <c r="AM103" i="1"/>
  <c r="AF103" i="1"/>
  <c r="Y103" i="1"/>
  <c r="R103" i="1"/>
  <c r="K103" i="1"/>
  <c r="AU103" i="1" l="1"/>
  <c r="AT90" i="4"/>
  <c r="AM90" i="4"/>
  <c r="AF90" i="4"/>
  <c r="Y90" i="4"/>
  <c r="R90" i="4"/>
  <c r="K90" i="4"/>
  <c r="AU90" i="4" l="1"/>
  <c r="AT101" i="4"/>
  <c r="AM101" i="4"/>
  <c r="AF101" i="4"/>
  <c r="S101" i="4"/>
  <c r="Y101" i="4" s="1"/>
  <c r="R101" i="4"/>
  <c r="K101" i="4"/>
  <c r="AU101" i="4" l="1"/>
  <c r="AT16" i="4"/>
  <c r="AM16" i="4"/>
  <c r="AF16" i="4"/>
  <c r="Y16" i="4"/>
  <c r="R16" i="4"/>
  <c r="K16" i="4"/>
  <c r="AU16" i="4" l="1"/>
  <c r="AT152" i="1"/>
  <c r="AM152" i="1"/>
  <c r="AF152" i="1"/>
  <c r="Y152" i="1"/>
  <c r="R152" i="1"/>
  <c r="AF101" i="1"/>
  <c r="AU101" i="1" s="1"/>
  <c r="AF89" i="1"/>
  <c r="Y89" i="1"/>
  <c r="R89" i="1"/>
  <c r="K89" i="1"/>
  <c r="AU152" i="1" l="1"/>
  <c r="AU89" i="1"/>
  <c r="AT87" i="1"/>
  <c r="AM87" i="1"/>
  <c r="AF87" i="1"/>
  <c r="Y87" i="1"/>
  <c r="R87" i="1"/>
  <c r="K87" i="1"/>
  <c r="AU87" i="1" l="1"/>
  <c r="AN12" i="1"/>
  <c r="AM12" i="1"/>
  <c r="AF12" i="1"/>
  <c r="S12" i="1"/>
  <c r="R12" i="1"/>
  <c r="K12" i="1"/>
  <c r="AT12" i="1" l="1"/>
  <c r="Y12" i="1"/>
  <c r="AT99" i="1"/>
  <c r="AM99" i="1"/>
  <c r="AF99" i="1"/>
  <c r="Y99" i="1"/>
  <c r="R99" i="1"/>
  <c r="K99" i="1"/>
  <c r="AU12" i="1" l="1"/>
  <c r="AU99" i="1"/>
  <c r="AT97" i="1"/>
  <c r="AM97" i="1"/>
  <c r="AF97" i="1"/>
  <c r="Y97" i="1"/>
  <c r="R97" i="1"/>
  <c r="K97" i="1"/>
  <c r="AU97" i="1" l="1"/>
  <c r="AT95" i="1"/>
  <c r="AM95" i="1"/>
  <c r="AF95" i="1"/>
  <c r="Y95" i="1"/>
  <c r="R95" i="1"/>
  <c r="K95" i="1"/>
  <c r="AU95" i="1" l="1"/>
  <c r="AT93" i="1"/>
  <c r="AM93" i="1"/>
  <c r="AF93" i="1"/>
  <c r="Y93" i="1"/>
  <c r="R93" i="1"/>
  <c r="K93" i="1"/>
  <c r="AT91" i="1"/>
  <c r="AM91" i="1"/>
  <c r="AF91" i="1"/>
  <c r="Y91" i="1"/>
  <c r="R91" i="1"/>
  <c r="K91" i="1"/>
  <c r="AS66" i="4"/>
  <c r="AR66" i="4"/>
  <c r="AQ66" i="4"/>
  <c r="AP66" i="4"/>
  <c r="AO66" i="4"/>
  <c r="AN66" i="4"/>
  <c r="AL66" i="4"/>
  <c r="AK66" i="4"/>
  <c r="AJ66" i="4"/>
  <c r="AI66" i="4"/>
  <c r="AH66" i="4"/>
  <c r="AG66" i="4"/>
  <c r="AE66" i="4"/>
  <c r="AD66" i="4"/>
  <c r="AC66" i="4"/>
  <c r="AB66" i="4"/>
  <c r="AA66" i="4"/>
  <c r="Z66" i="4"/>
  <c r="X66" i="4"/>
  <c r="W66" i="4"/>
  <c r="V66" i="4"/>
  <c r="U66" i="4"/>
  <c r="T66" i="4"/>
  <c r="S66" i="4"/>
  <c r="Q66" i="4"/>
  <c r="P66" i="4"/>
  <c r="O66" i="4"/>
  <c r="N66" i="4"/>
  <c r="M66" i="4"/>
  <c r="F66" i="4"/>
  <c r="G66" i="4"/>
  <c r="H66" i="4"/>
  <c r="I66" i="4"/>
  <c r="J66" i="4"/>
  <c r="AS96" i="4"/>
  <c r="AR96" i="4"/>
  <c r="AQ96" i="4"/>
  <c r="AP96" i="4"/>
  <c r="AO96" i="4"/>
  <c r="AN96" i="4"/>
  <c r="AL96" i="4"/>
  <c r="AK96" i="4"/>
  <c r="AJ96" i="4"/>
  <c r="AI96" i="4"/>
  <c r="AH96" i="4"/>
  <c r="AG96" i="4"/>
  <c r="AE96" i="4"/>
  <c r="AD96" i="4"/>
  <c r="AC96" i="4"/>
  <c r="AB96" i="4"/>
  <c r="AA96" i="4"/>
  <c r="Z96" i="4"/>
  <c r="X96" i="4"/>
  <c r="W96" i="4"/>
  <c r="V96" i="4"/>
  <c r="U96" i="4"/>
  <c r="T96" i="4"/>
  <c r="Q96" i="4"/>
  <c r="P96" i="4"/>
  <c r="O96" i="4"/>
  <c r="N96" i="4"/>
  <c r="M96" i="4"/>
  <c r="L96" i="4"/>
  <c r="F96" i="4"/>
  <c r="G96" i="4"/>
  <c r="H96" i="4"/>
  <c r="I96" i="4"/>
  <c r="J96" i="4"/>
  <c r="E96" i="4"/>
  <c r="AT92" i="4"/>
  <c r="AM92" i="4"/>
  <c r="AF92" i="4"/>
  <c r="Y92" i="4"/>
  <c r="R92" i="4"/>
  <c r="K92" i="4"/>
  <c r="AU92" i="4" l="1"/>
  <c r="AU93" i="1"/>
  <c r="AU91" i="1"/>
  <c r="AT54" i="4"/>
  <c r="AM54" i="4"/>
  <c r="AF54" i="4"/>
  <c r="Y54" i="4"/>
  <c r="R54" i="4"/>
  <c r="K54" i="4"/>
  <c r="AU54" i="4" l="1"/>
  <c r="AT99" i="4"/>
  <c r="AM99" i="4"/>
  <c r="AF99" i="4"/>
  <c r="Y99" i="4"/>
  <c r="R99" i="4"/>
  <c r="K99" i="4"/>
  <c r="AU99" i="4" l="1"/>
  <c r="AT187" i="4"/>
  <c r="AM187" i="4"/>
  <c r="AF187" i="4"/>
  <c r="T187" i="4"/>
  <c r="Y187" i="4" s="1"/>
  <c r="L187" i="4"/>
  <c r="R187" i="4" s="1"/>
  <c r="K187" i="4"/>
  <c r="AU187" i="4" l="1"/>
  <c r="AT185" i="1"/>
  <c r="AM185" i="1"/>
  <c r="AF185" i="1"/>
  <c r="Y185" i="1"/>
  <c r="R185" i="1"/>
  <c r="K185" i="1"/>
  <c r="AU185" i="1" l="1"/>
  <c r="AT162" i="1"/>
  <c r="AM162" i="1"/>
  <c r="AF162" i="1"/>
  <c r="Y162" i="1"/>
  <c r="R162" i="1"/>
  <c r="K162" i="1"/>
  <c r="AU162" i="1" l="1"/>
  <c r="AT18" i="4" l="1"/>
  <c r="AM18" i="4"/>
  <c r="AF18" i="4"/>
  <c r="Y18" i="4"/>
  <c r="R18" i="4"/>
  <c r="K18" i="4"/>
  <c r="AU18" i="4" l="1"/>
  <c r="S96" i="4" l="1"/>
  <c r="AT36" i="1" l="1"/>
  <c r="AM36" i="1"/>
  <c r="AF36" i="1"/>
  <c r="Y36" i="1"/>
  <c r="R36" i="1"/>
  <c r="K36" i="1"/>
  <c r="AU36" i="1" l="1"/>
  <c r="AT183" i="1"/>
  <c r="AM183" i="1"/>
  <c r="AF183" i="1"/>
  <c r="Y183" i="1"/>
  <c r="R183" i="1"/>
  <c r="K183" i="1"/>
  <c r="AU183" i="1" l="1"/>
  <c r="AT142" i="1"/>
  <c r="AM142" i="1"/>
  <c r="AF142" i="1"/>
  <c r="Y142" i="1"/>
  <c r="R142" i="1"/>
  <c r="K142" i="1"/>
  <c r="AU142" i="1" l="1"/>
  <c r="AR174" i="4"/>
  <c r="AP174" i="4"/>
  <c r="AO174" i="4"/>
  <c r="AN174" i="4"/>
  <c r="AK174" i="4"/>
  <c r="AI174" i="4"/>
  <c r="AH174" i="4"/>
  <c r="AG174" i="4"/>
  <c r="AD174" i="4"/>
  <c r="AB174" i="4"/>
  <c r="AA174" i="4"/>
  <c r="Z174" i="4"/>
  <c r="W174" i="4"/>
  <c r="U174" i="4"/>
  <c r="T174" i="4"/>
  <c r="S174" i="4"/>
  <c r="P174" i="4"/>
  <c r="N174" i="4"/>
  <c r="M174" i="4"/>
  <c r="L174" i="4"/>
  <c r="I174" i="4"/>
  <c r="G174" i="4"/>
  <c r="F174" i="4"/>
  <c r="E174" i="4"/>
  <c r="AT195" i="4"/>
  <c r="AM195" i="4"/>
  <c r="AF195" i="4"/>
  <c r="Y195" i="4"/>
  <c r="R195" i="4"/>
  <c r="K195" i="4"/>
  <c r="AU195" i="4" l="1"/>
  <c r="AT193" i="4"/>
  <c r="AM193" i="4"/>
  <c r="AF193" i="4"/>
  <c r="Y193" i="4"/>
  <c r="R193" i="4"/>
  <c r="K193" i="4"/>
  <c r="AU193" i="4" l="1"/>
  <c r="AF24" i="1"/>
  <c r="Y24" i="1"/>
  <c r="R24"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191" i="4" l="1"/>
  <c r="AM191" i="4"/>
  <c r="AF191" i="4"/>
  <c r="Y191" i="4"/>
  <c r="R191" i="4"/>
  <c r="K191" i="4"/>
  <c r="AT189" i="4"/>
  <c r="AM189" i="4"/>
  <c r="AF189" i="4"/>
  <c r="Y189" i="4"/>
  <c r="R189" i="4"/>
  <c r="K189" i="4"/>
  <c r="AU189" i="4" l="1"/>
  <c r="AU191" i="4"/>
  <c r="AT85" i="1"/>
  <c r="AM85" i="1"/>
  <c r="AF85" i="1"/>
  <c r="Y85" i="1"/>
  <c r="R85" i="1"/>
  <c r="K85" i="1"/>
  <c r="AU85" i="1" l="1"/>
  <c r="AT164" i="4"/>
  <c r="AM164" i="4"/>
  <c r="AF164" i="4"/>
  <c r="Y164" i="4"/>
  <c r="R164" i="4"/>
  <c r="K164" i="4"/>
  <c r="AU164" i="4" l="1"/>
  <c r="AT51" i="4" l="1"/>
  <c r="AM51" i="4"/>
  <c r="AF51" i="4"/>
  <c r="Y51" i="4"/>
  <c r="R51" i="4"/>
  <c r="K51" i="4"/>
  <c r="AU51" i="4" l="1"/>
  <c r="AT24" i="4"/>
  <c r="AM24" i="4"/>
  <c r="AF24" i="4"/>
  <c r="Y24" i="4"/>
  <c r="R24" i="4"/>
  <c r="K24" i="4"/>
  <c r="AU24" i="4" l="1"/>
  <c r="AT158" i="1" l="1"/>
  <c r="AM158" i="1"/>
  <c r="AF158" i="1"/>
  <c r="Y158" i="1"/>
  <c r="R158" i="1"/>
  <c r="K158" i="1"/>
  <c r="AU158" i="1" l="1"/>
  <c r="AT112" i="1"/>
  <c r="AM112" i="1"/>
  <c r="AF112" i="1"/>
  <c r="Y112" i="1"/>
  <c r="R112" i="1"/>
  <c r="K112" i="1"/>
  <c r="AU112" i="1" l="1"/>
  <c r="AT56" i="1"/>
  <c r="AM56" i="1"/>
  <c r="AF56" i="1"/>
  <c r="Y56" i="1"/>
  <c r="R56" i="1"/>
  <c r="K56" i="1"/>
  <c r="AT47" i="1"/>
  <c r="AM47" i="1"/>
  <c r="AF47" i="1"/>
  <c r="Y47" i="1"/>
  <c r="R47" i="1"/>
  <c r="K47" i="1"/>
  <c r="AU56" i="1" l="1"/>
  <c r="AU47" i="1"/>
  <c r="AT13" i="5" l="1"/>
  <c r="AM13" i="5"/>
  <c r="AF13" i="5"/>
  <c r="Y13" i="5"/>
  <c r="R13" i="5"/>
  <c r="K13" i="5"/>
  <c r="AU13" i="5" l="1"/>
  <c r="AT104" i="4"/>
  <c r="AM104" i="4"/>
  <c r="AF104" i="4"/>
  <c r="Y104" i="4"/>
  <c r="R104" i="4"/>
  <c r="K104" i="4"/>
  <c r="AU104" i="4" l="1"/>
  <c r="AS157" i="4" l="1"/>
  <c r="AR157" i="4"/>
  <c r="AQ157" i="4"/>
  <c r="AP157" i="4"/>
  <c r="AO157" i="4"/>
  <c r="AN157" i="4"/>
  <c r="AL157" i="4"/>
  <c r="AK157" i="4"/>
  <c r="AJ157" i="4"/>
  <c r="AI157" i="4"/>
  <c r="AH157" i="4"/>
  <c r="AG157" i="4"/>
  <c r="AE157" i="4"/>
  <c r="AD157" i="4"/>
  <c r="AC157" i="4"/>
  <c r="AB157" i="4"/>
  <c r="AA157" i="4"/>
  <c r="Z157" i="4"/>
  <c r="X157" i="4"/>
  <c r="W157" i="4"/>
  <c r="V157" i="4"/>
  <c r="U157" i="4"/>
  <c r="T157" i="4"/>
  <c r="S157" i="4"/>
  <c r="Q157" i="4"/>
  <c r="P157" i="4"/>
  <c r="O157" i="4"/>
  <c r="N157" i="4"/>
  <c r="M157" i="4"/>
  <c r="L157" i="4"/>
  <c r="F157" i="4"/>
  <c r="G157" i="4"/>
  <c r="H157" i="4"/>
  <c r="I157" i="4"/>
  <c r="J157" i="4"/>
  <c r="E157" i="4"/>
  <c r="AT63" i="1" l="1"/>
  <c r="AM63" i="1"/>
  <c r="AF63" i="1"/>
  <c r="Y63" i="1"/>
  <c r="R63" i="1"/>
  <c r="K63" i="1"/>
  <c r="AU63" i="1" l="1"/>
  <c r="AT173" i="1"/>
  <c r="AM173" i="1"/>
  <c r="AF173" i="1"/>
  <c r="Y173" i="1"/>
  <c r="R173" i="1"/>
  <c r="K173" i="1"/>
  <c r="AT22" i="6"/>
  <c r="AM22" i="6"/>
  <c r="AF22" i="6"/>
  <c r="Y22" i="6"/>
  <c r="R22" i="6"/>
  <c r="K22" i="6"/>
  <c r="AU173" i="1" l="1"/>
  <c r="AU22" i="6"/>
  <c r="AR7" i="6"/>
  <c r="AP7" i="6"/>
  <c r="AO7" i="6"/>
  <c r="AN7" i="6"/>
  <c r="AK7" i="6"/>
  <c r="AI7" i="6"/>
  <c r="AH7" i="6"/>
  <c r="AG7" i="6"/>
  <c r="AD7" i="6"/>
  <c r="AB7" i="6"/>
  <c r="AA7" i="6"/>
  <c r="Z7" i="6"/>
  <c r="W7" i="6"/>
  <c r="U7" i="6"/>
  <c r="T7" i="6"/>
  <c r="S7" i="6"/>
  <c r="P7" i="6"/>
  <c r="N7" i="6"/>
  <c r="M7" i="6"/>
  <c r="L7" i="6"/>
  <c r="F7" i="6"/>
  <c r="G7" i="6"/>
  <c r="I7" i="6"/>
  <c r="E7" i="6"/>
  <c r="E10" i="5"/>
  <c r="E8" i="5" s="1"/>
  <c r="AT81" i="1" l="1"/>
  <c r="AM81" i="1"/>
  <c r="AF81" i="1"/>
  <c r="S81" i="1"/>
  <c r="Y81" i="1" s="1"/>
  <c r="R81" i="1"/>
  <c r="K81" i="1"/>
  <c r="AU81" i="1" l="1"/>
  <c r="AT79" i="1"/>
  <c r="AM79" i="1"/>
  <c r="AF79" i="1"/>
  <c r="S79" i="1"/>
  <c r="Y79" i="1" s="1"/>
  <c r="R79" i="1"/>
  <c r="K79" i="1"/>
  <c r="AU79" i="1" l="1"/>
  <c r="AT77" i="1"/>
  <c r="AM77" i="1"/>
  <c r="AF77" i="1"/>
  <c r="S77" i="1"/>
  <c r="Y77" i="1" s="1"/>
  <c r="R77" i="1"/>
  <c r="K77" i="1"/>
  <c r="AU77" i="1" l="1"/>
  <c r="AT14" i="4"/>
  <c r="AM14" i="4"/>
  <c r="AF14" i="4"/>
  <c r="Y14" i="4"/>
  <c r="R14" i="4"/>
  <c r="K14" i="4"/>
  <c r="AU14" i="4" l="1"/>
  <c r="AT10" i="4"/>
  <c r="AM10" i="4"/>
  <c r="AF10" i="4"/>
  <c r="Y10" i="4"/>
  <c r="R10" i="4"/>
  <c r="K10" i="4"/>
  <c r="AU10" i="4" l="1"/>
  <c r="AT182" i="1"/>
  <c r="AM182" i="1"/>
  <c r="AF182" i="1"/>
  <c r="Y182" i="1"/>
  <c r="R182" i="1"/>
  <c r="K182" i="1"/>
  <c r="AT181" i="1"/>
  <c r="AM181" i="1"/>
  <c r="AF181" i="1"/>
  <c r="Y181" i="1"/>
  <c r="R181" i="1"/>
  <c r="K181" i="1"/>
  <c r="AT180" i="1"/>
  <c r="AM180" i="1"/>
  <c r="AF180" i="1"/>
  <c r="Y180" i="1"/>
  <c r="R180" i="1"/>
  <c r="K180" i="1"/>
  <c r="AT141" i="1"/>
  <c r="AM141" i="1"/>
  <c r="AF141" i="1"/>
  <c r="Y141" i="1"/>
  <c r="R141" i="1"/>
  <c r="K141" i="1"/>
  <c r="AT76" i="1"/>
  <c r="AM76" i="1"/>
  <c r="AF76" i="1"/>
  <c r="Y76" i="1"/>
  <c r="R76" i="1"/>
  <c r="K76" i="1"/>
  <c r="AT75" i="1"/>
  <c r="AM75" i="1"/>
  <c r="AF75" i="1"/>
  <c r="Y75" i="1"/>
  <c r="R75" i="1"/>
  <c r="K75"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49" i="10"/>
  <c r="AT43" i="10"/>
  <c r="AT42" i="10"/>
  <c r="AT39" i="10"/>
  <c r="AT37" i="10"/>
  <c r="AT35" i="10"/>
  <c r="AT33" i="10"/>
  <c r="AT30" i="10"/>
  <c r="AT28" i="10"/>
  <c r="AT27" i="10"/>
  <c r="AT24" i="10"/>
  <c r="AT19" i="10"/>
  <c r="AT16" i="10"/>
  <c r="AT14" i="10"/>
  <c r="AT12" i="10"/>
  <c r="AT10" i="10"/>
  <c r="AM49" i="10"/>
  <c r="AM43" i="10"/>
  <c r="AM42" i="10"/>
  <c r="AM39" i="10"/>
  <c r="AM37" i="10"/>
  <c r="AM35" i="10"/>
  <c r="AM33" i="10"/>
  <c r="AM30" i="10"/>
  <c r="AM28" i="10"/>
  <c r="AM27" i="10"/>
  <c r="AM24" i="10"/>
  <c r="AM19" i="10"/>
  <c r="AM16" i="10"/>
  <c r="AM14" i="10"/>
  <c r="AM12" i="10"/>
  <c r="AM10" i="10"/>
  <c r="AF49" i="10"/>
  <c r="AF43" i="10"/>
  <c r="AF42" i="10"/>
  <c r="AF39" i="10"/>
  <c r="AF37" i="10"/>
  <c r="AF35" i="10"/>
  <c r="AF33" i="10"/>
  <c r="AF30" i="10"/>
  <c r="AF28" i="10"/>
  <c r="AF27" i="10"/>
  <c r="AF24" i="10"/>
  <c r="AF19" i="10"/>
  <c r="AF16" i="10"/>
  <c r="AF14" i="10"/>
  <c r="AF12" i="10"/>
  <c r="AF10" i="10"/>
  <c r="Y49" i="10"/>
  <c r="Y43" i="10"/>
  <c r="Y42" i="10"/>
  <c r="Y39" i="10"/>
  <c r="Y37" i="10"/>
  <c r="Y35" i="10"/>
  <c r="Y33" i="10"/>
  <c r="Y30" i="10"/>
  <c r="Y28" i="10"/>
  <c r="Y27" i="10"/>
  <c r="Y24" i="10"/>
  <c r="Y19" i="10"/>
  <c r="Y16" i="10"/>
  <c r="Y14" i="10"/>
  <c r="Y12" i="10"/>
  <c r="Y10" i="10"/>
  <c r="R49" i="10"/>
  <c r="R43" i="10"/>
  <c r="R42" i="10"/>
  <c r="R39" i="10"/>
  <c r="R37" i="10"/>
  <c r="R35" i="10"/>
  <c r="R33" i="10"/>
  <c r="R30" i="10"/>
  <c r="R28" i="10"/>
  <c r="R27" i="10"/>
  <c r="R24"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11" i="4"/>
  <c r="AT209" i="4"/>
  <c r="AT208" i="4"/>
  <c r="AT205" i="4"/>
  <c r="AT204" i="4"/>
  <c r="AT202" i="4"/>
  <c r="AT201" i="4"/>
  <c r="AT200" i="4"/>
  <c r="AT199" i="4"/>
  <c r="AT198" i="4"/>
  <c r="AT186" i="4"/>
  <c r="AT185" i="4"/>
  <c r="AT184" i="4"/>
  <c r="AT183" i="4"/>
  <c r="AT182" i="4"/>
  <c r="AT181" i="4"/>
  <c r="AT180" i="4"/>
  <c r="AT179" i="4"/>
  <c r="AT176" i="4"/>
  <c r="AT173" i="4"/>
  <c r="AT171" i="4"/>
  <c r="AT169" i="4"/>
  <c r="AT167" i="4"/>
  <c r="AT163" i="4"/>
  <c r="AT162" i="4"/>
  <c r="AT161" i="4"/>
  <c r="AT159" i="4"/>
  <c r="AT150" i="4"/>
  <c r="AT149" i="4"/>
  <c r="AT148" i="4"/>
  <c r="AT147" i="4"/>
  <c r="AT145" i="4"/>
  <c r="AT143" i="4"/>
  <c r="AT140" i="4"/>
  <c r="AT138" i="4"/>
  <c r="AT136" i="4"/>
  <c r="AT134" i="4"/>
  <c r="AT131" i="4"/>
  <c r="AT129" i="4"/>
  <c r="AT127" i="4"/>
  <c r="AT125" i="4"/>
  <c r="AT124" i="4"/>
  <c r="AT123" i="4"/>
  <c r="AT122" i="4"/>
  <c r="AT121" i="4"/>
  <c r="AT120" i="4"/>
  <c r="AT119" i="4"/>
  <c r="AT118" i="4"/>
  <c r="AT117" i="4"/>
  <c r="AT116" i="4"/>
  <c r="AT115" i="4"/>
  <c r="AT114" i="4"/>
  <c r="AT113" i="4"/>
  <c r="AT112" i="4"/>
  <c r="AT111" i="4"/>
  <c r="AT110" i="4"/>
  <c r="AT109" i="4"/>
  <c r="AT108" i="4"/>
  <c r="AT107" i="4"/>
  <c r="AT103" i="4"/>
  <c r="AT98" i="4"/>
  <c r="AT89" i="4"/>
  <c r="AT88" i="4"/>
  <c r="AT87" i="4"/>
  <c r="AT86" i="4"/>
  <c r="AT85" i="4"/>
  <c r="AT84" i="4"/>
  <c r="AT83" i="4"/>
  <c r="AT82" i="4"/>
  <c r="AT81" i="4"/>
  <c r="AT80" i="4"/>
  <c r="AT79" i="4"/>
  <c r="AT78" i="4"/>
  <c r="AT77" i="4"/>
  <c r="AT76" i="4"/>
  <c r="AT75" i="4"/>
  <c r="AT74" i="4"/>
  <c r="AT73" i="4"/>
  <c r="AT65" i="4"/>
  <c r="AT63" i="4"/>
  <c r="AT61" i="4"/>
  <c r="AT59"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11" i="4"/>
  <c r="AM209" i="4"/>
  <c r="AM208" i="4"/>
  <c r="AM205" i="4"/>
  <c r="AM204" i="4"/>
  <c r="AM202" i="4"/>
  <c r="AM201" i="4"/>
  <c r="AM200" i="4"/>
  <c r="AM199" i="4"/>
  <c r="AM198" i="4"/>
  <c r="AM186" i="4"/>
  <c r="AM185" i="4"/>
  <c r="AM184" i="4"/>
  <c r="AM183" i="4"/>
  <c r="AM182" i="4"/>
  <c r="AM181" i="4"/>
  <c r="AM180" i="4"/>
  <c r="AM179" i="4"/>
  <c r="AM176" i="4"/>
  <c r="AM173" i="4"/>
  <c r="AM171" i="4"/>
  <c r="AM169" i="4"/>
  <c r="AM167" i="4"/>
  <c r="AM163" i="4"/>
  <c r="AM162" i="4"/>
  <c r="AM161" i="4"/>
  <c r="AM159" i="4"/>
  <c r="AM150" i="4"/>
  <c r="AM149" i="4"/>
  <c r="AM148" i="4"/>
  <c r="AM147" i="4"/>
  <c r="AM145" i="4"/>
  <c r="AM143" i="4"/>
  <c r="AM140" i="4"/>
  <c r="AM138" i="4"/>
  <c r="AM136" i="4"/>
  <c r="AM134" i="4"/>
  <c r="AM131" i="4"/>
  <c r="AM129" i="4"/>
  <c r="AM127" i="4"/>
  <c r="AM125" i="4"/>
  <c r="AM124" i="4"/>
  <c r="AM123" i="4"/>
  <c r="AM122" i="4"/>
  <c r="AM121" i="4"/>
  <c r="AM120" i="4"/>
  <c r="AM119" i="4"/>
  <c r="AM118" i="4"/>
  <c r="AM117" i="4"/>
  <c r="AM116" i="4"/>
  <c r="AM115" i="4"/>
  <c r="AM114" i="4"/>
  <c r="AM113" i="4"/>
  <c r="AM112" i="4"/>
  <c r="AM111" i="4"/>
  <c r="AM110" i="4"/>
  <c r="AM109" i="4"/>
  <c r="AM108" i="4"/>
  <c r="AM107" i="4"/>
  <c r="AM103" i="4"/>
  <c r="AM98" i="4"/>
  <c r="AM89" i="4"/>
  <c r="AM88" i="4"/>
  <c r="AM87" i="4"/>
  <c r="AM86" i="4"/>
  <c r="AM85" i="4"/>
  <c r="AM84" i="4"/>
  <c r="AM83" i="4"/>
  <c r="AM82" i="4"/>
  <c r="AM81" i="4"/>
  <c r="AM80" i="4"/>
  <c r="AM79" i="4"/>
  <c r="AM78" i="4"/>
  <c r="AM77" i="4"/>
  <c r="AM76" i="4"/>
  <c r="AM75" i="4"/>
  <c r="AM74" i="4"/>
  <c r="AM73" i="4"/>
  <c r="AM65" i="4"/>
  <c r="AM63" i="4"/>
  <c r="AM61" i="4"/>
  <c r="AM59"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11" i="4"/>
  <c r="AF209" i="4"/>
  <c r="AF208" i="4"/>
  <c r="AF205" i="4"/>
  <c r="AF204" i="4"/>
  <c r="AF202" i="4"/>
  <c r="AF201" i="4"/>
  <c r="AF200" i="4"/>
  <c r="AF199" i="4"/>
  <c r="AF198" i="4"/>
  <c r="AF186" i="4"/>
  <c r="AF185" i="4"/>
  <c r="AF184" i="4"/>
  <c r="AF183" i="4"/>
  <c r="AF182" i="4"/>
  <c r="AF181" i="4"/>
  <c r="AF180" i="4"/>
  <c r="AF179" i="4"/>
  <c r="AF176" i="4"/>
  <c r="AF173" i="4"/>
  <c r="AF171" i="4"/>
  <c r="AF169" i="4"/>
  <c r="AF167" i="4"/>
  <c r="AF163" i="4"/>
  <c r="AF162" i="4"/>
  <c r="AF161" i="4"/>
  <c r="AF159" i="4"/>
  <c r="AF150" i="4"/>
  <c r="AF149" i="4"/>
  <c r="AF148" i="4"/>
  <c r="AF147" i="4"/>
  <c r="AF145" i="4"/>
  <c r="AF143" i="4"/>
  <c r="AF140" i="4"/>
  <c r="AF138" i="4"/>
  <c r="AF136" i="4"/>
  <c r="AF134" i="4"/>
  <c r="AF131" i="4"/>
  <c r="AF129" i="4"/>
  <c r="AF127" i="4"/>
  <c r="AF125" i="4"/>
  <c r="AF124" i="4"/>
  <c r="AF123" i="4"/>
  <c r="AF122" i="4"/>
  <c r="AF121" i="4"/>
  <c r="AF120" i="4"/>
  <c r="AF119" i="4"/>
  <c r="AF118" i="4"/>
  <c r="AF117" i="4"/>
  <c r="AF116" i="4"/>
  <c r="AF115" i="4"/>
  <c r="AF114" i="4"/>
  <c r="AF113" i="4"/>
  <c r="AF112" i="4"/>
  <c r="AF111" i="4"/>
  <c r="AF110" i="4"/>
  <c r="AF109" i="4"/>
  <c r="AF108" i="4"/>
  <c r="AF107" i="4"/>
  <c r="AF103" i="4"/>
  <c r="AF98" i="4"/>
  <c r="AF89" i="4"/>
  <c r="AF88" i="4"/>
  <c r="AF87" i="4"/>
  <c r="AF86" i="4"/>
  <c r="AF85" i="4"/>
  <c r="AF84" i="4"/>
  <c r="AF83" i="4"/>
  <c r="AF82" i="4"/>
  <c r="AF81" i="4"/>
  <c r="AF80" i="4"/>
  <c r="AF79" i="4"/>
  <c r="AF78" i="4"/>
  <c r="AF77" i="4"/>
  <c r="AF76" i="4"/>
  <c r="AF75" i="4"/>
  <c r="AF74" i="4"/>
  <c r="AF73" i="4"/>
  <c r="AF65" i="4"/>
  <c r="AF63" i="4"/>
  <c r="AF61" i="4"/>
  <c r="AF59"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205" i="4"/>
  <c r="Y208" i="4"/>
  <c r="Y209" i="4"/>
  <c r="Y199" i="4"/>
  <c r="Y200" i="4"/>
  <c r="Y201" i="4"/>
  <c r="Y202" i="4"/>
  <c r="Y198" i="4"/>
  <c r="Y179" i="4"/>
  <c r="Y180" i="4"/>
  <c r="Y181" i="4"/>
  <c r="Y182" i="4"/>
  <c r="Y183" i="4"/>
  <c r="Y184" i="4"/>
  <c r="Y185" i="4"/>
  <c r="Y186" i="4"/>
  <c r="Y176" i="4"/>
  <c r="Y162" i="4"/>
  <c r="Y163" i="4"/>
  <c r="Y161" i="4"/>
  <c r="Y148" i="4"/>
  <c r="Y149" i="4"/>
  <c r="Y150" i="4"/>
  <c r="Y147" i="4"/>
  <c r="Y108" i="4"/>
  <c r="Y109" i="4"/>
  <c r="Y110" i="4"/>
  <c r="Y111" i="4"/>
  <c r="Y112" i="4"/>
  <c r="Y113" i="4"/>
  <c r="Y114" i="4"/>
  <c r="Y115" i="4"/>
  <c r="Y116" i="4"/>
  <c r="Y117" i="4"/>
  <c r="Y118" i="4"/>
  <c r="Y119" i="4"/>
  <c r="Y120" i="4"/>
  <c r="Y121" i="4"/>
  <c r="Y122" i="4"/>
  <c r="Y123" i="4"/>
  <c r="Y124" i="4"/>
  <c r="Y125" i="4"/>
  <c r="Y107" i="4"/>
  <c r="Y103" i="4"/>
  <c r="Y98" i="4"/>
  <c r="Y74" i="4"/>
  <c r="Y75" i="4"/>
  <c r="Y76" i="4"/>
  <c r="Y77" i="4"/>
  <c r="Y78" i="4"/>
  <c r="Y79" i="4"/>
  <c r="Y80" i="4"/>
  <c r="Y81" i="4"/>
  <c r="Y82" i="4"/>
  <c r="Y83" i="4"/>
  <c r="Y84" i="4"/>
  <c r="Y85" i="4"/>
  <c r="Y86" i="4"/>
  <c r="Y87" i="4"/>
  <c r="Y88" i="4"/>
  <c r="Y89" i="4"/>
  <c r="Y73"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11" i="4"/>
  <c r="R205" i="4"/>
  <c r="R208" i="4"/>
  <c r="R209" i="4"/>
  <c r="R204" i="4"/>
  <c r="R199" i="4"/>
  <c r="R200" i="4"/>
  <c r="R201" i="4"/>
  <c r="R202" i="4"/>
  <c r="R198" i="4"/>
  <c r="R179" i="4"/>
  <c r="R180" i="4"/>
  <c r="R181" i="4"/>
  <c r="R182" i="4"/>
  <c r="R183" i="4"/>
  <c r="R184" i="4"/>
  <c r="R185" i="4"/>
  <c r="R186" i="4"/>
  <c r="R162" i="4"/>
  <c r="R163" i="4"/>
  <c r="R148" i="4"/>
  <c r="R149" i="4"/>
  <c r="R150" i="4"/>
  <c r="R108" i="4"/>
  <c r="R109" i="4"/>
  <c r="R110" i="4"/>
  <c r="R111" i="4"/>
  <c r="R112" i="4"/>
  <c r="R113" i="4"/>
  <c r="R114" i="4"/>
  <c r="R115" i="4"/>
  <c r="R116" i="4"/>
  <c r="R117" i="4"/>
  <c r="R118" i="4"/>
  <c r="R119" i="4"/>
  <c r="R120" i="4"/>
  <c r="R121" i="4"/>
  <c r="R122" i="4"/>
  <c r="R123" i="4"/>
  <c r="R124" i="4"/>
  <c r="R125" i="4"/>
  <c r="R107" i="4"/>
  <c r="R103" i="4"/>
  <c r="R98" i="4"/>
  <c r="R74" i="4"/>
  <c r="R75" i="4"/>
  <c r="R76" i="4"/>
  <c r="R77" i="4"/>
  <c r="R78" i="4"/>
  <c r="R79" i="4"/>
  <c r="R80" i="4"/>
  <c r="R81" i="4"/>
  <c r="R82" i="4"/>
  <c r="R83" i="4"/>
  <c r="R85" i="4"/>
  <c r="R86" i="4"/>
  <c r="R87" i="4"/>
  <c r="R88" i="4"/>
  <c r="R89" i="4"/>
  <c r="K205" i="4"/>
  <c r="K208" i="4"/>
  <c r="K209" i="4"/>
  <c r="K202" i="4"/>
  <c r="K199" i="4"/>
  <c r="K200" i="4"/>
  <c r="K201" i="4"/>
  <c r="K179" i="4"/>
  <c r="K180" i="4"/>
  <c r="K181" i="4"/>
  <c r="K182" i="4"/>
  <c r="K183" i="4"/>
  <c r="K184" i="4"/>
  <c r="K185" i="4"/>
  <c r="K186" i="4"/>
  <c r="K162" i="4"/>
  <c r="K163" i="4"/>
  <c r="K149" i="4"/>
  <c r="K150" i="4"/>
  <c r="K108" i="4"/>
  <c r="K109" i="4"/>
  <c r="K110" i="4"/>
  <c r="K111" i="4"/>
  <c r="K112" i="4"/>
  <c r="K113" i="4"/>
  <c r="K114" i="4"/>
  <c r="K115" i="4"/>
  <c r="K116" i="4"/>
  <c r="K117" i="4"/>
  <c r="K118" i="4"/>
  <c r="K119" i="4"/>
  <c r="K120" i="4"/>
  <c r="K121" i="4"/>
  <c r="K122" i="4"/>
  <c r="K123" i="4"/>
  <c r="K124" i="4"/>
  <c r="K125" i="4"/>
  <c r="K107" i="4"/>
  <c r="K103" i="4"/>
  <c r="K74" i="4"/>
  <c r="K75" i="4"/>
  <c r="K76" i="4"/>
  <c r="K77" i="4"/>
  <c r="K78" i="4"/>
  <c r="K79" i="4"/>
  <c r="K80" i="4"/>
  <c r="K81" i="4"/>
  <c r="K82" i="4"/>
  <c r="K84" i="4"/>
  <c r="K85" i="4"/>
  <c r="K86" i="4"/>
  <c r="K87" i="4"/>
  <c r="K88" i="4"/>
  <c r="K89"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48" i="1"/>
  <c r="AT149" i="1"/>
  <c r="AT150" i="1"/>
  <c r="AT151" i="1"/>
  <c r="AT154" i="1"/>
  <c r="AT155" i="1"/>
  <c r="AT156" i="1"/>
  <c r="AT157" i="1"/>
  <c r="AT160" i="1"/>
  <c r="AT161" i="1"/>
  <c r="AT111"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M148" i="1"/>
  <c r="AM149" i="1"/>
  <c r="AM150" i="1"/>
  <c r="AM151" i="1"/>
  <c r="AM154" i="1"/>
  <c r="AM155" i="1"/>
  <c r="AM156" i="1"/>
  <c r="AM157" i="1"/>
  <c r="AM160" i="1"/>
  <c r="AM145" i="1"/>
  <c r="AM111"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 i="1"/>
  <c r="AM15" i="1"/>
  <c r="AM16" i="1"/>
  <c r="AM17" i="1"/>
  <c r="AM18" i="1"/>
  <c r="AM19" i="1"/>
  <c r="AM20" i="1"/>
  <c r="AM21" i="1"/>
  <c r="AM22" i="1"/>
  <c r="AM23" i="1"/>
  <c r="AM26" i="1"/>
  <c r="AM27" i="1"/>
  <c r="AM28" i="1"/>
  <c r="AM29" i="1"/>
  <c r="AM30" i="1"/>
  <c r="AM31" i="1"/>
  <c r="AM32" i="1"/>
  <c r="AM33" i="1"/>
  <c r="AM34" i="1"/>
  <c r="AM35" i="1"/>
  <c r="AM38" i="1"/>
  <c r="AM39" i="1"/>
  <c r="AM40" i="1"/>
  <c r="AM41" i="1"/>
  <c r="AM42" i="1"/>
  <c r="AM43" i="1"/>
  <c r="AM44" i="1"/>
  <c r="AM45" i="1"/>
  <c r="AM46" i="1"/>
  <c r="AM49" i="1"/>
  <c r="AM50" i="1"/>
  <c r="AM51" i="1"/>
  <c r="AM52" i="1"/>
  <c r="AM53" i="1"/>
  <c r="AM58" i="1"/>
  <c r="AM59" i="1"/>
  <c r="AM62" i="1"/>
  <c r="AM65" i="1"/>
  <c r="AM66" i="1"/>
  <c r="AM67" i="1"/>
  <c r="AM68" i="1"/>
  <c r="AM69" i="1"/>
  <c r="AF148" i="1"/>
  <c r="AF149" i="1"/>
  <c r="AF150" i="1"/>
  <c r="AF151" i="1"/>
  <c r="AF154" i="1"/>
  <c r="AF155" i="1"/>
  <c r="AF156" i="1"/>
  <c r="AF157" i="1"/>
  <c r="AF160" i="1"/>
  <c r="AF161" i="1"/>
  <c r="AF145" i="1"/>
  <c r="AF111"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 i="1"/>
  <c r="AF15" i="1"/>
  <c r="AF16" i="1"/>
  <c r="AF17" i="1"/>
  <c r="AF18" i="1"/>
  <c r="AF19" i="1"/>
  <c r="AF20" i="1"/>
  <c r="AF21" i="1"/>
  <c r="AF22" i="1"/>
  <c r="AF23" i="1"/>
  <c r="AF26" i="1"/>
  <c r="AF27" i="1"/>
  <c r="AF28" i="1"/>
  <c r="AF29" i="1"/>
  <c r="AF30" i="1"/>
  <c r="AF31" i="1"/>
  <c r="AF32" i="1"/>
  <c r="AF33" i="1"/>
  <c r="AF34" i="1"/>
  <c r="AF35" i="1"/>
  <c r="AF38" i="1"/>
  <c r="AF39" i="1"/>
  <c r="AF40" i="1"/>
  <c r="AF41" i="1"/>
  <c r="AF42" i="1"/>
  <c r="AF43" i="1"/>
  <c r="AF44" i="1"/>
  <c r="AF45" i="1"/>
  <c r="AF46" i="1"/>
  <c r="AF49" i="1"/>
  <c r="AF50" i="1"/>
  <c r="AF51" i="1"/>
  <c r="AF52" i="1"/>
  <c r="AF53" i="1"/>
  <c r="AF58" i="1"/>
  <c r="AF59" i="1"/>
  <c r="AF62" i="1"/>
  <c r="AF65" i="1"/>
  <c r="AF66" i="1"/>
  <c r="AF67" i="1"/>
  <c r="AF68" i="1"/>
  <c r="AF69" i="1"/>
  <c r="Y172" i="1"/>
  <c r="Y148" i="1"/>
  <c r="Y149" i="1"/>
  <c r="Y150" i="1"/>
  <c r="Y151" i="1"/>
  <c r="Y154" i="1"/>
  <c r="Y155" i="1"/>
  <c r="Y156" i="1"/>
  <c r="Y157" i="1"/>
  <c r="Y160" i="1"/>
  <c r="Y161"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 i="1"/>
  <c r="Y15" i="1"/>
  <c r="Y16" i="1"/>
  <c r="Y17" i="1"/>
  <c r="Y18" i="1"/>
  <c r="Y19" i="1"/>
  <c r="Y20" i="1"/>
  <c r="Y21" i="1"/>
  <c r="Y22" i="1"/>
  <c r="Y23" i="1"/>
  <c r="Y26" i="1"/>
  <c r="Y27" i="1"/>
  <c r="Y28" i="1"/>
  <c r="Y29" i="1"/>
  <c r="Y30" i="1"/>
  <c r="Y31" i="1"/>
  <c r="Y32" i="1"/>
  <c r="Y33" i="1"/>
  <c r="Y34" i="1"/>
  <c r="Y35" i="1"/>
  <c r="Y38" i="1"/>
  <c r="Y39" i="1"/>
  <c r="Y40" i="1"/>
  <c r="Y41" i="1"/>
  <c r="Y42" i="1"/>
  <c r="Y43" i="1"/>
  <c r="Y44" i="1"/>
  <c r="Y45" i="1"/>
  <c r="Y46" i="1"/>
  <c r="Y49" i="1"/>
  <c r="Y50" i="1"/>
  <c r="Y51" i="1"/>
  <c r="Y52" i="1"/>
  <c r="Y53" i="1"/>
  <c r="Y58" i="1"/>
  <c r="Y59" i="1"/>
  <c r="Y62" i="1"/>
  <c r="Y65" i="1"/>
  <c r="Y66" i="1"/>
  <c r="Y67" i="1"/>
  <c r="Y68" i="1"/>
  <c r="Y69" i="1"/>
  <c r="R148" i="1"/>
  <c r="R149" i="1"/>
  <c r="R150" i="1"/>
  <c r="R151" i="1"/>
  <c r="R154" i="1"/>
  <c r="R155" i="1"/>
  <c r="R156" i="1"/>
  <c r="R157" i="1"/>
  <c r="R160" i="1"/>
  <c r="R140" i="1"/>
  <c r="R139" i="1"/>
  <c r="R138" i="1"/>
  <c r="R137" i="1"/>
  <c r="R136" i="1"/>
  <c r="R135" i="1"/>
  <c r="R134" i="1"/>
  <c r="R133" i="1"/>
  <c r="R131" i="1"/>
  <c r="R130" i="1"/>
  <c r="R129" i="1"/>
  <c r="R128" i="1"/>
  <c r="R127" i="1"/>
  <c r="R126" i="1"/>
  <c r="R125" i="1"/>
  <c r="R124" i="1"/>
  <c r="R123" i="1"/>
  <c r="R122" i="1"/>
  <c r="R121" i="1"/>
  <c r="R120" i="1"/>
  <c r="R119" i="1"/>
  <c r="R118" i="1"/>
  <c r="R117" i="1"/>
  <c r="R116" i="1"/>
  <c r="R115" i="1"/>
  <c r="R114" i="1"/>
  <c r="R62" i="1"/>
  <c r="R65" i="1"/>
  <c r="R66" i="1"/>
  <c r="R67" i="1"/>
  <c r="R68" i="1"/>
  <c r="R69" i="1"/>
  <c r="R45" i="1"/>
  <c r="R46" i="1"/>
  <c r="R52" i="1"/>
  <c r="R53" i="1"/>
  <c r="R30" i="1"/>
  <c r="R31" i="1"/>
  <c r="R32" i="1"/>
  <c r="R33" i="1"/>
  <c r="R34" i="1"/>
  <c r="R35" i="1"/>
  <c r="R14" i="1"/>
  <c r="R15" i="1"/>
  <c r="R16" i="1"/>
  <c r="R17" i="1"/>
  <c r="R18" i="1"/>
  <c r="R19" i="1"/>
  <c r="R20" i="1"/>
  <c r="R22" i="1"/>
  <c r="R23" i="1"/>
  <c r="R26" i="1"/>
  <c r="R27" i="1"/>
  <c r="R28" i="1"/>
  <c r="R29" i="1"/>
  <c r="K156" i="1"/>
  <c r="K157" i="1"/>
  <c r="K160" i="1"/>
  <c r="K161" i="1"/>
  <c r="K148" i="1"/>
  <c r="K149" i="1"/>
  <c r="K150" i="1"/>
  <c r="K151" i="1"/>
  <c r="K154" i="1"/>
  <c r="K155" i="1"/>
  <c r="K111"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58" i="1"/>
  <c r="K59" i="1"/>
  <c r="K62" i="1"/>
  <c r="K65" i="1"/>
  <c r="K66" i="1"/>
  <c r="K67" i="1"/>
  <c r="K68" i="1"/>
  <c r="K69" i="1"/>
  <c r="K45" i="1"/>
  <c r="K46" i="1"/>
  <c r="K49" i="1"/>
  <c r="K50" i="1"/>
  <c r="K51" i="1"/>
  <c r="K52" i="1"/>
  <c r="K53" i="1"/>
  <c r="K34" i="1"/>
  <c r="K35" i="1"/>
  <c r="K38" i="1"/>
  <c r="K39" i="1"/>
  <c r="K40" i="1"/>
  <c r="K41" i="1"/>
  <c r="K42" i="1"/>
  <c r="K43" i="1"/>
  <c r="K44" i="1"/>
  <c r="K29" i="1"/>
  <c r="K30" i="1"/>
  <c r="K31" i="1"/>
  <c r="K32" i="1"/>
  <c r="K33" i="1"/>
  <c r="K28" i="1"/>
  <c r="K14" i="1"/>
  <c r="K15" i="1"/>
  <c r="K16" i="1"/>
  <c r="K17" i="1"/>
  <c r="K18" i="1"/>
  <c r="K19" i="1"/>
  <c r="K20" i="1"/>
  <c r="K21" i="1"/>
  <c r="K22" i="1"/>
  <c r="K23" i="1"/>
  <c r="K26" i="1"/>
  <c r="K27" i="1"/>
  <c r="K42" i="10"/>
  <c r="AF7" i="4" l="1"/>
  <c r="AT7" i="4"/>
  <c r="AM7" i="4"/>
  <c r="R8" i="5"/>
  <c r="AT25" i="10"/>
  <c r="AF8" i="5"/>
  <c r="AF7" i="5" s="1"/>
  <c r="AT8" i="5"/>
  <c r="Y66" i="4"/>
  <c r="AF66" i="4"/>
  <c r="AF96" i="4"/>
  <c r="AM96" i="4"/>
  <c r="AT96" i="4"/>
  <c r="AT17" i="10"/>
  <c r="AM66" i="4"/>
  <c r="AT66" i="4"/>
  <c r="AF174" i="4"/>
  <c r="AM174" i="4"/>
  <c r="AT174" i="4"/>
  <c r="Y8" i="5"/>
  <c r="Y7" i="5" s="1"/>
  <c r="AM8" i="5"/>
  <c r="AM7" i="5" s="1"/>
  <c r="AF157" i="4"/>
  <c r="AT157" i="4"/>
  <c r="AM157" i="4"/>
  <c r="R7" i="6"/>
  <c r="R6" i="6" s="1"/>
  <c r="AF7" i="6"/>
  <c r="AF6" i="6" s="1"/>
  <c r="AT7" i="6"/>
  <c r="AT6" i="6" s="1"/>
  <c r="Y7" i="6"/>
  <c r="Y6" i="6" s="1"/>
  <c r="AM7" i="6"/>
  <c r="AM6" i="6" s="1"/>
  <c r="AT7" i="5"/>
  <c r="AF8" i="10"/>
  <c r="AF17" i="10"/>
  <c r="AM25" i="10"/>
  <c r="AT31" i="10"/>
  <c r="Y25" i="10"/>
  <c r="R8" i="10"/>
  <c r="R31" i="10"/>
  <c r="Y17" i="10"/>
  <c r="AM8" i="10"/>
  <c r="AM31" i="10"/>
  <c r="AT8" i="10"/>
  <c r="R7" i="5"/>
  <c r="AM132" i="4"/>
  <c r="AF132" i="4"/>
  <c r="AT132" i="4"/>
  <c r="Y8" i="10"/>
  <c r="AU181" i="1"/>
  <c r="AU182" i="1"/>
  <c r="R25" i="10"/>
  <c r="AF31" i="10"/>
  <c r="AM17" i="10"/>
  <c r="AU180" i="1"/>
  <c r="R17" i="10"/>
  <c r="Y31" i="10"/>
  <c r="AF25" i="10"/>
  <c r="AU141" i="1"/>
  <c r="AU75" i="1"/>
  <c r="AU73" i="1"/>
  <c r="AU71" i="1"/>
  <c r="AU70" i="1"/>
  <c r="AU72" i="1"/>
  <c r="AU74" i="1"/>
  <c r="AU76" i="1"/>
  <c r="AU149" i="1"/>
  <c r="AU137" i="1"/>
  <c r="AU129" i="1"/>
  <c r="AU117" i="1"/>
  <c r="AU154" i="1"/>
  <c r="AU136" i="1"/>
  <c r="AU128" i="1"/>
  <c r="AU124" i="1"/>
  <c r="AU120" i="1"/>
  <c r="AU116" i="1"/>
  <c r="AU157" i="1"/>
  <c r="AU148" i="1"/>
  <c r="AU133" i="1"/>
  <c r="AU125" i="1"/>
  <c r="AU139" i="1"/>
  <c r="AU135" i="1"/>
  <c r="AU131" i="1"/>
  <c r="AU127" i="1"/>
  <c r="AU123" i="1"/>
  <c r="AU119" i="1"/>
  <c r="AU115" i="1"/>
  <c r="AU156" i="1"/>
  <c r="AU151" i="1"/>
  <c r="AU121" i="1"/>
  <c r="AU14" i="1"/>
  <c r="AU138" i="1"/>
  <c r="AU134" i="1"/>
  <c r="AU130" i="1"/>
  <c r="AU126" i="1"/>
  <c r="AU122" i="1"/>
  <c r="AU118" i="1"/>
  <c r="AU114" i="1"/>
  <c r="AU160" i="1"/>
  <c r="AU155" i="1"/>
  <c r="AU150" i="1"/>
  <c r="AU42" i="10"/>
  <c r="AT52" i="1"/>
  <c r="AU52" i="1" s="1"/>
  <c r="AT53" i="1"/>
  <c r="AU53" i="1" s="1"/>
  <c r="R7" i="10" l="1"/>
  <c r="AF7" i="10"/>
  <c r="AM7" i="10"/>
  <c r="Y7" i="10"/>
  <c r="AT7" i="10"/>
  <c r="AF6" i="4"/>
  <c r="AT6" i="4"/>
  <c r="AM6" i="4"/>
  <c r="AS132" i="4"/>
  <c r="AR132" i="4"/>
  <c r="AN132" i="4"/>
  <c r="AO132" i="4"/>
  <c r="AP132" i="4"/>
  <c r="AK132" i="4"/>
  <c r="AG132" i="4"/>
  <c r="AH132" i="4"/>
  <c r="AI132" i="4"/>
  <c r="AD132" i="4"/>
  <c r="Z132" i="4"/>
  <c r="AA132" i="4"/>
  <c r="AB132" i="4"/>
  <c r="W132" i="4"/>
  <c r="S132" i="4"/>
  <c r="T132" i="4"/>
  <c r="U132" i="4"/>
  <c r="P132" i="4"/>
  <c r="L132" i="4"/>
  <c r="M132" i="4"/>
  <c r="N132" i="4"/>
  <c r="I132" i="4"/>
  <c r="F132" i="4"/>
  <c r="G132" i="4"/>
  <c r="E132" i="4"/>
  <c r="K49" i="10"/>
  <c r="K39" i="10"/>
  <c r="K10" i="6"/>
  <c r="K17" i="6"/>
  <c r="K15" i="6"/>
  <c r="K13" i="6"/>
  <c r="Y173" i="4"/>
  <c r="R173" i="4"/>
  <c r="K173" i="4"/>
  <c r="Y65" i="4"/>
  <c r="R65" i="4"/>
  <c r="K65" i="4"/>
  <c r="AU9" i="6" l="1"/>
  <c r="AU10" i="6"/>
  <c r="AU39" i="10"/>
  <c r="AU49" i="10"/>
  <c r="AU17" i="6"/>
  <c r="AU15" i="6"/>
  <c r="AU13" i="6"/>
  <c r="AU173" i="4"/>
  <c r="AU65" i="4"/>
  <c r="AT108" i="1" l="1"/>
  <c r="AM108" i="1"/>
  <c r="AF108" i="1"/>
  <c r="Y108" i="1"/>
  <c r="R108" i="1"/>
  <c r="K108" i="1"/>
  <c r="AT106" i="1"/>
  <c r="AM106" i="1"/>
  <c r="AF106" i="1"/>
  <c r="Y106" i="1"/>
  <c r="R106" i="1"/>
  <c r="K106" i="1"/>
  <c r="AU106" i="1" l="1"/>
  <c r="AU108" i="1"/>
  <c r="K211" i="4"/>
  <c r="AU181" i="4" l="1"/>
  <c r="AU182" i="4"/>
  <c r="K110" i="1" l="1"/>
  <c r="R44" i="1" l="1"/>
  <c r="K25" i="6" l="1"/>
  <c r="E83" i="4" l="1"/>
  <c r="E66" i="4" s="1"/>
  <c r="K83" i="4" l="1"/>
  <c r="AU89" i="4"/>
  <c r="R39" i="4" l="1"/>
  <c r="L132" i="1" l="1"/>
  <c r="R132" i="1" s="1"/>
  <c r="AU132" i="1" s="1"/>
  <c r="R73" i="4" l="1"/>
  <c r="K73" i="4"/>
  <c r="K66" i="4" s="1"/>
  <c r="K147" i="1"/>
  <c r="AT22" i="1"/>
  <c r="AU22" i="1" s="1"/>
  <c r="R22" i="4" l="1"/>
  <c r="AU22" i="4" l="1"/>
  <c r="E40" i="4" l="1"/>
  <c r="E7" i="4" s="1"/>
  <c r="K40" i="4" l="1"/>
  <c r="K28" i="10"/>
  <c r="K140" i="1"/>
  <c r="AT62" i="1"/>
  <c r="AU62" i="1" s="1"/>
  <c r="AU28" i="10" l="1"/>
  <c r="Y204" i="4"/>
  <c r="I148" i="4"/>
  <c r="K148" i="4" s="1"/>
  <c r="Y211" i="4"/>
  <c r="Y63" i="4"/>
  <c r="R63" i="4"/>
  <c r="K63" i="4"/>
  <c r="Y61" i="4"/>
  <c r="R61" i="4"/>
  <c r="K61" i="4"/>
  <c r="Y59" i="4"/>
  <c r="R59" i="4"/>
  <c r="K59" i="4"/>
  <c r="AU23" i="4"/>
  <c r="Y171" i="4"/>
  <c r="R171" i="4"/>
  <c r="K171" i="4"/>
  <c r="Y169" i="4"/>
  <c r="R169" i="4"/>
  <c r="K169" i="4"/>
  <c r="Y167" i="4"/>
  <c r="R167" i="4"/>
  <c r="K167" i="4"/>
  <c r="Y159" i="4"/>
  <c r="Y157" i="4" s="1"/>
  <c r="R159" i="4"/>
  <c r="K159" i="4"/>
  <c r="Y145" i="4"/>
  <c r="R145" i="4"/>
  <c r="K145" i="4"/>
  <c r="Y143" i="4"/>
  <c r="R143" i="4"/>
  <c r="K143" i="4"/>
  <c r="Y140" i="4"/>
  <c r="R140" i="4"/>
  <c r="K140" i="4"/>
  <c r="Y138" i="4"/>
  <c r="R138" i="4"/>
  <c r="K138" i="4"/>
  <c r="Y136" i="4"/>
  <c r="R136" i="4"/>
  <c r="K136" i="4"/>
  <c r="Y134" i="4"/>
  <c r="R134" i="4"/>
  <c r="K134" i="4"/>
  <c r="Y131" i="4"/>
  <c r="R131" i="4"/>
  <c r="K131" i="4"/>
  <c r="Y129" i="4"/>
  <c r="R129" i="4"/>
  <c r="K129" i="4"/>
  <c r="Y127" i="4"/>
  <c r="R127" i="4"/>
  <c r="K127" i="4"/>
  <c r="K165" i="1"/>
  <c r="AT165" i="1"/>
  <c r="AM165" i="1"/>
  <c r="AF165" i="1"/>
  <c r="Y165" i="1"/>
  <c r="R165" i="1"/>
  <c r="AT110" i="1"/>
  <c r="AM110" i="1"/>
  <c r="AF110" i="1"/>
  <c r="AT58" i="1"/>
  <c r="AT59" i="1"/>
  <c r="AT49" i="1"/>
  <c r="AT50" i="1"/>
  <c r="AT51" i="1"/>
  <c r="R38" i="1"/>
  <c r="AT38" i="1"/>
  <c r="R39" i="1"/>
  <c r="AT39" i="1"/>
  <c r="R40" i="1"/>
  <c r="AT40" i="1"/>
  <c r="R41" i="1"/>
  <c r="AT41" i="1"/>
  <c r="R42" i="1"/>
  <c r="AT42" i="1"/>
  <c r="R43" i="1"/>
  <c r="AT43" i="1"/>
  <c r="AT44" i="1"/>
  <c r="AU44" i="1" s="1"/>
  <c r="AT45" i="1"/>
  <c r="AU45" i="1" s="1"/>
  <c r="AT46" i="1"/>
  <c r="AU46" i="1" s="1"/>
  <c r="AT30" i="1"/>
  <c r="AU30" i="1" s="1"/>
  <c r="AT17" i="1"/>
  <c r="AU17" i="1" s="1"/>
  <c r="AT16" i="1"/>
  <c r="AU16" i="1" s="1"/>
  <c r="R13" i="4"/>
  <c r="R147" i="1"/>
  <c r="S147" i="1"/>
  <c r="L111" i="1"/>
  <c r="R111" i="1" s="1"/>
  <c r="S111" i="1"/>
  <c r="M49" i="1"/>
  <c r="M50" i="1"/>
  <c r="L50" i="1" s="1"/>
  <c r="R50" i="1" s="1"/>
  <c r="M51" i="1"/>
  <c r="L51" i="1" s="1"/>
  <c r="R51" i="1" s="1"/>
  <c r="R96" i="4" l="1"/>
  <c r="Y96" i="4"/>
  <c r="Y174" i="4"/>
  <c r="R132" i="4"/>
  <c r="L49" i="1"/>
  <c r="R49" i="1" s="1"/>
  <c r="AU49" i="1" s="1"/>
  <c r="Y111" i="1"/>
  <c r="AU111" i="1" s="1"/>
  <c r="K132" i="4"/>
  <c r="AU43" i="1"/>
  <c r="AU41" i="1"/>
  <c r="AU39" i="1"/>
  <c r="AU51" i="1"/>
  <c r="AU50" i="1"/>
  <c r="AU42" i="1"/>
  <c r="AU40" i="1"/>
  <c r="AU38" i="1"/>
  <c r="Y132" i="4"/>
  <c r="AU131" i="4"/>
  <c r="AU136" i="4"/>
  <c r="AU167" i="4"/>
  <c r="AU63" i="4"/>
  <c r="AU145" i="4"/>
  <c r="AU169" i="4"/>
  <c r="AU129" i="4"/>
  <c r="AU61" i="4"/>
  <c r="AU138" i="4"/>
  <c r="AU171" i="4"/>
  <c r="AU127" i="4"/>
  <c r="AU134" i="4"/>
  <c r="AU59" i="4"/>
  <c r="AU143" i="4"/>
  <c r="AU140" i="4"/>
  <c r="AU159" i="4"/>
  <c r="AU184" i="4"/>
  <c r="AU165" i="1"/>
  <c r="AU132" i="4" l="1"/>
  <c r="K19" i="6"/>
  <c r="L21" i="1"/>
  <c r="R21" i="1" l="1"/>
  <c r="AU19" i="6"/>
  <c r="K43" i="10"/>
  <c r="K37" i="10"/>
  <c r="K35" i="10"/>
  <c r="K33" i="10"/>
  <c r="K30" i="10"/>
  <c r="K24" i="10"/>
  <c r="K19" i="10"/>
  <c r="K16" i="10"/>
  <c r="K12" i="10"/>
  <c r="K10" i="10"/>
  <c r="K12" i="5"/>
  <c r="K10" i="5"/>
  <c r="K8" i="5" s="1"/>
  <c r="K27" i="6"/>
  <c r="K21" i="6"/>
  <c r="K11" i="6"/>
  <c r="K7" i="6" l="1"/>
  <c r="AU16" i="10"/>
  <c r="AU35" i="10"/>
  <c r="AU33" i="10"/>
  <c r="AU30" i="10"/>
  <c r="AU43" i="10"/>
  <c r="AU24" i="10"/>
  <c r="AU37" i="10"/>
  <c r="AU19" i="10"/>
  <c r="AU11" i="6"/>
  <c r="AU21" i="6"/>
  <c r="AU27" i="6"/>
  <c r="AU12" i="10"/>
  <c r="AU10" i="10"/>
  <c r="AU12" i="5"/>
  <c r="AU10" i="5"/>
  <c r="L59" i="1"/>
  <c r="R59" i="1" s="1"/>
  <c r="AU59" i="1" s="1"/>
  <c r="AR31" i="10"/>
  <c r="AP31" i="10"/>
  <c r="AO31" i="10"/>
  <c r="AN31" i="10"/>
  <c r="AK31" i="10"/>
  <c r="AI31" i="10"/>
  <c r="AH31" i="10"/>
  <c r="AG31" i="10"/>
  <c r="AD31" i="10"/>
  <c r="AB31" i="10"/>
  <c r="AA31" i="10"/>
  <c r="Z31" i="10"/>
  <c r="W31" i="10"/>
  <c r="U31" i="10"/>
  <c r="T31" i="10"/>
  <c r="S31" i="10"/>
  <c r="P31" i="10"/>
  <c r="N31" i="10"/>
  <c r="M31" i="10"/>
  <c r="L31" i="10"/>
  <c r="K31" i="10"/>
  <c r="I31" i="10"/>
  <c r="G31" i="10"/>
  <c r="F31" i="10"/>
  <c r="E31" i="10"/>
  <c r="AR25" i="10"/>
  <c r="AP25" i="10"/>
  <c r="AO25" i="10"/>
  <c r="AN25" i="10"/>
  <c r="AK25" i="10"/>
  <c r="AI25" i="10"/>
  <c r="AH25" i="10"/>
  <c r="AG25" i="10"/>
  <c r="AD25" i="10"/>
  <c r="AB25" i="10"/>
  <c r="AA25" i="10"/>
  <c r="Z25" i="10"/>
  <c r="W25" i="10"/>
  <c r="U25" i="10"/>
  <c r="T25" i="10"/>
  <c r="S25" i="10"/>
  <c r="P25" i="10"/>
  <c r="N25" i="10"/>
  <c r="M25" i="10"/>
  <c r="L25" i="10"/>
  <c r="I25" i="10"/>
  <c r="G25" i="10"/>
  <c r="F25" i="10"/>
  <c r="E25"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1" i="10"/>
  <c r="AU17"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6" i="4" l="1"/>
  <c r="K14" i="10"/>
  <c r="K8" i="10" s="1"/>
  <c r="K198" i="4"/>
  <c r="K176" i="4"/>
  <c r="R176" i="4"/>
  <c r="R174" i="4" s="1"/>
  <c r="K27" i="10"/>
  <c r="K25" i="10" s="1"/>
  <c r="P12" i="7"/>
  <c r="U12" i="7"/>
  <c r="K204" i="4"/>
  <c r="AT69" i="1"/>
  <c r="AU69" i="1" s="1"/>
  <c r="AT68" i="1"/>
  <c r="AU68" i="1" s="1"/>
  <c r="AT67" i="1"/>
  <c r="AU67" i="1" s="1"/>
  <c r="AT66" i="1"/>
  <c r="AU66" i="1" s="1"/>
  <c r="AT65" i="1"/>
  <c r="L58" i="1"/>
  <c r="AT35" i="1"/>
  <c r="AU35" i="1" s="1"/>
  <c r="AT34" i="1"/>
  <c r="AU34" i="1" s="1"/>
  <c r="AT33" i="1"/>
  <c r="AU33" i="1" s="1"/>
  <c r="AT32" i="1"/>
  <c r="AU32" i="1" s="1"/>
  <c r="AT18" i="1"/>
  <c r="AU18" i="1" s="1"/>
  <c r="AT31" i="1"/>
  <c r="AU31" i="1" s="1"/>
  <c r="AT29" i="1"/>
  <c r="AU29" i="1" s="1"/>
  <c r="AT28" i="1"/>
  <c r="AU28" i="1" s="1"/>
  <c r="AT27" i="1"/>
  <c r="AU27" i="1" s="1"/>
  <c r="AT26" i="1"/>
  <c r="AU26" i="1" s="1"/>
  <c r="AT23" i="1"/>
  <c r="AU23" i="1" s="1"/>
  <c r="AT21" i="1"/>
  <c r="AU21" i="1" s="1"/>
  <c r="AT20" i="1"/>
  <c r="AU20" i="1" s="1"/>
  <c r="AT19" i="1"/>
  <c r="AU19" i="1" s="1"/>
  <c r="R161" i="1"/>
  <c r="AM161" i="1"/>
  <c r="AU65" i="1" l="1"/>
  <c r="K174" i="4"/>
  <c r="R58" i="1"/>
  <c r="AU161" i="1"/>
  <c r="AU163" i="4"/>
  <c r="AU205" i="4"/>
  <c r="AU179" i="4"/>
  <c r="AU185" i="4"/>
  <c r="AU199" i="4"/>
  <c r="AU14" i="10"/>
  <c r="AU8" i="10" s="1"/>
  <c r="AU162" i="4"/>
  <c r="AU180" i="4"/>
  <c r="AU186" i="4"/>
  <c r="AU183" i="4"/>
  <c r="AU208" i="4"/>
  <c r="AU209" i="4"/>
  <c r="AU198" i="4"/>
  <c r="AU204" i="4"/>
  <c r="AU27" i="10"/>
  <c r="AU25" i="10" s="1"/>
  <c r="AU176" i="4"/>
  <c r="K6" i="6"/>
  <c r="F11" i="7" s="1"/>
  <c r="P11" i="7"/>
  <c r="Z11" i="7"/>
  <c r="K11" i="7"/>
  <c r="U11" i="7"/>
  <c r="AE11" i="7"/>
  <c r="AU25" i="6"/>
  <c r="Z13" i="7"/>
  <c r="K7" i="10"/>
  <c r="F13" i="7" s="1"/>
  <c r="U13" i="7"/>
  <c r="P13" i="7"/>
  <c r="K13" i="7"/>
  <c r="K12" i="7"/>
  <c r="Z12" i="7"/>
  <c r="K7" i="5"/>
  <c r="F12" i="7" s="1"/>
  <c r="AU58" i="1" l="1"/>
  <c r="AU7" i="6"/>
  <c r="AU6" i="6" s="1"/>
  <c r="AF11" i="7" s="1"/>
  <c r="AE13" i="7"/>
  <c r="AU7" i="10"/>
  <c r="AF13" i="7" s="1"/>
  <c r="AU7" i="5"/>
  <c r="AF12" i="7" s="1"/>
  <c r="AE12" i="7" l="1"/>
  <c r="L40" i="4"/>
  <c r="R147" i="4" l="1"/>
  <c r="I147" i="4"/>
  <c r="AU211" i="4"/>
  <c r="L84" i="4"/>
  <c r="L66" i="4" s="1"/>
  <c r="R161" i="4"/>
  <c r="R157" i="4" s="1"/>
  <c r="K161" i="4"/>
  <c r="K157" i="4" s="1"/>
  <c r="R21" i="4"/>
  <c r="R12" i="4"/>
  <c r="R27" i="4"/>
  <c r="R26" i="4"/>
  <c r="R35" i="4"/>
  <c r="K98" i="4"/>
  <c r="K96"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79" i="1"/>
  <c r="AM179" i="1"/>
  <c r="AF179" i="1"/>
  <c r="Y179" i="1"/>
  <c r="R179" i="1"/>
  <c r="K179" i="1"/>
  <c r="AT178" i="1"/>
  <c r="AM178" i="1"/>
  <c r="AF178" i="1"/>
  <c r="Y178" i="1"/>
  <c r="R178" i="1"/>
  <c r="K178" i="1"/>
  <c r="AT147" i="1"/>
  <c r="AM147" i="1"/>
  <c r="AF147" i="1"/>
  <c r="Y147" i="1"/>
  <c r="AT145" i="1"/>
  <c r="Y145" i="1"/>
  <c r="R145" i="1"/>
  <c r="K145" i="1"/>
  <c r="Y140" i="1"/>
  <c r="AU140" i="1" s="1"/>
  <c r="Y110" i="1"/>
  <c r="R110" i="1"/>
  <c r="AT15" i="1"/>
  <c r="AT172" i="1"/>
  <c r="AM172" i="1"/>
  <c r="AF172" i="1"/>
  <c r="R172" i="1"/>
  <c r="K172" i="1"/>
  <c r="AT171" i="1"/>
  <c r="AM171" i="1"/>
  <c r="AF171" i="1"/>
  <c r="Y171" i="1"/>
  <c r="R171" i="1"/>
  <c r="K171" i="1"/>
  <c r="AT169" i="1"/>
  <c r="AM169" i="1"/>
  <c r="AF169" i="1"/>
  <c r="Y169" i="1"/>
  <c r="R169" i="1"/>
  <c r="K169" i="1"/>
  <c r="AT177" i="1"/>
  <c r="AM177" i="1"/>
  <c r="AF177" i="1"/>
  <c r="Y177" i="1"/>
  <c r="R177" i="1"/>
  <c r="K177" i="1"/>
  <c r="AT168" i="1"/>
  <c r="AM168" i="1"/>
  <c r="AF168" i="1"/>
  <c r="Y168" i="1"/>
  <c r="R168" i="1"/>
  <c r="K168" i="1"/>
  <c r="K7" i="4" l="1"/>
  <c r="AU15" i="1"/>
  <c r="R84" i="4"/>
  <c r="R66" i="4" s="1"/>
  <c r="AU13" i="4"/>
  <c r="AU12" i="4"/>
  <c r="AU147" i="1"/>
  <c r="AU76" i="4"/>
  <c r="AU39" i="4"/>
  <c r="AU87" i="4"/>
  <c r="AU50" i="4"/>
  <c r="AU177" i="1"/>
  <c r="AU37" i="4"/>
  <c r="AU30" i="4"/>
  <c r="AU34" i="4"/>
  <c r="AU42" i="4"/>
  <c r="AU46" i="4"/>
  <c r="AU107" i="4"/>
  <c r="AU109" i="4"/>
  <c r="AU74" i="4"/>
  <c r="AU201" i="4"/>
  <c r="AU77" i="4"/>
  <c r="AU81" i="4"/>
  <c r="AU41" i="4"/>
  <c r="AU47" i="4"/>
  <c r="AU40" i="4"/>
  <c r="AU9" i="4"/>
  <c r="AU73" i="4"/>
  <c r="AU80" i="4"/>
  <c r="AU200" i="4"/>
  <c r="AU119" i="4"/>
  <c r="AU123" i="4"/>
  <c r="AU111" i="4"/>
  <c r="AU115" i="4"/>
  <c r="AU148" i="4"/>
  <c r="AU150" i="4"/>
  <c r="AU117" i="4"/>
  <c r="AU122" i="4"/>
  <c r="AU110" i="4"/>
  <c r="AU114" i="4"/>
  <c r="AU27" i="4"/>
  <c r="AU149" i="4"/>
  <c r="AU28" i="4"/>
  <c r="AU32" i="4"/>
  <c r="AU44" i="4"/>
  <c r="AU48" i="4"/>
  <c r="AU45" i="4"/>
  <c r="AU49" i="4"/>
  <c r="AU88" i="4"/>
  <c r="AU79" i="4"/>
  <c r="AU83" i="4"/>
  <c r="AU121" i="4"/>
  <c r="AU125" i="4"/>
  <c r="AU113" i="4"/>
  <c r="AU35" i="4"/>
  <c r="AU103" i="4"/>
  <c r="AU33" i="4"/>
  <c r="AU85" i="4"/>
  <c r="AU31" i="4"/>
  <c r="AU38" i="4"/>
  <c r="AU43" i="4"/>
  <c r="AU53" i="4"/>
  <c r="AU108" i="4"/>
  <c r="AU116" i="4"/>
  <c r="AU161" i="4"/>
  <c r="AU157" i="4" s="1"/>
  <c r="AU202" i="4"/>
  <c r="AU78" i="4"/>
  <c r="AU82" i="4"/>
  <c r="AU29" i="4"/>
  <c r="AU120" i="4"/>
  <c r="AU124" i="4"/>
  <c r="AU112" i="4"/>
  <c r="AU98" i="4"/>
  <c r="AU26" i="4"/>
  <c r="AU21" i="4"/>
  <c r="AU171" i="1"/>
  <c r="AU110" i="1"/>
  <c r="AU178" i="1"/>
  <c r="AU168" i="1"/>
  <c r="AU169" i="1"/>
  <c r="AU172" i="1"/>
  <c r="AU145" i="1"/>
  <c r="AU179" i="1"/>
  <c r="K147" i="4"/>
  <c r="I6" i="4"/>
  <c r="E10" i="7" s="1"/>
  <c r="R36" i="4"/>
  <c r="R7" i="4" s="1"/>
  <c r="AK9" i="1"/>
  <c r="Y9" i="7" s="1"/>
  <c r="Y8" i="7" s="1"/>
  <c r="U9" i="1"/>
  <c r="N9" i="7" s="1"/>
  <c r="N8" i="7" s="1"/>
  <c r="AU9" i="1" l="1"/>
  <c r="AF9" i="7" s="1"/>
  <c r="AU96" i="4"/>
  <c r="AU174" i="4"/>
  <c r="R6" i="4"/>
  <c r="K10" i="7" s="1"/>
  <c r="L6" i="4"/>
  <c r="G10" i="7" s="1"/>
  <c r="AU84" i="4"/>
  <c r="AU36" i="4"/>
  <c r="AU7" i="4" s="1"/>
  <c r="AU147" i="4"/>
  <c r="AU75"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6" i="4" l="1"/>
  <c r="G8" i="7"/>
  <c r="K6" i="4"/>
  <c r="F10" i="7" s="1"/>
  <c r="F8" i="7" s="1"/>
  <c r="Z8" i="7"/>
  <c r="AE8" i="7"/>
  <c r="P8" i="7"/>
  <c r="K8" i="7"/>
  <c r="B8" i="7"/>
  <c r="AU6" i="4" l="1"/>
  <c r="AF10" i="7" s="1"/>
  <c r="AF8" i="7"/>
</calcChain>
</file>

<file path=xl/sharedStrings.xml><?xml version="1.0" encoding="utf-8"?>
<sst xmlns="http://schemas.openxmlformats.org/spreadsheetml/2006/main" count="2022" uniqueCount="1103">
  <si>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</si>
  <si>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</si>
  <si>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</si>
  <si>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</si>
  <si>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</si>
  <si>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</si>
  <si>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</si>
  <si>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</si>
  <si>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</si>
  <si>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</si>
  <si>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</si>
  <si>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</si>
  <si>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</si>
  <si>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</si>
  <si>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</si>
  <si>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</si>
  <si>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</si>
  <si>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</si>
  <si>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</si>
  <si>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</si>
  <si>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</si>
  <si>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</si>
  <si>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</si>
  <si>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</si>
  <si>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</si>
  <si>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</si>
  <si>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</si>
  <si>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</si>
  <si>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</si>
  <si>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</si>
  <si>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</si>
  <si>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</si>
  <si>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</si>
  <si>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</si>
  <si>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</si>
  <si>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</si>
  <si>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</si>
  <si>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</si>
  <si>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</si>
  <si>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</si>
  <si>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</si>
  <si>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</si>
  <si>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</si>
  <si>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</si>
  <si>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</si>
  <si>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</si>
  <si>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</si>
  <si>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</si>
  <si>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</si>
  <si>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</si>
  <si>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</si>
  <si>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</si>
  <si>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</si>
  <si>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</si>
  <si>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</si>
  <si>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</si>
  <si>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</si>
  <si>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</si>
  <si>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</si>
  <si>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</si>
  <si>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</si>
  <si>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</si>
  <si>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</si>
  <si>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</si>
  <si>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</si>
  <si>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</si>
  <si>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</si>
  <si>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</si>
  <si>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</si>
  <si>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</si>
  <si>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</si>
  <si>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</si>
  <si>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</si>
  <si>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</si>
  <si>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</si>
  <si>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</si>
  <si>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</si>
  <si>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</si>
  <si>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</si>
  <si>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</si>
  <si>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</si>
  <si>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</si>
  <si>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</si>
  <si>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</si>
  <si>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</si>
  <si>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</si>
  <si>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</si>
  <si>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</si>
  <si>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</si>
  <si>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</si>
  <si>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</si>
  <si>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</si>
  <si>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</si>
  <si>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</si>
  <si>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</si>
  <si>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</si>
  <si>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</si>
  <si>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</si>
  <si>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</si>
  <si>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</si>
  <si>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</si>
  <si>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</si>
  <si>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</si>
  <si>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</si>
  <si>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</si>
  <si>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</si>
  <si>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</si>
  <si>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</si>
  <si>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</si>
  <si>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</si>
  <si>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</si>
  <si>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</si>
  <si>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</si>
  <si>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</si>
  <si>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</si>
  <si>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</si>
  <si>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</si>
  <si>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</si>
  <si>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</si>
  <si>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</si>
  <si>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</si>
  <si>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</si>
  <si>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</si>
  <si>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</si>
  <si>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</si>
  <si>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</si>
  <si>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</si>
  <si>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</si>
  <si>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</si>
  <si>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</si>
  <si>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</si>
  <si>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</si>
  <si>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</si>
  <si>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</si>
  <si>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</si>
  <si>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</si>
  <si>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</si>
  <si>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</si>
  <si>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</si>
  <si>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</si>
  <si>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</si>
  <si>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</si>
  <si>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</si>
  <si>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</si>
  <si>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</si>
  <si>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</si>
  <si>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</si>
  <si>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</si>
  <si>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</si>
  <si>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</si>
  <si>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</si>
  <si>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</si>
  <si>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</si>
  <si>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</si>
  <si>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</si>
  <si>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</si>
  <si>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</si>
  <si>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</si>
  <si>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</si>
  <si>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</si>
  <si>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</si>
  <si>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</si>
  <si>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</si>
  <si>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</si>
  <si>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</si>
  <si>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</si>
  <si>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</si>
  <si>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</si>
  <si>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</si>
  <si>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</si>
  <si>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</si>
  <si>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</si>
  <si>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</si>
  <si>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</si>
  <si>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</si>
  <si>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</si>
  <si>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</si>
  <si>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</si>
  <si>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</si>
  <si>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</si>
  <si>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</si>
  <si>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</si>
  <si>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</si>
  <si>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</si>
  <si>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</si>
  <si>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</si>
  <si>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</si>
  <si>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</si>
  <si>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</si>
  <si>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</si>
  <si>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</si>
  <si>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</si>
  <si>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</si>
  <si>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</si>
  <si>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</si>
  <si>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</si>
  <si>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</si>
  <si>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</si>
  <si>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</si>
  <si>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</si>
  <si>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</si>
  <si>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</si>
  <si>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</si>
  <si>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</si>
  <si>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</si>
  <si>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</si>
  <si>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</si>
  <si>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</si>
  <si>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</si>
  <si>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</si>
  <si>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</si>
  <si>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</si>
  <si>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</si>
  <si>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</si>
  <si>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</si>
  <si>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</si>
  <si>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</si>
  <si>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</si>
  <si>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</si>
  <si>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</si>
  <si>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</si>
  <si>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</si>
  <si>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</si>
  <si>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</si>
  <si>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</si>
  <si>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</si>
  <si>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</si>
  <si>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</si>
  <si>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</si>
  <si>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</si>
  <si>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</si>
  <si>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</si>
  <si>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</si>
  <si>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</si>
  <si>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</si>
  <si>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</si>
  <si>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</si>
  <si>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</si>
  <si>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</si>
  <si>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</si>
  <si>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</si>
  <si>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</si>
  <si>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</si>
  <si>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</si>
  <si>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</si>
  <si>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</si>
  <si>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</si>
  <si>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</si>
  <si>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</si>
  <si>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</si>
  <si>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</si>
  <si>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</si>
  <si>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</si>
  <si>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</si>
  <si>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</si>
  <si>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</si>
  <si>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</si>
  <si>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</si>
  <si>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</si>
  <si>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</si>
  <si>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</si>
  <si>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</si>
  <si>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</si>
  <si>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</si>
  <si>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</si>
  <si>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</si>
  <si>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</si>
  <si>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</si>
  <si>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</si>
  <si>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</si>
  <si>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</si>
  <si>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</si>
  <si>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</si>
  <si>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</si>
  <si>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</si>
  <si>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</si>
  <si>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</si>
  <si>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</si>
  <si>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</si>
  <si>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</si>
  <si>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</si>
  <si>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</si>
  <si>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</si>
  <si>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</si>
  <si>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</si>
  <si>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</si>
  <si>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</si>
  <si>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</si>
  <si>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</si>
  <si>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</si>
  <si>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</si>
  <si>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</si>
  <si>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</si>
  <si>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</si>
  <si>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</si>
  <si>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</si>
  <si>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</si>
  <si>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</si>
  <si>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</si>
  <si>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</si>
  <si>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</si>
  <si>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</si>
  <si>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</si>
  <si>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</si>
  <si>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</si>
  <si>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</si>
  <si>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</si>
  <si>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</si>
  <si>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</si>
  <si>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</si>
  <si>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</si>
  <si>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</si>
  <si>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</si>
  <si>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</si>
  <si>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</si>
  <si>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</si>
  <si>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</si>
  <si>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</si>
  <si>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</si>
  <si>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</si>
  <si>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</si>
  <si>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</si>
  <si>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</si>
  <si>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</si>
  <si>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</si>
  <si>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</si>
  <si>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</si>
  <si>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</si>
  <si>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</si>
  <si>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</si>
  <si>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</si>
  <si>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</si>
  <si>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</si>
  <si>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</si>
  <si>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</si>
  <si>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</si>
  <si>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</si>
  <si>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</si>
  <si>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</si>
  <si>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</si>
  <si>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</si>
  <si>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</si>
  <si>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</si>
  <si>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</si>
  <si>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</si>
  <si>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</si>
  <si>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</si>
  <si>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</si>
  <si>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</si>
  <si>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</si>
  <si>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</si>
  <si>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</si>
  <si>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</si>
  <si>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</si>
  <si>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</si>
  <si>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</si>
  <si>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</si>
  <si>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</si>
  <si>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</si>
  <si>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</si>
  <si>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</si>
  <si>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</si>
  <si>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</si>
  <si>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</si>
  <si>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</si>
  <si>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</si>
  <si>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</si>
  <si>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</si>
  <si>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</si>
  <si>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</si>
  <si>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</si>
  <si>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</si>
  <si>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</si>
  <si>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</si>
  <si>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</si>
  <si>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</si>
  <si>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</si>
  <si>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</si>
  <si>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</si>
  <si>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</si>
  <si>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</si>
  <si>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</si>
  <si>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</si>
  <si>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</si>
  <si>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</si>
  <si>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</si>
  <si>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</si>
  <si>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</si>
  <si>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</si>
  <si>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</si>
  <si>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</si>
  <si>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</si>
  <si>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</si>
  <si>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</si>
  <si>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</si>
  <si>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</si>
  <si>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</si>
  <si>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</si>
  <si>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</si>
  <si>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</si>
  <si>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</si>
  <si>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</si>
  <si>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</si>
  <si>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</si>
  <si>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</si>
  <si>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</si>
  <si>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</si>
  <si>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</si>
  <si>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</si>
  <si>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</si>
  <si>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</si>
  <si>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</si>
  <si>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</si>
  <si>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</si>
  <si>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</si>
  <si>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</si>
  <si>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</si>
  <si>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</si>
  <si>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</si>
  <si>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</si>
  <si>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</si>
  <si>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</si>
  <si>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</si>
  <si>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</si>
  <si>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</si>
  <si>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</si>
  <si>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</si>
  <si>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</si>
  <si>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</si>
  <si>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</si>
  <si>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</si>
  <si>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</si>
  <si>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</si>
  <si>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</si>
  <si>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</si>
  <si>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</si>
  <si>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</si>
  <si>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</si>
  <si>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</si>
  <si>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</si>
  <si>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</si>
  <si>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</si>
  <si>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</si>
  <si>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</si>
  <si>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</si>
  <si>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</si>
  <si>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</si>
  <si>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</si>
  <si>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</si>
  <si>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</si>
  <si>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</si>
  <si>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</si>
  <si>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</si>
  <si>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</si>
  <si>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</si>
  <si>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</si>
  <si>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</si>
  <si>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</si>
  <si>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</si>
  <si>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</si>
  <si>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</si>
  <si>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</si>
  <si>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</si>
  <si>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</si>
  <si>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</si>
  <si>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</si>
  <si>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</si>
  <si>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</si>
  <si>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</si>
  <si>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</si>
  <si>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</si>
  <si>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</si>
  <si>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</si>
  <si>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</si>
  <si>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</si>
  <si>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</si>
  <si>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</si>
  <si>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</si>
  <si>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</si>
  <si>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</si>
  <si>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</si>
  <si>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</si>
  <si>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</si>
  <si>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</si>
  <si>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</si>
  <si>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</si>
  <si>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</si>
  <si>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</si>
  <si>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</si>
  <si>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</si>
  <si>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</si>
  <si>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</si>
  <si>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</si>
  <si>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</si>
  <si>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</si>
  <si>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</si>
  <si>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</si>
  <si>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</si>
  <si>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</si>
  <si>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</si>
  <si>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</si>
  <si>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</si>
  <si>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</si>
  <si>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</si>
  <si>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</si>
  <si>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</si>
  <si>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</si>
  <si>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</si>
  <si>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</si>
  <si>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</si>
  <si>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</si>
  <si>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</si>
  <si>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</si>
  <si>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</si>
  <si>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</si>
  <si>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</si>
  <si>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</si>
  <si>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</si>
  <si>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</si>
  <si>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</si>
  <si>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</si>
  <si>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</si>
  <si>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</si>
  <si>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</si>
  <si>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</si>
  <si>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</si>
  <si>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</si>
  <si>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</si>
  <si>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</si>
  <si>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</si>
  <si>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</si>
  <si>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</si>
  <si>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</si>
  <si>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</si>
  <si>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</si>
  <si>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</si>
  <si>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</si>
  <si>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</si>
  <si>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</si>
  <si>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</si>
  <si>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</si>
  <si>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</si>
  <si>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</si>
  <si>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</si>
  <si>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</si>
  <si>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</si>
  <si>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</si>
  <si>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</si>
  <si>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</si>
  <si>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</si>
  <si>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</si>
  <si>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</si>
  <si>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</si>
  <si>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</si>
  <si>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</si>
  <si>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</si>
  <si>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</si>
  <si>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</si>
  <si>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</si>
  <si>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</si>
  <si>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</si>
  <si>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</si>
  <si>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</si>
  <si>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</si>
  <si>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</si>
  <si>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</si>
  <si>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</si>
  <si>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</si>
  <si>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</si>
  <si>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</si>
  <si>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</si>
  <si>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</si>
  <si>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</si>
  <si>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</si>
  <si>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</si>
  <si>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</si>
  <si>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</si>
  <si>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</si>
  <si>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</si>
  <si>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</si>
  <si>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</si>
  <si>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</si>
  <si>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</si>
  <si>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</si>
  <si>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</si>
  <si>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</si>
  <si>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</si>
  <si>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</si>
  <si>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</si>
  <si>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</si>
  <si>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</si>
  <si>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</si>
  <si>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</si>
  <si>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</si>
  <si>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</si>
  <si>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</si>
  <si>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</si>
  <si>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</si>
  <si>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</si>
  <si>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</si>
  <si>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</si>
  <si>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</si>
  <si>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</si>
  <si>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</si>
  <si>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</si>
  <si>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</si>
  <si>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</si>
  <si>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</si>
  <si>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</si>
  <si>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</si>
  <si>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</si>
  <si>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</si>
  <si>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</si>
  <si>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</si>
  <si>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</si>
  <si>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</si>
  <si>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</si>
  <si>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</si>
  <si>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</si>
  <si>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</si>
  <si>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</si>
  <si>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</si>
  <si>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</si>
  <si>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</si>
  <si>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</si>
  <si>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</si>
  <si>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</si>
  <si>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</si>
  <si>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</si>
  <si>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</si>
  <si>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</si>
  <si>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</si>
  <si>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</si>
  <si>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</si>
  <si>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</si>
  <si>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</si>
  <si>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</si>
  <si>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</si>
  <si>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</si>
  <si>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</si>
  <si>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</si>
  <si>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</si>
  <si>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</si>
  <si>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</si>
  <si>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</si>
  <si>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</si>
  <si>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</si>
  <si>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</si>
  <si>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</si>
  <si>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</si>
  <si>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</si>
  <si>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</si>
  <si>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</si>
  <si>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</si>
  <si>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</si>
  <si>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</si>
  <si>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</si>
  <si>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</si>
  <si>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</si>
  <si>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</si>
  <si>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</si>
  <si>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</si>
  <si>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</si>
  <si>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</si>
  <si>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</si>
  <si>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</si>
  <si>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</si>
  <si>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</si>
  <si>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</si>
  <si>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</si>
  <si>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</si>
  <si>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</si>
  <si>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</si>
  <si>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</si>
  <si>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</si>
  <si>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</si>
  <si>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</si>
  <si>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</si>
  <si>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</si>
  <si>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</si>
  <si>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</si>
  <si>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</si>
  <si>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</si>
  <si>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</si>
  <si>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</si>
  <si>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</si>
  <si>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</si>
  <si>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</si>
  <si>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</si>
  <si>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</si>
  <si>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</si>
  <si>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</si>
  <si>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</si>
  <si>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</si>
  <si>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</si>
  <si>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</si>
  <si>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</si>
  <si>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</si>
  <si>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</si>
  <si>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</si>
  <si>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</si>
  <si>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</si>
  <si>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</si>
  <si>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</si>
  <si>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</si>
  <si>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</si>
  <si>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</si>
  <si>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</si>
  <si>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</si>
  <si>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</si>
  <si>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</si>
  <si>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</si>
  <si>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</si>
  <si>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</si>
  <si>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</si>
  <si>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</si>
  <si>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</si>
  <si>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</si>
  <si>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</si>
  <si>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</si>
  <si>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</si>
  <si>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</si>
  <si>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</si>
  <si>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</si>
  <si>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</si>
  <si>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</si>
  <si>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</si>
  <si>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</si>
  <si>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</si>
  <si>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</si>
  <si>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</si>
  <si>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</si>
  <si>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</si>
  <si>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</si>
  <si>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</si>
  <si>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</si>
  <si>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</si>
  <si>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</si>
  <si>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</si>
  <si>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</si>
  <si>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</si>
  <si>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</si>
  <si>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</si>
  <si>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</si>
  <si>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</si>
  <si>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</si>
  <si>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</si>
  <si>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</si>
  <si>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</si>
  <si>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</si>
  <si>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</si>
  <si>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</si>
  <si>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</si>
  <si>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</si>
  <si>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</si>
  <si>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</si>
  <si>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</si>
  <si>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</si>
  <si>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</si>
  <si>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</si>
  <si>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</si>
  <si>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</si>
  <si>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</si>
  <si>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</si>
  <si>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</si>
  <si>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</si>
  <si>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</si>
  <si>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</si>
  <si>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</si>
  <si>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</si>
  <si>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</si>
  <si>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</si>
  <si>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</si>
  <si>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</si>
  <si>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</si>
  <si>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</si>
  <si>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</si>
  <si>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</si>
  <si>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</si>
  <si>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</si>
  <si>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</si>
  <si>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</si>
  <si>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</si>
  <si>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</si>
  <si>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</si>
  <si>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</si>
  <si>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</si>
  <si>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</si>
  <si>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</si>
  <si>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</si>
  <si>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</si>
  <si>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</si>
  <si>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</si>
  <si>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</si>
  <si>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</si>
  <si>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</si>
  <si>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</si>
  <si>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</si>
  <si>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</si>
  <si>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</si>
  <si>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</si>
  <si>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</si>
  <si>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</si>
  <si>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</si>
  <si>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</si>
  <si>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</si>
  <si>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</si>
  <si>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</si>
  <si>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</si>
  <si>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</si>
  <si>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</si>
  <si>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</si>
  <si>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</si>
  <si>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</si>
  <si>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</si>
  <si>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</si>
  <si>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</si>
  <si>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</si>
  <si>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</si>
  <si>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</si>
  <si>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</si>
  <si>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</si>
  <si>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</si>
  <si>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</si>
  <si>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</si>
  <si>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</si>
  <si>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</si>
  <si>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</si>
  <si>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</si>
  <si>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</si>
  <si>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</si>
  <si>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</si>
  <si>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</si>
  <si>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</si>
  <si>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</si>
  <si>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</si>
  <si>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</si>
  <si>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</si>
  <si>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</si>
  <si>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</si>
  <si>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</si>
  <si>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</si>
  <si>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</si>
  <si>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</si>
  <si>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</si>
  <si>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</si>
  <si>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</si>
  <si>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</si>
  <si>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</si>
  <si>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</si>
  <si>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</si>
  <si>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</si>
  <si>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</si>
  <si>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</si>
  <si>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</si>
  <si>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</si>
  <si>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</si>
  <si>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</si>
  <si>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</si>
  <si>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</si>
  <si>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</si>
  <si>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</si>
  <si>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</si>
  <si>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</si>
  <si>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</si>
  <si>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</si>
  <si>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</si>
  <si>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</si>
  <si>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</si>
  <si>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</si>
  <si>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</si>
  <si>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</si>
  <si>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</si>
  <si>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</si>
  <si>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</si>
  <si>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</si>
  <si>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</si>
  <si>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</si>
  <si>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</si>
  <si>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</si>
  <si>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</si>
  <si>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</si>
  <si>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</si>
  <si>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</si>
  <si>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</si>
  <si>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</si>
  <si>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</si>
  <si>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</si>
  <si>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</si>
  <si>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</si>
  <si>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</si>
  <si>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</si>
  <si>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</si>
  <si>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</si>
  <si>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</si>
  <si>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</si>
  <si>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</si>
  <si>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</si>
  <si>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</si>
  <si>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</si>
  <si>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</si>
  <si>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</si>
  <si>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</si>
  <si>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</si>
  <si>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</si>
  <si>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</si>
  <si>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</si>
  <si>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</si>
  <si>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</si>
  <si>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</si>
  <si>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</si>
  <si>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</si>
  <si>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</si>
  <si>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</si>
  <si>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</si>
  <si>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</si>
  <si>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</si>
  <si>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</si>
  <si>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</si>
  <si>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</si>
  <si>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</si>
  <si>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</si>
  <si>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</si>
  <si>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</si>
  <si>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</si>
  <si>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</si>
  <si>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</si>
  <si>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</si>
  <si>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</si>
  <si>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</si>
  <si>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</si>
  <si>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</si>
  <si>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</si>
  <si>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</si>
  <si>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</si>
  <si>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</si>
  <si>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</si>
  <si>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</si>
  <si>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</si>
  <si>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</si>
  <si>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</si>
  <si>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</si>
  <si>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</si>
  <si>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</si>
  <si>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</si>
  <si>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</si>
  <si>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</si>
  <si>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</si>
  <si>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</si>
  <si>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</si>
  <si>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</si>
  <si>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</si>
  <si>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</si>
  <si>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</si>
  <si>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</si>
  <si>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</si>
  <si>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</si>
  <si>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</si>
  <si>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</si>
  <si>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</si>
  <si>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</si>
  <si>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</si>
  <si>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</si>
  <si>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</si>
  <si>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</si>
  <si>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</si>
  <si>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</si>
  <si>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</si>
  <si>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</si>
  <si>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</si>
  <si>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</si>
  <si>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</si>
  <si>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</si>
  <si>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</si>
  <si>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</si>
  <si>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</si>
  <si>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</si>
  <si>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</si>
  <si>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</si>
  <si>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</si>
  <si>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</si>
  <si>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</si>
  <si>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</si>
  <si>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</si>
  <si>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</si>
  <si>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</si>
  <si>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</si>
  <si>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</si>
  <si>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</si>
  <si>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</si>
  <si>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</si>
  <si>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</si>
  <si>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</si>
  <si>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</si>
  <si>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</si>
  <si>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</si>
  <si>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</si>
  <si>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</si>
  <si>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</si>
  <si>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</si>
  <si>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</si>
  <si>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</si>
  <si>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</si>
  <si>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</si>
  <si>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</si>
  <si>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</si>
  <si>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</si>
  <si>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</si>
  <si>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</si>
  <si>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</si>
  <si>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</si>
  <si>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</si>
  <si>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</si>
  <si>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t>1.1.61.</t>
  </si>
  <si>
    <t>Siltumnīcefekta gāzu emisiju samazināšana Ogres novada pašvaldības Ikšķiles teritorijas apgaismojuma infrastruktūrā</t>
  </si>
  <si>
    <t>EKII</t>
  </si>
  <si>
    <t>1.1.62.</t>
  </si>
  <si>
    <t>Siltumnīcefekta gāzu emisiju samazināšana Ogres novada pašvaldības Ķeguma un Lielvārdes teritorijas apgaismojuma infrastruktūrā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</si>
  <si>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</si>
  <si>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</si>
  <si>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</si>
  <si>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</si>
  <si>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</si>
  <si>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</si>
  <si>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</si>
  <si>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</si>
  <si>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</si>
  <si>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</si>
  <si>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Ilgtspējīgi risinājumi (lietus ūdens novade no futbola laukuma) Meža prospektā 14, Ogrē</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</si>
  <si>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 gadā. 
Projekta īstenošanai nepieciešamais finansējuma apmērs – EUR 600 000 (EUR 90 000 – pašvaldības līdzfinansējums, EUR 510 000 – ERAF).   </t>
    </r>
  </si>
  <si>
    <t>(Ogres novada pašvaldības domes 21.11.2024. ārkārtas sēdes lēmuma (protokols Nr.18; 1.) redakcijā.)</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</si>
  <si>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</si>
  <si>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</si>
  <si>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</si>
  <si>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</si>
  <si>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</si>
  <si>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</si>
  <si>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</si>
  <si>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</si>
  <si>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</si>
  <si>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</si>
  <si>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</si>
  <si>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</si>
  <si>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</si>
  <si>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(Ogres novada pašvaldības domes 30.01.2025. sēdes lēmuma (protokols Nr.1; 7.) redakcijā.)</t>
  </si>
  <si>
    <t>1.1.63.</t>
  </si>
  <si>
    <t>Jaunās gatves pārbūve, paredzot brauktuvi ar dubultās virsmas apstrādes segumu Ogrē, Ogres novadā</t>
  </si>
  <si>
    <t>Projekta mērķis ir seguma atjaunošana Jaunajā gatvē, Ogrē, Ogres nov., (aptuveni 1220 m garumā) ar divkārtu virsmas apstrādes metodi, uzlabojot satiksmes drošību un komforta līmeni gan satiksmes mazāk aizsargātajiem dalībniekiem – gājējiem un velosipēdistiem, gan autovadītājiem. Projekta ietvaros tiks atjaunots segums nobrauktuvēs uz īpašumiem esošajā platumā.</t>
  </si>
  <si>
    <t>1.1.64.</t>
  </si>
  <si>
    <t>Veloceļa izbūve posmā no Ciemupes līdz Lielvārdei, Ogres novadā I kārta (Ciemupe - Ķegums), II kārta (Ķegums - Lielvārde)</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</si>
  <si>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</si>
  <si>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1.1.65.</t>
  </si>
  <si>
    <r>
      <t>Veloceļa</t>
    </r>
    <r>
      <rPr>
        <i/>
        <sz val="14"/>
        <rFont val="Arial"/>
        <family val="2"/>
        <charset val="186"/>
      </rPr>
      <t xml:space="preserve"> Ikšķile–Ogre</t>
    </r>
    <r>
      <rPr>
        <sz val="14"/>
        <rFont val="Arial"/>
        <family val="2"/>
        <charset val="186"/>
      </rPr>
      <t xml:space="preserve"> būvniecība </t>
    </r>
  </si>
  <si>
    <r>
      <t xml:space="preserve">Projekta īstenošanas rezultātā tiks izbūvēts veloceļš </t>
    </r>
    <r>
      <rPr>
        <i/>
        <sz val="14"/>
        <rFont val="Arial"/>
        <family val="2"/>
        <charset val="186"/>
      </rPr>
      <t>Ikšķile–Ogre</t>
    </r>
    <r>
      <rPr>
        <sz val="14"/>
        <rFont val="Arial"/>
        <family val="2"/>
        <charset val="186"/>
      </rPr>
      <t xml:space="preserve">. Projektu plānots īstenot sadarbībā ar Satiksmes ministriju. Ogres novada pašvaldība finansē apgaismojuma izbūvi (EUR 205000).
</t>
    </r>
    <r>
      <rPr>
        <i/>
        <sz val="14"/>
        <rFont val="Arial"/>
        <family val="2"/>
        <charset val="186"/>
      </rPr>
      <t>Atbilstošais specifiskais atbalsta mērķis – 2.3.1. Veicināt ilgtspējīgu daudzveidu mobilitāti pilsētās.</t>
    </r>
  </si>
  <si>
    <t>1.1.66.</t>
  </si>
  <si>
    <r>
      <t xml:space="preserve">Veloceļa </t>
    </r>
    <r>
      <rPr>
        <i/>
        <sz val="14"/>
        <rFont val="Arial"/>
        <family val="2"/>
        <charset val="186"/>
      </rPr>
      <t>Lielvārde-Kaibala</t>
    </r>
    <r>
      <rPr>
        <sz val="14"/>
        <rFont val="Arial"/>
        <family val="2"/>
        <charset val="186"/>
      </rPr>
      <t xml:space="preserve"> būvniecība</t>
    </r>
  </si>
  <si>
    <t>1.1.67.</t>
  </si>
  <si>
    <r>
      <t xml:space="preserve">Veloceļa  </t>
    </r>
    <r>
      <rPr>
        <i/>
        <sz val="14"/>
        <rFont val="Arial"/>
        <family val="2"/>
        <charset val="186"/>
      </rPr>
      <t>Kaibala-Jumprava</t>
    </r>
    <r>
      <rPr>
        <sz val="14"/>
        <rFont val="Arial"/>
        <family val="2"/>
        <charset val="186"/>
      </rPr>
      <t xml:space="preserve"> būvniecība</t>
    </r>
  </si>
  <si>
    <r>
      <t xml:space="preserve">Veloceliņa </t>
    </r>
    <r>
      <rPr>
        <i/>
        <sz val="14"/>
        <rFont val="Arial"/>
        <family val="2"/>
        <charset val="186"/>
      </rPr>
      <t xml:space="preserve">Rīga–Ikšķile </t>
    </r>
    <r>
      <rPr>
        <sz val="14"/>
        <rFont val="Arial"/>
        <family val="2"/>
        <charset val="186"/>
      </rPr>
      <t>būvniecība</t>
    </r>
  </si>
  <si>
    <r>
      <t xml:space="preserve">Projekts tiks īstenots sadarbībā ar Satiksmes ministriju. Ogres novada pašvaldība izbūves veloceļa posmu </t>
    </r>
    <r>
      <rPr>
        <i/>
        <sz val="14"/>
        <rFont val="Arial"/>
        <family val="2"/>
        <charset val="186"/>
      </rPr>
      <t xml:space="preserve">Ikšķiles dambis-Saulkalne. </t>
    </r>
    <r>
      <rPr>
        <sz val="14"/>
        <rFont val="Arial"/>
        <family val="2"/>
        <charset val="186"/>
      </rPr>
      <t xml:space="preserve">
</t>
    </r>
  </si>
  <si>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</si>
  <si>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</si>
  <si>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1.1.68.</t>
  </si>
  <si>
    <t>Siltumnīcefekta gāzu emisiju samazināšana ar pilsētvides tehnoloģijām Ogres novada pašvaldības teritorijas apgaismojuma infrastruktūrā</t>
  </si>
  <si>
    <t>Jura Alunāna un Akmeņu ielu pārbūve posmā no Daugavpils ielas (A6) līdz Vidzemes ielai, Ogrē uzņēmējdarbības veicināšanai</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</si>
  <si>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(65 %);
Pašvaldības līdzfinansējums – 1828569,00 EUR (35 %).
</t>
  </si>
  <si>
    <t xml:space="preserve">Jaunogres aktīvās atpūtas kvartāla izveide
</t>
  </si>
  <si>
    <r>
      <t>Projekta īstenošanas rezultātā tiks izbūvēts veloceļš</t>
    </r>
    <r>
      <rPr>
        <i/>
        <sz val="14"/>
        <rFont val="Arial"/>
        <family val="2"/>
        <charset val="186"/>
      </rPr>
      <t xml:space="preserve"> Kaibala–Jumprava.</t>
    </r>
    <r>
      <rPr>
        <sz val="14"/>
        <rFont val="Arial"/>
        <family val="2"/>
        <charset val="186"/>
      </rPr>
      <t xml:space="preserve">Projektu plānots īstenot sadarbībā ar Satiksmes ministriju. </t>
    </r>
  </si>
  <si>
    <r>
      <t>Projekta īstenošanas rezultātā tiks izbūvēts veloceļš</t>
    </r>
    <r>
      <rPr>
        <i/>
        <sz val="14"/>
        <rFont val="Arial"/>
        <family val="2"/>
        <charset val="186"/>
      </rPr>
      <t xml:space="preserve"> Lielvārde–Kaibala.</t>
    </r>
    <r>
      <rPr>
        <sz val="14"/>
        <rFont val="Arial"/>
        <family val="2"/>
        <charset val="186"/>
      </rPr>
      <t xml:space="preserve">Projektu plānots īstenot sadarbībā ar Satiksmes ministriju. </t>
    </r>
  </si>
  <si>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</si>
  <si>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1.1.69.</t>
  </si>
  <si>
    <t>Lībieškalna teritorijas attīstība, Ogres novadā, uzņēmējdarbības veicināšanai</t>
  </si>
  <si>
    <t xml:space="preserve">Izstrādāta  tehniskā projekta dokumentācija, izbūvēts šķērsojums zem dzelzceļa Ogres pilsētā.
Projekta īstenošanai nepieciešamā finansējuma apmērs – EUR 15,7 milj. (ERAF – EUR 4 milj., aizņēmums – EUR 11,6 milj.):
    - 2025.-2027. g. periodā – EUR 8,63 milj. (ERAF – EUR                                       4,03 mij., aizņēmums – EUR 4,60 milj.);
    - 2028. g. – EUR 7,10 milj. (ERAF – EUR 50 000,  aizņēmums – EUR 7,05 milj.). 
Atbilstošais specifiskais atbalsta mērķis – 2.3.1.2. “Multimodāls sabiedriskā transporta tīkls”
</t>
  </si>
  <si>
    <t>(Ogres novada pašvaldības domes 21.02.2025. sēdes lēmuma (protokols Nr.2;22.) redakcijā.)</t>
  </si>
  <si>
    <t>(Ogres novada pašvaldības domes 21.02.2025. sēdes lēmuma (protokols Nr.2; 22.) redakcijā.)</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</si>
  <si>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</si>
  <si>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t>
  </si>
  <si>
    <t>2.2.33.</t>
  </si>
  <si>
    <t>Ikšķiles vidusskolas rekonstrukcija</t>
  </si>
  <si>
    <t xml:space="preserve">Projekta mērķis ir radīt kvalitatīvus apstākļus mācību procesa nodrošināšanai Ikšķiles vidusskolas vajadzībām.
Projekta ietvaros ir plānots sasniegt šādus rezultātus - 1.	Pārbūvētas esošās telpas Ikšķiles vidusskolā (Skolas iela 2, Ikšķile) izveidojot 5 jaunas mācību klases;
2.	Pilnveidotas un piemērotas vidusskolniekiem esošās mācību klases Ikšķiles mākslas un mūzikas skolā  (Strēlnieku ielā 10. Ikšķile);
3.	Rekonstruētas telpas Birzes ielā 33 Ikšķiles vidusskolas vajadzībām;
4.	Izveidota piekļuves kontroles sistēma skolēniem Skolas ielā 2 un Strēlnieku ielā 10, Ikšķilē;
5.	Piegādāti un uzstādīti 16 interaktīvie ekrāni Ikšķiles vidusskolā Skolas ielā 2, Ikšķilē..
</t>
  </si>
  <si>
    <t>(Ogres novada pašvaldības domes 09.07.2025. sēdes lēmuma (protokols Nr.3; 9.) redakcijā.)</t>
  </si>
  <si>
    <t>15.1.3.</t>
  </si>
  <si>
    <t>Operatīvo transportlīdzekļu iegāde Ogres novada pašvaldības policijas vajadzībām</t>
  </si>
  <si>
    <t>15.1.4.</t>
  </si>
  <si>
    <t>Objektu (patvertņu) pielāgošana un aprīkošana civilās aizsardzības mērķiem</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</si>
  <si>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t>
  </si>
  <si>
    <t>6.3.6.</t>
  </si>
  <si>
    <t>Sociālo mājokļu atjaunošana Ogres novadā</t>
  </si>
  <si>
    <t>Projekta ietvaros tiks atjaunoti sociālie dzīvokļi Ogres novada pašvaldības īpašumā esošajā daudzdzīvokļu namā.</t>
  </si>
  <si>
    <t>(Ogres novada pašvaldības domes 28.08.2025. sēdes lēmuma (protokols Nr.5; 21.) redakcijā.)</t>
  </si>
  <si>
    <t>1.11.9.</t>
  </si>
  <si>
    <t>Dabas aizsardzības un apsaimniekošanas pasākumi dabas parkā “Ogres Zilie kalni”</t>
  </si>
  <si>
    <t xml:space="preserve">Ogres novada pašvaldības aģentūras “Tūrisma, sporta un atpūtas kompleksa “Zilie kalni” attīstības aģentūra” </t>
  </si>
  <si>
    <t xml:space="preserve">Projekta ietvaros dabas parkā “Ogres Zilie kalni” tiks izveidota jauna aktīvās un pasīvās atpūtas infrastruktūra, kā arī īstenoti pasākumio invazīvo sugu (zeltslotiņas, korintes, akācijas u.c.) ierobežošanai, tiks izveidoti pastaigu maršruti ar audio gidiem ar izglītojošo un izzinošo saturu, izvietoti informatīvie stendi un norādes, izgatavotas dabas parka kartes, tiks veikti “Meža bišu takā” uzlabojumi un papildinājumi ar jauniem stropiem, kukaiņu mājām, putnu būrīšiem.
Projekts tiks īstenots 2025.-2029. g. periodā. 
Projekta īstenošanai nepieciešamā finansējuma apmērs – EUR 1 712 452,94 EUR (ERAF – EUR 1 455 500,00, Ogres novada pašvaldības aģentūras “Tūrisma, sporta un atpūtas kompleksa “Zilie kalni” attīstības aģentūra” (turpmāk – Aģentūra) – EUR 256 952,94):
- 2026. g.: EUR 428 113,24 (ERAF – EUR 363 875,00, Aģentūra – EUR 64 238,24);
- 2027. g.: EUR 428 113,24 (ERAF – EUR 363 875,00, Aģentūra – EUR 64 238,24);
- 2028. g.: EUR 428 113,24 (ERAF – EUR 363 875,00, Aģentūra – EUR 64 238,24);
- 2029. g.: EUR 428 113,24 (ERAF – EUR 363 875,00, Aģentūra – EUR 64 238,24).
</t>
  </si>
  <si>
    <t>Ogres novada pašvaldības aģentūras “Tūrisma, sporta un atpūtas kompleksa “Zilie kalni” attīstības aģentūra”</t>
  </si>
  <si>
    <t xml:space="preserve">Ogres novada pašvaldības līdzdalības budžeta plānošanas vienības </t>
  </si>
  <si>
    <t xml:space="preserve">Ogres novada pašvaldības līdzdalības budžetu iedala šādās budžeta plānošanas vienībās:
1. Birzgales pagasta teritorija;
2. Ikšķiles pilsētas teritorija;
3. Tīnūžu pagasta teritorija;
4. Jumpravas pagasta teritorija;
5. Krapes pagasta teritorija;
6. Ķeipenes pagasta teritorija;
7. Ķeguma pilsētas teritorija;
8. Lauberes pagasta teritorija;
9. Lēdmanes pagasta teritorija;
10.  Lielvārdes pagasta teritorija;
11. Lielvārdes pilsētas teritorija;
12. Madlienas pagasta teritorija;
13. Mazozolu pagasta teritorija;
14. Meņģeles pagasta teritorija;
15. Ogres valstspilsētas teritorija;
16. Ogresgala pagasta teritorija;
17. Rembates pagasta teritorija;
18. Suntažu pagasta teritorija;
19. Taurupes pagasta teritorija;
20. Tomes pagasta teritorija.
</t>
  </si>
  <si>
    <t xml:space="preserve">Nolūkā nodrošināt bijušās bērnu sanatorijas "Ogre” ēkas pieejamību un popularizēšanu, kā arī attīstīt pakalpojumus dabas parka “Ogres Zilie kalni” teritorijā Ogres novada iedzīvotājiem un viesiem, ēkā un pieguļošajā teritorijā plānots veidot rehabilitācijas un veselības veicināšanas centru. Tāpat ēkā tiks izveidots informācijas centrs, kurš veiks kultūras un reprezentācijas pasākumu koordinēšanu. 
Projekta ietvaros tiks atjaunots un saglabāts kultūrvēsturiskais Valsts nozīmes arhitektūras piemineklis – sanatorija “Ogre”, izbūvēts rehabilitācijas centrs, izveidots brīvdabas aktīvās atpūtas funkcionālajām zonām labiekārtots pastaigu parks. Projekts paredz izveidot kultūras un sabiedrisko aktivitāšu programmu veselības veicināšanas un rehabilitācijas centrā, kas vērsta uz sociāli mazaizsargātām grupām.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Atbilstošais specifiskais atbalsta mērķis: 4.3.2. Kultūras un tūrisma lomas palielināšana ekonomiskajā attīstībā, sociālajā iekļaušanā un sociālajās inovācijās"
</t>
  </si>
  <si>
    <t>Attīstības un plānošanas nodaļa, Ogres novada Kultūras un tūrisma pārvalde,  Ogres novada pašvadlības aģentūra “Tūrisma, sporta un atpūtas kompleksa “ZILIE KALNI” attīstības aģentūra”</t>
  </si>
  <si>
    <t xml:space="preserve">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1. pielikumam un viena patvertne atbilstoši 2. pielikumam. 
Projekts tiks īstenots 2026.-2029. g. periodā. 
Projekta īstenošanai nepieciešamā finansējuma apmērs – EUR 901 559,88 (EUR 545 174,00 – ERAF, EUR 356 385,88 – pašvaldības budžets):
   - 2026. gadā – EUR 479 038,64 (EUR 428 351,00 – ERAF, EUR 50 687,64 – pašvaldības budžets);
   - 2027. gadā – EUR 85 399,39 (EUR 38 941,00 – ERAF, EUR 46 458,39 – pašvaldības budžets);
   - 2028. gadā – EUR 136 556,88 (EUR 38 941,00 – ERAF, EUR 97 615,88 – pašvaldības budžets);
   - 2029. gadā – EUR 200 564,97 (EUR 38 941,00 – ERAF, EUR 161 623,97 – pašvaldības budžets).
</t>
  </si>
  <si>
    <t>Projekta īstenošanas rezultātā tiks iegādāti četri operatīvie transportlīdzekļi.</t>
  </si>
  <si>
    <t xml:space="preserve">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grozījumiem                         Ar Ogres novada pašvaldības domes 21.02.2025. sēdes lēmuma (protokols Nr.2; 22) grozījumiem
Ar Ogres novada pašvaldības domes 09.07.2025. sēdes lēmuma (protokols Nr.3; 9) grozījumiem
Ar Ogres novada pašvaldības domes 31.07.2025. sēdes lēmuma (protokols Nr.4; 18) grozījumiem 
Ar Ogres novada pašvaldības domes 28.08.2025. sēdes lēmuma (protokols Nr.5; 21) grozījumiem
Ar Ogres novada pašvaldības domes 25.09.2025. sēdes lēmuma (protokols Nr.7; 15) grozījumiem    </t>
  </si>
  <si>
    <t>(Ogres novada pašvaldības domes 25.09.2025. sēdes lēmuma (protokols Nr.7; 15.)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</si>
</sst>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8"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
      <vertAlign val="superscript"/>
      <sz val="14"/>
      <color theme="1"/>
      <name val="Arial"/>
      <family val="2"/>
      <charset val="186"/>
    </font>
    <font>
      <sz val="20"/>
      <name val="Arial"/>
      <family val="2"/>
      <charset val="186"/>
    </font>
    <font>
      <sz val="20"/>
      <color theme="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
      <patternFill patternType="solid">
        <fgColor rgb="FFCC99FF"/>
        <bgColor indexed="64"/>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513">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31" fillId="0" borderId="32" xfId="0" applyFont="1" applyBorder="1" applyAlignment="1">
      <alignment horizontal="left" vertical="center" wrapText="1"/>
    </xf>
    <xf numFmtId="0" fontId="4" fillId="9" borderId="0" xfId="0" applyFont="1" applyFill="1"/>
    <xf numFmtId="0" fontId="0" fillId="9" borderId="0" xfId="0" applyFill="1"/>
    <xf numFmtId="0" fontId="5" fillId="9" borderId="0" xfId="0" applyFont="1" applyFill="1" applyAlignment="1">
      <alignment horizontal="center" vertical="center" wrapText="1"/>
    </xf>
    <xf numFmtId="1" fontId="7" fillId="5" borderId="1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3" fontId="7" fillId="5" borderId="32" xfId="1" applyNumberFormat="1" applyFont="1" applyFill="1" applyBorder="1" applyAlignment="1">
      <alignment horizontal="center" vertical="center" wrapText="1"/>
    </xf>
    <xf numFmtId="3" fontId="7" fillId="5" borderId="32"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0" fillId="5" borderId="0" xfId="0" applyFill="1"/>
    <xf numFmtId="0" fontId="5"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5" fillId="5" borderId="14" xfId="0" applyFont="1" applyFill="1" applyBorder="1" applyAlignment="1">
      <alignment horizontal="center" vertical="center"/>
    </xf>
    <xf numFmtId="0" fontId="22" fillId="5" borderId="14" xfId="0" applyFont="1" applyFill="1" applyBorder="1" applyAlignment="1">
      <alignment horizontal="center" vertical="center"/>
    </xf>
    <xf numFmtId="1" fontId="7" fillId="5" borderId="14" xfId="1" applyNumberFormat="1" applyFont="1" applyFill="1" applyBorder="1" applyAlignment="1">
      <alignment horizontal="center" vertical="center"/>
    </xf>
    <xf numFmtId="3" fontId="9" fillId="5" borderId="14"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wrapText="1"/>
    </xf>
    <xf numFmtId="3" fontId="7" fillId="5" borderId="14" xfId="0" applyNumberFormat="1" applyFont="1" applyFill="1" applyBorder="1" applyAlignment="1">
      <alignment horizontal="center"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center" vertical="center" wrapText="1"/>
    </xf>
    <xf numFmtId="3" fontId="7" fillId="5" borderId="32" xfId="1" applyNumberFormat="1" applyFont="1" applyFill="1" applyBorder="1" applyAlignment="1">
      <alignment horizontal="center" vertical="center"/>
    </xf>
    <xf numFmtId="1" fontId="9" fillId="5" borderId="32" xfId="1" applyNumberFormat="1" applyFont="1" applyFill="1" applyBorder="1" applyAlignment="1">
      <alignment horizontal="center" vertical="center"/>
    </xf>
    <xf numFmtId="1" fontId="7" fillId="5" borderId="32" xfId="1" applyNumberFormat="1" applyFont="1" applyFill="1" applyBorder="1" applyAlignment="1">
      <alignment horizontal="center" vertical="center" wrapText="1"/>
    </xf>
    <xf numFmtId="1" fontId="7" fillId="5" borderId="32" xfId="0" applyNumberFormat="1" applyFont="1" applyFill="1" applyBorder="1" applyAlignment="1">
      <alignment horizontal="center" vertical="center" wrapText="1"/>
    </xf>
    <xf numFmtId="0" fontId="4" fillId="5" borderId="32" xfId="0" applyFont="1" applyFill="1" applyBorder="1" applyAlignment="1">
      <alignment vertical="center" wrapText="1"/>
    </xf>
    <xf numFmtId="49" fontId="7" fillId="5" borderId="18"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2" fontId="30" fillId="5" borderId="17" xfId="0" applyNumberFormat="1" applyFont="1" applyFill="1" applyBorder="1" applyAlignment="1">
      <alignment horizontal="center" vertical="center"/>
    </xf>
    <xf numFmtId="0" fontId="5" fillId="5" borderId="14" xfId="0" applyFont="1" applyFill="1" applyBorder="1" applyAlignment="1">
      <alignment horizontal="left" vertical="center" wrapText="1"/>
    </xf>
    <xf numFmtId="3" fontId="5" fillId="5" borderId="32" xfId="0" applyNumberFormat="1" applyFont="1" applyFill="1" applyBorder="1" applyAlignment="1">
      <alignment horizontal="center" vertical="center" wrapText="1"/>
    </xf>
    <xf numFmtId="3" fontId="28" fillId="5" borderId="32" xfId="0" applyNumberFormat="1" applyFont="1" applyFill="1" applyBorder="1" applyAlignment="1">
      <alignment horizontal="center" vertical="center"/>
    </xf>
    <xf numFmtId="1" fontId="4" fillId="5" borderId="32" xfId="0" applyNumberFormat="1" applyFont="1" applyFill="1" applyBorder="1" applyAlignment="1">
      <alignment horizontal="center" vertical="center" wrapText="1"/>
    </xf>
    <xf numFmtId="3" fontId="9" fillId="5" borderId="32" xfId="1" applyNumberFormat="1" applyFont="1" applyFill="1" applyBorder="1" applyAlignment="1">
      <alignment horizontal="center" vertical="center" wrapText="1"/>
    </xf>
    <xf numFmtId="3" fontId="4" fillId="5" borderId="32" xfId="0" applyNumberFormat="1" applyFont="1" applyFill="1" applyBorder="1" applyAlignment="1">
      <alignment horizontal="center" vertical="center" wrapText="1"/>
    </xf>
    <xf numFmtId="49" fontId="7" fillId="5" borderId="32" xfId="0" applyNumberFormat="1" applyFont="1" applyFill="1" applyBorder="1" applyAlignment="1">
      <alignment horizontal="center" vertical="center"/>
    </xf>
    <xf numFmtId="167" fontId="5" fillId="5"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32" xfId="2" applyNumberFormat="1" applyFont="1" applyFill="1" applyBorder="1" applyAlignment="1">
      <alignment horizontal="center" vertical="center"/>
    </xf>
    <xf numFmtId="167" fontId="4" fillId="5" borderId="32" xfId="0" applyNumberFormat="1" applyFont="1" applyFill="1" applyBorder="1" applyAlignment="1">
      <alignment horizontal="left" vertical="center" wrapText="1"/>
    </xf>
    <xf numFmtId="168" fontId="5" fillId="5" borderId="3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vertical="center"/>
    </xf>
    <xf numFmtId="3" fontId="9" fillId="5" borderId="17" xfId="1"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7" fillId="5" borderId="17" xfId="1" applyNumberFormat="1" applyFont="1" applyFill="1" applyBorder="1" applyAlignment="1">
      <alignment horizontal="center" vertical="center"/>
    </xf>
    <xf numFmtId="3" fontId="7"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0" xfId="0" applyFont="1" applyFill="1" applyAlignment="1">
      <alignment wrapText="1"/>
    </xf>
    <xf numFmtId="0" fontId="12"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4" fillId="5" borderId="0" xfId="0" applyFont="1" applyFill="1" applyAlignment="1">
      <alignment horizontal="center"/>
    </xf>
    <xf numFmtId="1" fontId="9" fillId="7" borderId="17" xfId="0" applyNumberFormat="1" applyFont="1" applyFill="1" applyBorder="1" applyAlignment="1">
      <alignment vertical="center"/>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xf numFmtId="0" fontId="7" fillId="0" borderId="0" xfId="0" applyFont="1" applyFill="1" applyAlignment="1">
      <alignment horizontal="center" vertical="center" wrapText="1"/>
    </xf>
    <xf numFmtId="0" fontId="0" fillId="0" borderId="0" xfId="0" applyFill="1"/>
    <xf numFmtId="0" fontId="4" fillId="0" borderId="0" xfId="0" applyFont="1" applyFill="1" applyAlignment="1">
      <alignment horizontal="center" vertical="center"/>
    </xf>
    <xf numFmtId="0" fontId="4" fillId="0" borderId="0" xfId="0" applyFont="1" applyFill="1" applyAlignment="1">
      <alignment wrapText="1"/>
    </xf>
    <xf numFmtId="0" fontId="12" fillId="0" borderId="0" xfId="0" applyFont="1" applyFill="1" applyAlignment="1">
      <alignment horizontal="center" vertical="center" wrapText="1"/>
    </xf>
    <xf numFmtId="0" fontId="5" fillId="0" borderId="7" xfId="0" applyFont="1" applyFill="1" applyBorder="1" applyAlignment="1">
      <alignment horizontal="center" vertical="center" wrapText="1"/>
    </xf>
    <xf numFmtId="0" fontId="37" fillId="0" borderId="0" xfId="0" applyFont="1" applyFill="1"/>
    <xf numFmtId="0" fontId="5" fillId="0" borderId="0" xfId="0" applyFont="1" applyFill="1" applyAlignment="1">
      <alignment vertical="center" wrapText="1"/>
    </xf>
    <xf numFmtId="0" fontId="9" fillId="0" borderId="0" xfId="0" applyFont="1" applyFill="1" applyAlignment="1">
      <alignment vertical="center"/>
    </xf>
    <xf numFmtId="0" fontId="5" fillId="0" borderId="0" xfId="0" applyFont="1" applyFill="1"/>
    <xf numFmtId="0" fontId="4" fillId="0" borderId="0" xfId="0" applyFont="1" applyFill="1" applyAlignment="1">
      <alignment horizontal="center"/>
    </xf>
    <xf numFmtId="0" fontId="9" fillId="0" borderId="0" xfId="0" applyFont="1" applyFill="1" applyAlignment="1">
      <alignment horizontal="center" vertical="center"/>
    </xf>
    <xf numFmtId="0" fontId="5" fillId="0" borderId="0" xfId="0" applyFont="1" applyFill="1" applyAlignment="1">
      <alignment horizontal="center"/>
    </xf>
    <xf numFmtId="0" fontId="5" fillId="0" borderId="0" xfId="0" applyFont="1" applyFill="1" applyAlignment="1">
      <alignment vertical="center"/>
    </xf>
    <xf numFmtId="0" fontId="5" fillId="0" borderId="0" xfId="0" applyFont="1" applyFill="1" applyAlignment="1">
      <alignment horizontal="left" vertical="center" wrapText="1"/>
    </xf>
    <xf numFmtId="0" fontId="39" fillId="0" borderId="0" xfId="0" applyFont="1" applyFill="1"/>
    <xf numFmtId="0" fontId="41" fillId="0" borderId="0" xfId="0" applyFont="1" applyFill="1"/>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0" fillId="0" borderId="34" xfId="0" applyBorder="1" applyAlignment="1">
      <alignment vertical="center"/>
    </xf>
    <xf numFmtId="0" fontId="0" fillId="0" borderId="35" xfId="0" applyBorder="1" applyAlignment="1">
      <alignment vertical="center"/>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5" borderId="33" xfId="0" applyNumberFormat="1" applyFont="1" applyFill="1" applyBorder="1" applyAlignment="1">
      <alignment horizontal="center" vertical="center"/>
    </xf>
    <xf numFmtId="0" fontId="37" fillId="5" borderId="34" xfId="0" applyFont="1" applyFill="1" applyBorder="1" applyAlignment="1">
      <alignment vertical="center"/>
    </xf>
    <xf numFmtId="0" fontId="37" fillId="5" borderId="35" xfId="0" applyFont="1" applyFill="1" applyBorder="1" applyAlignment="1">
      <alignment vertical="center"/>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0" fillId="5" borderId="34" xfId="0" applyFill="1" applyBorder="1" applyAlignment="1">
      <alignment vertical="center"/>
    </xf>
    <xf numFmtId="0" fontId="0" fillId="5" borderId="35" xfId="0" applyFill="1" applyBorder="1" applyAlignment="1">
      <alignment vertical="center"/>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7" borderId="1" xfId="0" applyFont="1" applyFill="1" applyBorder="1" applyAlignment="1">
      <alignment vertical="center" wrapText="1"/>
    </xf>
    <xf numFmtId="0" fontId="19" fillId="0" borderId="1" xfId="0" applyFont="1" applyBorder="1" applyAlignment="1">
      <alignment horizontal="lef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7"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46" fillId="0" borderId="0" xfId="0" applyFont="1" applyFill="1" applyAlignment="1">
      <alignment horizontal="right" vertical="center" wrapText="1"/>
    </xf>
    <xf numFmtId="0" fontId="47" fillId="0" borderId="0" xfId="0" applyFont="1" applyFill="1" applyAlignment="1">
      <alignment horizontal="right" vertical="center" wrapText="1"/>
    </xf>
    <xf numFmtId="0" fontId="0" fillId="0" borderId="0" xfId="0" applyFill="1" applyAlignment="1">
      <alignment wrapText="1"/>
    </xf>
    <xf numFmtId="49" fontId="7" fillId="0" borderId="18"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3" fontId="4" fillId="0" borderId="32" xfId="0" applyNumberFormat="1" applyFont="1" applyFill="1" applyBorder="1" applyAlignment="1">
      <alignment horizontal="center" vertical="center"/>
    </xf>
    <xf numFmtId="1" fontId="4" fillId="0" borderId="32" xfId="0" applyNumberFormat="1" applyFont="1" applyFill="1" applyBorder="1" applyAlignment="1">
      <alignment horizontal="center" vertical="center"/>
    </xf>
    <xf numFmtId="3" fontId="7" fillId="0" borderId="32" xfId="0" applyNumberFormat="1"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19" xfId="0" applyFont="1" applyFill="1" applyBorder="1" applyAlignment="1">
      <alignment horizontal="center" vertical="center" wrapText="1"/>
    </xf>
    <xf numFmtId="49" fontId="6" fillId="0" borderId="33" xfId="0" applyNumberFormat="1" applyFont="1"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164" fontId="4" fillId="0" borderId="32" xfId="0" applyNumberFormat="1" applyFont="1" applyFill="1" applyBorder="1" applyAlignment="1">
      <alignment horizontal="center" vertical="center" wrapText="1"/>
    </xf>
    <xf numFmtId="164" fontId="5" fillId="0" borderId="32" xfId="0" applyNumberFormat="1" applyFont="1" applyFill="1" applyBorder="1" applyAlignment="1">
      <alignment horizontal="center" vertical="center" wrapText="1"/>
    </xf>
    <xf numFmtId="1" fontId="7" fillId="0" borderId="32" xfId="0" applyNumberFormat="1" applyFont="1" applyFill="1" applyBorder="1" applyAlignment="1">
      <alignment horizontal="center" vertical="center" wrapText="1"/>
    </xf>
    <xf numFmtId="167" fontId="5" fillId="0" borderId="32" xfId="0" applyNumberFormat="1" applyFont="1" applyFill="1" applyBorder="1" applyAlignment="1">
      <alignment horizontal="left" vertical="center" wrapText="1"/>
    </xf>
    <xf numFmtId="166" fontId="4" fillId="0" borderId="32" xfId="1"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0" fontId="5" fillId="0" borderId="32" xfId="0" applyFont="1" applyFill="1" applyBorder="1"/>
    <xf numFmtId="0" fontId="5" fillId="0" borderId="32" xfId="0" applyFont="1" applyFill="1" applyBorder="1" applyAlignment="1">
      <alignment horizontal="center" vertical="center"/>
    </xf>
    <xf numFmtId="1" fontId="7" fillId="0" borderId="32" xfId="1"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32" xfId="0" applyFont="1" applyFill="1" applyBorder="1" applyAlignment="1">
      <alignment horizontal="left" vertical="center" wrapText="1"/>
    </xf>
    <xf numFmtId="1" fontId="7" fillId="0" borderId="18" xfId="0" applyNumberFormat="1" applyFont="1" applyFill="1" applyBorder="1" applyAlignment="1">
      <alignment horizontal="center" vertical="center" wrapText="1"/>
    </xf>
    <xf numFmtId="49" fontId="5" fillId="0" borderId="32" xfId="0" applyNumberFormat="1"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3" fontId="5" fillId="0" borderId="32" xfId="1"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165" fontId="5" fillId="0" borderId="19" xfId="2" applyNumberFormat="1" applyFont="1" applyFill="1" applyBorder="1" applyAlignment="1">
      <alignment horizontal="center" vertical="center"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00FF00"/>
      <color rgb="FFCC99FF"/>
      <color rgb="FFFF0066"/>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6412058</xdr:colOff>
      <xdr:row>151</xdr:row>
      <xdr:rowOff>3302000</xdr:rowOff>
    </xdr:from>
    <xdr:to>
      <xdr:col>47</xdr:col>
      <xdr:colOff>7439602</xdr:colOff>
      <xdr:row>151</xdr:row>
      <xdr:rowOff>3941617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654035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twoCellAnchor>
    <xdr:from>
      <xdr:col>47</xdr:col>
      <xdr:colOff>6475558</xdr:colOff>
      <xdr:row>151</xdr:row>
      <xdr:rowOff>3302000</xdr:rowOff>
    </xdr:from>
    <xdr:to>
      <xdr:col>47</xdr:col>
      <xdr:colOff>7503102</xdr:colOff>
      <xdr:row>151</xdr:row>
      <xdr:rowOff>3941617</xdr:rowOff>
    </xdr:to>
    <xdr:sp macro="" textlink="">
      <xdr:nvSpPr>
        <xdr:cNvPr id="4" name="TextBox 3">
          <a:hlinkClick xmlns:r="http://schemas.openxmlformats.org/officeDocument/2006/relationships" r:id="rId1"/>
          <a:extLst>
            <a:ext uri="{FF2B5EF4-FFF2-40B4-BE49-F238E27FC236}">
              <a16:creationId xmlns:a16="http://schemas.microsoft.com/office/drawing/2014/main" xmlns="" id="{00000000-0008-0000-0000-000004000000}"/>
            </a:ext>
          </a:extLst>
        </xdr:cNvPr>
        <xdr:cNvSpPr txBox="1"/>
      </xdr:nvSpPr>
      <xdr:spPr>
        <a:xfrm>
          <a:off x="654670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97"/>
  <sheetViews>
    <sheetView tabSelected="1" topLeftCell="A4" zoomScale="40" zoomScaleNormal="40" zoomScalePageLayoutView="80" workbookViewId="0">
      <selection activeCell="A4" sqref="A4:AY4"/>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31" width="8.85546875" style="20"/>
    <col min="132" max="161" width="8.85546875" style="360"/>
    <col min="162" max="16384" width="8.85546875" style="20"/>
  </cols>
  <sheetData>
    <row r="1" spans="1:318" ht="27.75" customHeight="1" x14ac:dyDescent="0.25">
      <c r="AV1" s="481" t="s">
        <v>1101</v>
      </c>
      <c r="AW1" s="482"/>
      <c r="AX1" s="482"/>
      <c r="AY1" s="482"/>
    </row>
    <row r="2" spans="1:318" ht="408.75" customHeight="1" x14ac:dyDescent="0.25">
      <c r="AV2" s="482"/>
      <c r="AW2" s="482"/>
      <c r="AX2" s="482"/>
      <c r="AY2" s="482"/>
    </row>
    <row r="3" spans="1:318" ht="213" customHeight="1" x14ac:dyDescent="0.25">
      <c r="AV3" s="483"/>
      <c r="AW3" s="483"/>
      <c r="AX3" s="483"/>
      <c r="AY3" s="483"/>
    </row>
    <row r="4" spans="1:318" s="12" customFormat="1" ht="56.25" customHeight="1" x14ac:dyDescent="0.25">
      <c r="A4" s="407" t="s">
        <v>197</v>
      </c>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EB4" s="361"/>
      <c r="EC4" s="361"/>
      <c r="ED4" s="361"/>
      <c r="EE4" s="361"/>
      <c r="EF4" s="361"/>
      <c r="EG4" s="361"/>
      <c r="EH4" s="361"/>
      <c r="EI4" s="361"/>
      <c r="EJ4" s="361"/>
      <c r="EK4" s="361"/>
      <c r="EL4" s="361"/>
      <c r="EM4" s="361"/>
      <c r="EN4" s="361"/>
      <c r="EO4" s="361"/>
      <c r="EP4" s="361"/>
      <c r="EQ4" s="361"/>
      <c r="ER4" s="361"/>
      <c r="ES4" s="361"/>
      <c r="ET4" s="361"/>
      <c r="EU4" s="361"/>
      <c r="EV4" s="361"/>
      <c r="EW4" s="361"/>
      <c r="EX4" s="361"/>
      <c r="EY4" s="361"/>
      <c r="EZ4" s="361"/>
      <c r="FA4" s="361"/>
      <c r="FB4" s="361"/>
      <c r="FC4" s="361"/>
      <c r="FD4" s="361"/>
      <c r="FE4" s="361"/>
    </row>
    <row r="5" spans="1:318" s="12" customFormat="1" ht="56.25" customHeight="1" thickBot="1" x14ac:dyDescent="0.35">
      <c r="A5" s="408" t="s">
        <v>201</v>
      </c>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EB5" s="361"/>
      <c r="EC5" s="361"/>
      <c r="ED5" s="361"/>
      <c r="EE5" s="361"/>
      <c r="EF5" s="361"/>
      <c r="EG5" s="361"/>
      <c r="EH5" s="361"/>
      <c r="EI5" s="361"/>
      <c r="EJ5" s="361"/>
      <c r="EK5" s="361"/>
      <c r="EL5" s="361"/>
      <c r="EM5" s="361"/>
      <c r="EN5" s="361"/>
      <c r="EO5" s="361"/>
      <c r="EP5" s="361"/>
      <c r="EQ5" s="361"/>
      <c r="ER5" s="361"/>
      <c r="ES5" s="361"/>
      <c r="ET5" s="361"/>
      <c r="EU5" s="361"/>
      <c r="EV5" s="361"/>
      <c r="EW5" s="361"/>
      <c r="EX5" s="361"/>
      <c r="EY5" s="361"/>
      <c r="EZ5" s="361"/>
      <c r="FA5" s="361"/>
      <c r="FB5" s="361"/>
      <c r="FC5" s="361"/>
      <c r="FD5" s="361"/>
      <c r="FE5" s="361"/>
    </row>
    <row r="6" spans="1:318" ht="40.5" customHeight="1" x14ac:dyDescent="0.25">
      <c r="A6" s="402" t="s">
        <v>1</v>
      </c>
      <c r="B6" s="391" t="s">
        <v>0</v>
      </c>
      <c r="C6" s="391" t="s">
        <v>25</v>
      </c>
      <c r="D6" s="391" t="s">
        <v>24</v>
      </c>
      <c r="E6" s="398">
        <v>2022</v>
      </c>
      <c r="F6" s="399"/>
      <c r="G6" s="399"/>
      <c r="H6" s="399"/>
      <c r="I6" s="399"/>
      <c r="J6" s="399"/>
      <c r="K6" s="399"/>
      <c r="L6" s="398">
        <v>2023</v>
      </c>
      <c r="M6" s="399"/>
      <c r="N6" s="399"/>
      <c r="O6" s="399"/>
      <c r="P6" s="399"/>
      <c r="Q6" s="399"/>
      <c r="R6" s="399"/>
      <c r="S6" s="398">
        <v>2024</v>
      </c>
      <c r="T6" s="399"/>
      <c r="U6" s="399"/>
      <c r="V6" s="399"/>
      <c r="W6" s="399"/>
      <c r="X6" s="399"/>
      <c r="Y6" s="399"/>
      <c r="Z6" s="398">
        <v>2025</v>
      </c>
      <c r="AA6" s="399"/>
      <c r="AB6" s="399"/>
      <c r="AC6" s="399"/>
      <c r="AD6" s="399"/>
      <c r="AE6" s="399"/>
      <c r="AF6" s="399"/>
      <c r="AG6" s="398">
        <v>2026</v>
      </c>
      <c r="AH6" s="399"/>
      <c r="AI6" s="399"/>
      <c r="AJ6" s="399"/>
      <c r="AK6" s="399"/>
      <c r="AL6" s="399"/>
      <c r="AM6" s="399"/>
      <c r="AN6" s="398">
        <v>2027</v>
      </c>
      <c r="AO6" s="399"/>
      <c r="AP6" s="399"/>
      <c r="AQ6" s="399"/>
      <c r="AR6" s="399"/>
      <c r="AS6" s="399"/>
      <c r="AT6" s="399"/>
      <c r="AU6" s="391" t="s">
        <v>27</v>
      </c>
      <c r="AV6" s="415" t="s">
        <v>4</v>
      </c>
      <c r="AW6" s="417" t="s">
        <v>21</v>
      </c>
      <c r="AX6" s="417" t="s">
        <v>22</v>
      </c>
      <c r="AY6" s="394" t="s">
        <v>5</v>
      </c>
    </row>
    <row r="7" spans="1:318" ht="29.25" customHeight="1" x14ac:dyDescent="0.25">
      <c r="A7" s="403"/>
      <c r="B7" s="392"/>
      <c r="C7" s="392"/>
      <c r="D7" s="393"/>
      <c r="E7" s="400" t="s">
        <v>653</v>
      </c>
      <c r="F7" s="400"/>
      <c r="G7" s="400"/>
      <c r="H7" s="400"/>
      <c r="I7" s="400"/>
      <c r="J7" s="400"/>
      <c r="K7" s="401"/>
      <c r="L7" s="400" t="s">
        <v>653</v>
      </c>
      <c r="M7" s="400"/>
      <c r="N7" s="400"/>
      <c r="O7" s="400"/>
      <c r="P7" s="400"/>
      <c r="Q7" s="400"/>
      <c r="R7" s="401"/>
      <c r="S7" s="400" t="s">
        <v>653</v>
      </c>
      <c r="T7" s="400"/>
      <c r="U7" s="400"/>
      <c r="V7" s="400"/>
      <c r="W7" s="400"/>
      <c r="X7" s="400"/>
      <c r="Y7" s="401"/>
      <c r="Z7" s="400" t="s">
        <v>653</v>
      </c>
      <c r="AA7" s="400"/>
      <c r="AB7" s="400"/>
      <c r="AC7" s="400"/>
      <c r="AD7" s="400"/>
      <c r="AE7" s="400"/>
      <c r="AF7" s="401"/>
      <c r="AG7" s="400" t="s">
        <v>653</v>
      </c>
      <c r="AH7" s="400"/>
      <c r="AI7" s="400"/>
      <c r="AJ7" s="400"/>
      <c r="AK7" s="400"/>
      <c r="AL7" s="400"/>
      <c r="AM7" s="401"/>
      <c r="AN7" s="400" t="s">
        <v>653</v>
      </c>
      <c r="AO7" s="400"/>
      <c r="AP7" s="400"/>
      <c r="AQ7" s="400"/>
      <c r="AR7" s="400"/>
      <c r="AS7" s="400"/>
      <c r="AT7" s="401"/>
      <c r="AU7" s="393"/>
      <c r="AV7" s="416"/>
      <c r="AW7" s="418"/>
      <c r="AX7" s="418"/>
      <c r="AY7" s="395"/>
    </row>
    <row r="8" spans="1:318" ht="138.75" customHeight="1" x14ac:dyDescent="0.25">
      <c r="A8" s="403"/>
      <c r="B8" s="392"/>
      <c r="C8" s="392"/>
      <c r="D8" s="393"/>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93"/>
      <c r="AV8" s="416"/>
      <c r="AW8" s="418"/>
      <c r="AX8" s="418"/>
      <c r="AY8" s="395"/>
    </row>
    <row r="9" spans="1:318" s="1" customFormat="1" ht="18.75" customHeight="1" x14ac:dyDescent="0.25">
      <c r="A9" s="410"/>
      <c r="B9" s="411"/>
      <c r="C9" s="411"/>
      <c r="D9" s="411"/>
      <c r="E9" s="58">
        <f t="shared" ref="E9:K9" si="0">E10</f>
        <v>4599758.9050000003</v>
      </c>
      <c r="F9" s="65">
        <f t="shared" si="0"/>
        <v>6890656.5449999999</v>
      </c>
      <c r="G9" s="65">
        <f t="shared" si="0"/>
        <v>4570239.01</v>
      </c>
      <c r="H9" s="65"/>
      <c r="I9" s="65">
        <f t="shared" si="0"/>
        <v>824536.78</v>
      </c>
      <c r="J9" s="65"/>
      <c r="K9" s="65">
        <f t="shared" si="0"/>
        <v>16885191.239999998</v>
      </c>
      <c r="L9" s="65">
        <f>L10</f>
        <v>13381424.307000002</v>
      </c>
      <c r="M9" s="65">
        <f t="shared" ref="M9" si="1">M10</f>
        <v>1952568.804</v>
      </c>
      <c r="N9" s="65">
        <f t="shared" ref="N9" si="2">N10</f>
        <v>3787481.9699999997</v>
      </c>
      <c r="O9" s="65"/>
      <c r="P9" s="65">
        <f t="shared" ref="P9" si="3">P10</f>
        <v>891927.3</v>
      </c>
      <c r="Q9" s="65"/>
      <c r="R9" s="65">
        <f t="shared" ref="R9" si="4">R10</f>
        <v>20013402.380999997</v>
      </c>
      <c r="S9" s="65">
        <f t="shared" ref="S9" si="5">S10</f>
        <v>10046202.197275002</v>
      </c>
      <c r="T9" s="65">
        <f t="shared" ref="T9" si="6">T10</f>
        <v>923678.69022499991</v>
      </c>
      <c r="U9" s="65">
        <f t="shared" ref="U9" si="7">U10</f>
        <v>11621875.02</v>
      </c>
      <c r="V9" s="65"/>
      <c r="W9" s="65">
        <f t="shared" ref="W9" si="8">W10</f>
        <v>800000</v>
      </c>
      <c r="X9" s="65"/>
      <c r="Y9" s="65">
        <f t="shared" ref="Y9" si="9">Y10</f>
        <v>23391755.907500003</v>
      </c>
      <c r="Z9" s="65">
        <f>Z10</f>
        <v>11955903.286225</v>
      </c>
      <c r="AA9" s="65">
        <f t="shared" ref="AA9" si="10">AA10</f>
        <v>6599209.3552750004</v>
      </c>
      <c r="AB9" s="65">
        <f t="shared" ref="AB9" si="11">AB10</f>
        <v>4188467.6</v>
      </c>
      <c r="AC9" s="65"/>
      <c r="AD9" s="65">
        <f t="shared" ref="AD9" si="12">AD10</f>
        <v>433204</v>
      </c>
      <c r="AE9" s="65"/>
      <c r="AF9" s="65">
        <f t="shared" ref="AF9" si="13">AF10</f>
        <v>23176784.241499998</v>
      </c>
      <c r="AG9" s="65">
        <f t="shared" ref="AG9" si="14">AG10</f>
        <v>8515863</v>
      </c>
      <c r="AH9" s="65">
        <f t="shared" ref="AH9" si="15">AH10</f>
        <v>620825.59999999998</v>
      </c>
      <c r="AI9" s="65">
        <f t="shared" ref="AI9" si="16">AI10</f>
        <v>5634871.4000000004</v>
      </c>
      <c r="AJ9" s="65"/>
      <c r="AK9" s="65">
        <f t="shared" ref="AK9" si="17">AK10</f>
        <v>64238.235000000001</v>
      </c>
      <c r="AL9" s="65"/>
      <c r="AM9" s="65">
        <f t="shared" ref="AM9" si="18">AM10</f>
        <v>14835798.234999999</v>
      </c>
      <c r="AN9" s="65">
        <f t="shared" ref="AN9" si="19">AN10</f>
        <v>7512586.5</v>
      </c>
      <c r="AO9" s="65">
        <f t="shared" ref="AO9" si="20">AO10</f>
        <v>0</v>
      </c>
      <c r="AP9" s="65">
        <f t="shared" ref="AP9" si="21">AP10</f>
        <v>606875</v>
      </c>
      <c r="AQ9" s="65"/>
      <c r="AR9" s="65">
        <f t="shared" ref="AR9" si="22">AR10</f>
        <v>64238.235000000001</v>
      </c>
      <c r="AS9" s="65"/>
      <c r="AT9" s="65">
        <f t="shared" ref="AT9:AU9" si="23">AT10</f>
        <v>8263699.7350000003</v>
      </c>
      <c r="AU9" s="65">
        <f t="shared" si="23"/>
        <v>106566631.73999999</v>
      </c>
      <c r="AV9" s="59"/>
      <c r="AW9" s="59"/>
      <c r="AX9" s="58"/>
      <c r="AY9" s="60"/>
      <c r="EB9" s="362"/>
      <c r="EC9" s="362"/>
      <c r="ED9" s="362"/>
      <c r="EE9" s="362"/>
      <c r="EF9" s="362"/>
      <c r="EG9" s="362"/>
      <c r="EH9" s="362"/>
      <c r="EI9" s="362"/>
      <c r="EJ9" s="362"/>
      <c r="EK9" s="362"/>
      <c r="EL9" s="362"/>
      <c r="EM9" s="362"/>
      <c r="EN9" s="362"/>
      <c r="EO9" s="362"/>
      <c r="EP9" s="362"/>
      <c r="EQ9" s="362"/>
      <c r="ER9" s="362"/>
      <c r="ES9" s="362"/>
      <c r="ET9" s="362"/>
      <c r="EU9" s="362"/>
      <c r="EV9" s="362"/>
      <c r="EW9" s="362"/>
      <c r="EX9" s="362"/>
      <c r="EY9" s="362"/>
      <c r="EZ9" s="362"/>
      <c r="FA9" s="362"/>
      <c r="FB9" s="362"/>
      <c r="FC9" s="362"/>
      <c r="FD9" s="362"/>
      <c r="FE9" s="362"/>
    </row>
    <row r="10" spans="1:318" s="23" customFormat="1" ht="57" customHeight="1" x14ac:dyDescent="0.25">
      <c r="A10" s="419" t="s">
        <v>274</v>
      </c>
      <c r="B10" s="420"/>
      <c r="C10" s="420"/>
      <c r="D10" s="420"/>
      <c r="E10" s="132">
        <f t="shared" ref="E10:AS10" si="24">SUM(E12:E76,E110:E141,E145:E145,E147:E161,E168:E169,E165,E171:E173,E177:E182,E106,E77,E79,E81,E85, E108, E142,E166,E162:E185,E87,E89:E105,E187, E83)</f>
        <v>4599758.9050000003</v>
      </c>
      <c r="F10" s="132">
        <f t="shared" si="24"/>
        <v>6890656.5449999999</v>
      </c>
      <c r="G10" s="132">
        <f t="shared" si="24"/>
        <v>4570239.01</v>
      </c>
      <c r="H10" s="132">
        <f t="shared" si="24"/>
        <v>0</v>
      </c>
      <c r="I10" s="132">
        <f t="shared" si="24"/>
        <v>824536.78</v>
      </c>
      <c r="J10" s="132">
        <f t="shared" si="24"/>
        <v>0</v>
      </c>
      <c r="K10" s="132">
        <f>SUM(K12:K76,K110:K141,K145:K145,K147:K161,K168:K169,K165,K171:K173,K177:K182,K106,K77,K79,K81,K85, K108, K142,K166,K162:K185,K87,K89:K105,K187, K83)</f>
        <v>16885191.239999998</v>
      </c>
      <c r="L10" s="132">
        <f t="shared" si="24"/>
        <v>13381424.307000002</v>
      </c>
      <c r="M10" s="132">
        <f t="shared" si="24"/>
        <v>1952568.804</v>
      </c>
      <c r="N10" s="132">
        <f t="shared" si="24"/>
        <v>3787481.9699999997</v>
      </c>
      <c r="O10" s="132">
        <f t="shared" si="24"/>
        <v>0</v>
      </c>
      <c r="P10" s="132">
        <f t="shared" si="24"/>
        <v>891927.3</v>
      </c>
      <c r="Q10" s="132">
        <f t="shared" si="24"/>
        <v>0</v>
      </c>
      <c r="R10" s="132">
        <f>SUM(R12:R76,R110:R141,R145:R145,R147:R161,R168:R169,R165,R171:R173,R177:R182,R106,R77,R79,R81,R85, R108, R142,R166,R162:R185,R87,R89:R105,R187, R83)</f>
        <v>20013402.380999997</v>
      </c>
      <c r="S10" s="132">
        <f t="shared" si="24"/>
        <v>10046202.197275002</v>
      </c>
      <c r="T10" s="132">
        <f t="shared" si="24"/>
        <v>923678.69022499991</v>
      </c>
      <c r="U10" s="132">
        <f t="shared" si="24"/>
        <v>11621875.02</v>
      </c>
      <c r="V10" s="132">
        <f t="shared" si="24"/>
        <v>0</v>
      </c>
      <c r="W10" s="132">
        <f t="shared" si="24"/>
        <v>800000</v>
      </c>
      <c r="X10" s="132">
        <f t="shared" si="24"/>
        <v>0</v>
      </c>
      <c r="Y10" s="132">
        <f>SUM(Y12:Y76,Y110:Y141,Y145:Y145,Y147:Y161,Y168:Y169,Y165,Y171:Y173,Y177:Y182,Y106,Y77,Y79,Y81,Y85, Y108, Y142,Y166,Y162:Y185,Y87,Y89:Y105,Y187, Y83)</f>
        <v>23391755.907500003</v>
      </c>
      <c r="Z10" s="132">
        <f t="shared" si="24"/>
        <v>11955903.286225</v>
      </c>
      <c r="AA10" s="132">
        <f t="shared" si="24"/>
        <v>6599209.3552750004</v>
      </c>
      <c r="AB10" s="132">
        <f t="shared" si="24"/>
        <v>4188467.6</v>
      </c>
      <c r="AC10" s="132">
        <f t="shared" si="24"/>
        <v>0</v>
      </c>
      <c r="AD10" s="132">
        <f t="shared" si="24"/>
        <v>433204</v>
      </c>
      <c r="AE10" s="132">
        <f t="shared" si="24"/>
        <v>0</v>
      </c>
      <c r="AF10" s="132">
        <f>SUM(AF12:AF76,AF110:AF141,AF145:AF145,AF147:AF161,AF168:AF169,AF165,AF171:AF173,AF177:AF182,AF106,AF77,AF79,AF81,AF85, AF108, AF142,AF166,AF162:AF185,AF87,AF89:AF105,AF187, AF83)</f>
        <v>23176784.241499998</v>
      </c>
      <c r="AG10" s="132">
        <f t="shared" si="24"/>
        <v>8515863</v>
      </c>
      <c r="AH10" s="132">
        <f t="shared" si="24"/>
        <v>620825.59999999998</v>
      </c>
      <c r="AI10" s="132">
        <f t="shared" si="24"/>
        <v>5634871.4000000004</v>
      </c>
      <c r="AJ10" s="132">
        <f t="shared" si="24"/>
        <v>0</v>
      </c>
      <c r="AK10" s="132">
        <f t="shared" si="24"/>
        <v>64238.235000000001</v>
      </c>
      <c r="AL10" s="132">
        <f t="shared" si="24"/>
        <v>0</v>
      </c>
      <c r="AM10" s="132">
        <f>SUM(AM12:AM76,AM110:AM141,AM145:AM145,AM147:AM161,AM168:AM169,AM165,AM171:AM173,AM177:AM182,AM106,AM77,AM79,AM81,AM85, AM108, AM142,AM166,AM162:AM185,AM87,AM89:AM105,AM187, AM83)</f>
        <v>14835798.234999999</v>
      </c>
      <c r="AN10" s="132">
        <f t="shared" si="24"/>
        <v>7512586.5</v>
      </c>
      <c r="AO10" s="132">
        <f t="shared" si="24"/>
        <v>0</v>
      </c>
      <c r="AP10" s="132">
        <f t="shared" si="24"/>
        <v>606875</v>
      </c>
      <c r="AQ10" s="132">
        <f t="shared" si="24"/>
        <v>0</v>
      </c>
      <c r="AR10" s="132">
        <f t="shared" si="24"/>
        <v>64238.235000000001</v>
      </c>
      <c r="AS10" s="132">
        <f t="shared" si="24"/>
        <v>0</v>
      </c>
      <c r="AT10" s="132">
        <f>SUM(AT12:AT76,AT110:AT141,AT145:AT145,AT147:AT161,AT168:AT169,AT165,AT171:AT173,AT177:AT182,AT106,AT77,AT79,AT81,AT85, AT108, AT142,AT166,AT162:AT185,AT87,AT89:AT105,AT187, AT83)</f>
        <v>8263699.7350000003</v>
      </c>
      <c r="AU10" s="132">
        <f>SUM(AU12:AU76,AU110:AU141,AU145:AU145,AU147:AU161,AU168:AU169,AU165,AU171:AU173,AU177:AU182,AU106,AU77,AU79,AU81,AU85, AU108, AU142,AU166,AU162:AU185,AU87,AU89:AU105,AU187, AU83)</f>
        <v>106566631.73999999</v>
      </c>
      <c r="AV10" s="62"/>
      <c r="AW10" s="62"/>
      <c r="AX10" s="62"/>
      <c r="AY10" s="63"/>
      <c r="EB10" s="363"/>
      <c r="EC10" s="363"/>
      <c r="ED10" s="363"/>
      <c r="EE10" s="363"/>
      <c r="EF10" s="363"/>
      <c r="EG10" s="363"/>
      <c r="EH10" s="363"/>
      <c r="EI10" s="363"/>
      <c r="EJ10" s="363"/>
      <c r="EK10" s="363"/>
      <c r="EL10" s="363"/>
      <c r="EM10" s="363"/>
      <c r="EN10" s="363"/>
      <c r="EO10" s="363"/>
      <c r="EP10" s="363"/>
      <c r="EQ10" s="363"/>
      <c r="ER10" s="363"/>
      <c r="ES10" s="363"/>
      <c r="ET10" s="363"/>
      <c r="EU10" s="363"/>
      <c r="EV10" s="363"/>
      <c r="EW10" s="363"/>
      <c r="EX10" s="363"/>
      <c r="EY10" s="363"/>
      <c r="EZ10" s="363"/>
      <c r="FA10" s="363"/>
      <c r="FB10" s="363"/>
      <c r="FC10" s="363"/>
      <c r="FD10" s="363"/>
      <c r="FE10" s="363"/>
    </row>
    <row r="11" spans="1:318" ht="31.5" customHeight="1" x14ac:dyDescent="0.25">
      <c r="A11" s="383" t="s">
        <v>545</v>
      </c>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5"/>
    </row>
    <row r="12" spans="1:318" s="306" customFormat="1" ht="78.75" customHeight="1" x14ac:dyDescent="0.25">
      <c r="A12" s="307" t="s">
        <v>269</v>
      </c>
      <c r="B12" s="217" t="s">
        <v>1058</v>
      </c>
      <c r="C12" s="217" t="s">
        <v>97</v>
      </c>
      <c r="D12" s="308"/>
      <c r="E12" s="218"/>
      <c r="F12" s="217"/>
      <c r="G12" s="217"/>
      <c r="H12" s="217"/>
      <c r="I12" s="217"/>
      <c r="J12" s="217"/>
      <c r="K12" s="309">
        <f t="shared" ref="K12" si="25">E12+F12+G12+I12</f>
        <v>0</v>
      </c>
      <c r="L12" s="217"/>
      <c r="M12" s="217"/>
      <c r="N12" s="217"/>
      <c r="O12" s="217"/>
      <c r="P12" s="217"/>
      <c r="Q12" s="217"/>
      <c r="R12" s="309">
        <f t="shared" ref="R12" si="26">L12+M12+N12+P12</f>
        <v>0</v>
      </c>
      <c r="S12" s="217">
        <f>1.21*8500</f>
        <v>10285</v>
      </c>
      <c r="T12" s="217"/>
      <c r="U12" s="217"/>
      <c r="V12" s="217"/>
      <c r="W12" s="217"/>
      <c r="X12" s="217"/>
      <c r="Y12" s="309">
        <f t="shared" ref="Y12" si="27">S12+T12+U12+W12</f>
        <v>10285</v>
      </c>
      <c r="Z12" s="217"/>
      <c r="AA12" s="217"/>
      <c r="AB12" s="217"/>
      <c r="AC12" s="217"/>
      <c r="AD12" s="217"/>
      <c r="AE12" s="217"/>
      <c r="AF12" s="309">
        <f t="shared" ref="AF12" si="28">Z12+AA12+AB12+AD12</f>
        <v>0</v>
      </c>
      <c r="AG12" s="217">
        <v>142750</v>
      </c>
      <c r="AH12" s="217"/>
      <c r="AI12" s="217"/>
      <c r="AJ12" s="217"/>
      <c r="AK12" s="217"/>
      <c r="AL12" s="217"/>
      <c r="AM12" s="309">
        <f t="shared" ref="AM12" si="29">AG12+AH12+AI12+AK12</f>
        <v>142750</v>
      </c>
      <c r="AN12" s="217">
        <f>142750+1.21*450</f>
        <v>143294.5</v>
      </c>
      <c r="AO12" s="217"/>
      <c r="AP12" s="217"/>
      <c r="AQ12" s="217"/>
      <c r="AR12" s="217"/>
      <c r="AS12" s="217"/>
      <c r="AT12" s="309">
        <f t="shared" ref="AT12" si="30">AN12+AO12+AP12+AR12</f>
        <v>143294.5</v>
      </c>
      <c r="AU12" s="310">
        <f>AT12+AM12+AF12+Y12+R12+K12</f>
        <v>296329.5</v>
      </c>
      <c r="AV12" s="311" t="s">
        <v>1059</v>
      </c>
      <c r="AW12" s="217">
        <v>2024</v>
      </c>
      <c r="AX12" s="217">
        <v>2027</v>
      </c>
      <c r="AY12" s="312" t="s">
        <v>88</v>
      </c>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60"/>
      <c r="EC12" s="360"/>
      <c r="ED12" s="360"/>
      <c r="EE12" s="360"/>
      <c r="EF12" s="360"/>
      <c r="EG12" s="360"/>
      <c r="EH12" s="360"/>
      <c r="EI12" s="360"/>
      <c r="EJ12" s="360"/>
      <c r="EK12" s="360"/>
      <c r="EL12" s="360"/>
      <c r="EM12" s="360"/>
      <c r="EN12" s="360"/>
      <c r="EO12" s="360"/>
      <c r="EP12" s="360"/>
      <c r="EQ12" s="360"/>
      <c r="ER12" s="360"/>
      <c r="ES12" s="360"/>
      <c r="ET12" s="360"/>
      <c r="EU12" s="360"/>
      <c r="EV12" s="360"/>
      <c r="EW12" s="360"/>
      <c r="EX12" s="360"/>
      <c r="EY12" s="360"/>
      <c r="EZ12" s="360"/>
      <c r="FA12" s="360"/>
      <c r="FB12" s="360"/>
      <c r="FC12" s="360"/>
      <c r="FD12" s="360"/>
      <c r="FE12" s="360"/>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c r="IS12" s="313"/>
      <c r="IT12" s="313"/>
      <c r="IU12" s="313"/>
      <c r="IV12" s="313"/>
      <c r="IW12" s="313"/>
      <c r="IX12" s="313"/>
      <c r="IY12" s="313"/>
      <c r="IZ12" s="313"/>
      <c r="JA12" s="313"/>
      <c r="JB12" s="313"/>
      <c r="JC12" s="313"/>
      <c r="JD12" s="313"/>
      <c r="JE12" s="313"/>
      <c r="JF12" s="313"/>
      <c r="JG12" s="313"/>
      <c r="JH12" s="313"/>
      <c r="JI12" s="313"/>
      <c r="JJ12" s="313"/>
      <c r="JK12" s="313"/>
      <c r="JL12" s="313"/>
      <c r="JM12" s="313"/>
      <c r="JN12" s="313"/>
      <c r="JO12" s="313"/>
      <c r="JP12" s="313"/>
      <c r="JQ12" s="313"/>
      <c r="JR12" s="313"/>
      <c r="JS12" s="313"/>
      <c r="JT12" s="313"/>
      <c r="JU12" s="313"/>
      <c r="JV12" s="313"/>
      <c r="JW12" s="313"/>
      <c r="JX12" s="313"/>
      <c r="JY12" s="313"/>
      <c r="JZ12" s="313"/>
      <c r="KA12" s="313"/>
      <c r="KB12" s="313"/>
      <c r="KC12" s="313"/>
      <c r="KD12" s="313"/>
      <c r="KE12" s="313"/>
      <c r="KF12" s="313"/>
      <c r="KG12" s="313"/>
      <c r="KH12" s="313"/>
      <c r="KI12" s="313"/>
      <c r="KJ12" s="313"/>
      <c r="KK12" s="313"/>
      <c r="KL12" s="313"/>
      <c r="KM12" s="313"/>
      <c r="KN12" s="313"/>
      <c r="KO12" s="313"/>
      <c r="KP12" s="313"/>
      <c r="KQ12" s="313"/>
      <c r="KR12" s="313"/>
      <c r="KS12" s="313"/>
      <c r="KT12" s="313"/>
      <c r="KU12" s="313"/>
      <c r="KV12" s="313"/>
      <c r="KW12" s="313"/>
      <c r="KX12" s="313"/>
      <c r="KY12" s="313"/>
      <c r="KZ12" s="313"/>
      <c r="LA12" s="313"/>
      <c r="LB12" s="313"/>
      <c r="LC12" s="313"/>
      <c r="LD12" s="313"/>
      <c r="LE12" s="313"/>
      <c r="LF12" s="313"/>
    </row>
    <row r="13" spans="1:318" s="305" customFormat="1" ht="38.450000000000003" customHeight="1" x14ac:dyDescent="0.25">
      <c r="A13" s="404" t="s">
        <v>1074</v>
      </c>
      <c r="B13" s="405"/>
      <c r="C13" s="405"/>
      <c r="D13" s="405"/>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6"/>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c r="DK13" s="314"/>
      <c r="DL13" s="314"/>
      <c r="DM13" s="314"/>
      <c r="DN13" s="314"/>
      <c r="DO13" s="314"/>
      <c r="DP13" s="314"/>
      <c r="DQ13" s="314"/>
      <c r="DR13" s="314"/>
      <c r="DS13" s="314"/>
      <c r="DT13" s="314"/>
      <c r="DU13" s="314"/>
      <c r="DV13" s="314"/>
      <c r="DW13" s="314"/>
      <c r="DX13" s="314"/>
      <c r="DY13" s="314"/>
      <c r="DZ13" s="314"/>
      <c r="EA13" s="314"/>
      <c r="EB13" s="364"/>
      <c r="EC13" s="364"/>
      <c r="ED13" s="364"/>
      <c r="EE13" s="364"/>
      <c r="EF13" s="364"/>
      <c r="EG13" s="364"/>
      <c r="EH13" s="364"/>
      <c r="EI13" s="364"/>
      <c r="EJ13" s="364"/>
      <c r="EK13" s="364"/>
      <c r="EL13" s="364"/>
      <c r="EM13" s="364"/>
      <c r="EN13" s="364"/>
      <c r="EO13" s="364"/>
      <c r="EP13" s="364"/>
      <c r="EQ13" s="364"/>
      <c r="ER13" s="364"/>
      <c r="ES13" s="364"/>
      <c r="ET13" s="364"/>
      <c r="EU13" s="364"/>
      <c r="EV13" s="364"/>
      <c r="EW13" s="364"/>
      <c r="EX13" s="364"/>
      <c r="EY13" s="364"/>
      <c r="EZ13" s="364"/>
      <c r="FA13" s="364"/>
      <c r="FB13" s="364"/>
      <c r="FC13" s="364"/>
      <c r="FD13" s="364"/>
      <c r="FE13" s="364"/>
      <c r="FF13" s="314"/>
      <c r="FG13" s="314"/>
      <c r="FH13" s="314"/>
      <c r="FI13" s="314"/>
      <c r="FJ13" s="314"/>
      <c r="FK13" s="314"/>
      <c r="FL13" s="314"/>
      <c r="FM13" s="314"/>
      <c r="FN13" s="314"/>
      <c r="FO13" s="314"/>
      <c r="FP13" s="314"/>
      <c r="FQ13" s="314"/>
      <c r="FR13" s="314"/>
      <c r="FS13" s="314"/>
      <c r="FT13" s="314"/>
      <c r="FU13" s="314"/>
      <c r="FV13" s="314"/>
      <c r="FW13" s="314"/>
      <c r="FX13" s="314"/>
      <c r="FY13" s="314"/>
      <c r="FZ13" s="314"/>
      <c r="GA13" s="314"/>
      <c r="GB13" s="314"/>
      <c r="GC13" s="314"/>
      <c r="GD13" s="314"/>
      <c r="GE13" s="314"/>
      <c r="GF13" s="314"/>
      <c r="GG13" s="314"/>
      <c r="GH13" s="314"/>
      <c r="GI13" s="314"/>
      <c r="GJ13" s="314"/>
      <c r="GK13" s="314"/>
      <c r="GL13" s="314"/>
      <c r="GM13" s="314"/>
      <c r="GN13" s="314"/>
      <c r="GO13" s="314"/>
      <c r="GP13" s="314"/>
      <c r="GQ13" s="314"/>
      <c r="GR13" s="314"/>
      <c r="GS13" s="314"/>
      <c r="GT13" s="314"/>
      <c r="GU13" s="314"/>
      <c r="GV13" s="314"/>
      <c r="GW13" s="314"/>
      <c r="GX13" s="314"/>
      <c r="GY13" s="314"/>
      <c r="GZ13" s="314"/>
      <c r="HA13" s="314"/>
      <c r="HB13" s="314"/>
      <c r="HC13" s="314"/>
      <c r="HD13" s="314"/>
      <c r="HE13" s="314"/>
      <c r="HF13" s="314"/>
      <c r="HG13" s="314"/>
      <c r="HH13" s="314"/>
      <c r="HI13" s="314"/>
      <c r="HJ13" s="314"/>
      <c r="HK13" s="314"/>
      <c r="HL13" s="314"/>
      <c r="HM13" s="314"/>
      <c r="HN13" s="314"/>
      <c r="HO13" s="314"/>
      <c r="HP13" s="314"/>
      <c r="HQ13" s="314"/>
      <c r="HR13" s="314"/>
      <c r="HS13" s="314"/>
      <c r="HT13" s="314"/>
      <c r="HU13" s="314"/>
      <c r="HV13" s="314"/>
      <c r="HW13" s="314"/>
      <c r="HX13" s="314"/>
      <c r="HY13" s="314"/>
      <c r="HZ13" s="314"/>
      <c r="IA13" s="314"/>
      <c r="IB13" s="314"/>
      <c r="IC13" s="314"/>
      <c r="ID13" s="314"/>
      <c r="IE13" s="314"/>
      <c r="IF13" s="314"/>
      <c r="IG13" s="314"/>
      <c r="IH13" s="314"/>
      <c r="II13" s="314"/>
      <c r="IJ13" s="314"/>
      <c r="IK13" s="314"/>
      <c r="IL13" s="314"/>
      <c r="IM13" s="314"/>
      <c r="IN13" s="314"/>
      <c r="IO13" s="314"/>
      <c r="IP13" s="314"/>
      <c r="IQ13" s="314"/>
      <c r="IR13" s="314"/>
      <c r="IS13" s="314"/>
      <c r="IT13" s="314"/>
      <c r="IU13" s="314"/>
      <c r="IV13" s="314"/>
      <c r="IW13" s="314"/>
      <c r="IX13" s="314"/>
      <c r="IY13" s="314"/>
      <c r="IZ13" s="314"/>
      <c r="JA13" s="314"/>
      <c r="JB13" s="314"/>
      <c r="JC13" s="314"/>
      <c r="JD13" s="314"/>
      <c r="JE13" s="314"/>
      <c r="JF13" s="314"/>
      <c r="JG13" s="314"/>
      <c r="JH13" s="314"/>
      <c r="JI13" s="314"/>
      <c r="JJ13" s="314"/>
      <c r="JK13" s="314"/>
      <c r="JL13" s="314"/>
      <c r="JM13" s="314"/>
      <c r="JN13" s="314"/>
      <c r="JO13" s="314"/>
      <c r="JP13" s="314"/>
      <c r="JQ13" s="314"/>
      <c r="JR13" s="314"/>
      <c r="JS13" s="314"/>
      <c r="JT13" s="314"/>
      <c r="JU13" s="314"/>
      <c r="JV13" s="314"/>
      <c r="JW13" s="314"/>
      <c r="JX13" s="314"/>
      <c r="JY13" s="314"/>
      <c r="JZ13" s="314"/>
      <c r="KA13" s="314"/>
      <c r="KB13" s="314"/>
      <c r="KC13" s="314"/>
      <c r="KD13" s="314"/>
      <c r="KE13" s="314"/>
      <c r="KF13" s="314"/>
      <c r="KG13" s="314"/>
      <c r="KH13" s="314"/>
      <c r="KI13" s="314"/>
      <c r="KJ13" s="314"/>
      <c r="KK13" s="314"/>
      <c r="KL13" s="314"/>
      <c r="KM13" s="314"/>
      <c r="KN13" s="314"/>
      <c r="KO13" s="314"/>
      <c r="KP13" s="314"/>
      <c r="KQ13" s="314"/>
      <c r="KR13" s="314"/>
      <c r="KS13" s="314"/>
      <c r="KT13" s="314"/>
      <c r="KU13" s="314"/>
      <c r="KV13" s="314"/>
      <c r="KW13" s="314"/>
      <c r="KX13" s="314"/>
      <c r="KY13" s="314"/>
      <c r="KZ13" s="314"/>
      <c r="LA13" s="314"/>
      <c r="LB13" s="314"/>
      <c r="LC13" s="314"/>
      <c r="LD13" s="314"/>
      <c r="LE13" s="314"/>
      <c r="LF13" s="314"/>
    </row>
    <row r="14" spans="1:318" ht="90" customHeight="1" x14ac:dyDescent="0.25">
      <c r="A14" s="140" t="s">
        <v>270</v>
      </c>
      <c r="B14" s="32" t="s">
        <v>833</v>
      </c>
      <c r="C14" s="32" t="s">
        <v>121</v>
      </c>
      <c r="D14" s="37"/>
      <c r="E14" s="38"/>
      <c r="F14" s="32"/>
      <c r="G14" s="32"/>
      <c r="H14" s="32"/>
      <c r="I14" s="32"/>
      <c r="J14" s="32"/>
      <c r="K14" s="33">
        <f t="shared" ref="K14:K56" si="31">E14+F14+G14+I14</f>
        <v>0</v>
      </c>
      <c r="L14" s="32"/>
      <c r="M14" s="32"/>
      <c r="N14" s="32"/>
      <c r="O14" s="32"/>
      <c r="P14" s="32"/>
      <c r="Q14" s="32"/>
      <c r="R14" s="33">
        <f t="shared" ref="R14:R35" si="32">L14+M14+N14+P14</f>
        <v>0</v>
      </c>
      <c r="S14" s="32"/>
      <c r="T14" s="32"/>
      <c r="V14" s="32"/>
      <c r="W14" s="32"/>
      <c r="X14" s="32"/>
      <c r="Y14" s="33">
        <f t="shared" ref="Y14:Y24" si="33">S14+T14+U14+W14</f>
        <v>0</v>
      </c>
      <c r="Z14" s="32"/>
      <c r="AA14" s="32"/>
      <c r="AB14" s="32"/>
      <c r="AC14" s="32"/>
      <c r="AD14" s="32"/>
      <c r="AE14" s="32"/>
      <c r="AF14" s="33">
        <f t="shared" ref="AF14:AF24" si="34">Z14+AA14+AB14+AD14</f>
        <v>0</v>
      </c>
      <c r="AG14" s="32">
        <v>1000000</v>
      </c>
      <c r="AH14" s="32"/>
      <c r="AI14" s="32"/>
      <c r="AJ14" s="32"/>
      <c r="AK14" s="32"/>
      <c r="AL14" s="32"/>
      <c r="AM14" s="33">
        <f t="shared" ref="AM14:AM23" si="35">AG14+AH14+AI14+AK14</f>
        <v>1000000</v>
      </c>
      <c r="AN14" s="32"/>
      <c r="AO14" s="32"/>
      <c r="AP14" s="32"/>
      <c r="AQ14" s="32"/>
      <c r="AR14" s="32"/>
      <c r="AS14" s="32"/>
      <c r="AT14" s="33"/>
      <c r="AU14" s="35">
        <f t="shared" ref="AU14:AU23" si="36">AT14+AM14+AF14+Y14+R14+K14</f>
        <v>1000000</v>
      </c>
      <c r="AV14" s="43" t="s">
        <v>849</v>
      </c>
      <c r="AW14" s="32">
        <v>2027</v>
      </c>
      <c r="AX14" s="134" t="s">
        <v>122</v>
      </c>
      <c r="AY14" s="53" t="s">
        <v>88</v>
      </c>
    </row>
    <row r="15" spans="1:318" ht="148.5" customHeight="1" x14ac:dyDescent="0.25">
      <c r="A15" s="140" t="s">
        <v>271</v>
      </c>
      <c r="B15" s="32" t="s">
        <v>834</v>
      </c>
      <c r="C15" s="32" t="s">
        <v>97</v>
      </c>
      <c r="D15" s="37"/>
      <c r="E15" s="133"/>
      <c r="F15" s="34"/>
      <c r="G15" s="34"/>
      <c r="H15" s="34"/>
      <c r="I15" s="34"/>
      <c r="J15" s="34"/>
      <c r="K15" s="33">
        <f t="shared" si="31"/>
        <v>0</v>
      </c>
      <c r="L15" s="34"/>
      <c r="M15" s="34"/>
      <c r="N15" s="34"/>
      <c r="O15" s="34"/>
      <c r="P15" s="34"/>
      <c r="Q15" s="34"/>
      <c r="R15" s="33">
        <f t="shared" si="32"/>
        <v>0</v>
      </c>
      <c r="S15" s="32"/>
      <c r="T15" s="32"/>
      <c r="U15" s="32"/>
      <c r="V15" s="32"/>
      <c r="W15" s="32"/>
      <c r="X15" s="32"/>
      <c r="Y15" s="33">
        <f t="shared" si="33"/>
        <v>0</v>
      </c>
      <c r="Z15" s="32">
        <v>1000000</v>
      </c>
      <c r="AA15" s="32"/>
      <c r="AB15" s="32"/>
      <c r="AC15" s="32"/>
      <c r="AD15" s="32"/>
      <c r="AE15" s="32"/>
      <c r="AF15" s="33">
        <f t="shared" si="34"/>
        <v>1000000</v>
      </c>
      <c r="AG15" s="32"/>
      <c r="AH15" s="32"/>
      <c r="AI15" s="32"/>
      <c r="AJ15" s="32"/>
      <c r="AK15" s="32"/>
      <c r="AL15" s="32"/>
      <c r="AM15" s="33">
        <f t="shared" si="35"/>
        <v>0</v>
      </c>
      <c r="AN15" s="32"/>
      <c r="AO15" s="32"/>
      <c r="AP15" s="32"/>
      <c r="AQ15" s="32"/>
      <c r="AR15" s="32"/>
      <c r="AS15" s="32"/>
      <c r="AT15" s="33">
        <f t="shared" ref="AT15:AT17" si="37">AN15+AO15+AP15+AR15</f>
        <v>0</v>
      </c>
      <c r="AU15" s="35">
        <f t="shared" si="36"/>
        <v>1000000</v>
      </c>
      <c r="AV15" s="43" t="s">
        <v>656</v>
      </c>
      <c r="AW15" s="32">
        <v>2022</v>
      </c>
      <c r="AX15" s="36">
        <v>2023</v>
      </c>
      <c r="AY15" s="53" t="s">
        <v>88</v>
      </c>
    </row>
    <row r="16" spans="1:318" ht="100.5" customHeight="1" x14ac:dyDescent="0.25">
      <c r="A16" s="140" t="s">
        <v>272</v>
      </c>
      <c r="B16" s="32" t="s">
        <v>835</v>
      </c>
      <c r="C16" s="32" t="s">
        <v>97</v>
      </c>
      <c r="D16" s="37"/>
      <c r="E16" s="133"/>
      <c r="F16" s="34"/>
      <c r="G16" s="34"/>
      <c r="H16" s="34"/>
      <c r="I16" s="34"/>
      <c r="J16" s="34"/>
      <c r="K16" s="33">
        <f t="shared" si="31"/>
        <v>0</v>
      </c>
      <c r="L16" s="34"/>
      <c r="M16" s="34"/>
      <c r="N16" s="34"/>
      <c r="O16" s="34"/>
      <c r="P16" s="34"/>
      <c r="Q16" s="34"/>
      <c r="R16" s="33">
        <f t="shared" si="32"/>
        <v>0</v>
      </c>
      <c r="S16" s="40"/>
      <c r="T16" s="40"/>
      <c r="U16" s="32"/>
      <c r="V16" s="40"/>
      <c r="W16" s="40"/>
      <c r="X16" s="40"/>
      <c r="Y16" s="33">
        <f t="shared" si="33"/>
        <v>0</v>
      </c>
      <c r="Z16" s="40"/>
      <c r="AA16" s="40"/>
      <c r="AB16" s="40"/>
      <c r="AC16" s="40"/>
      <c r="AD16" s="40"/>
      <c r="AE16" s="40"/>
      <c r="AF16" s="33">
        <f t="shared" si="34"/>
        <v>0</v>
      </c>
      <c r="AG16" s="40"/>
      <c r="AH16" s="40"/>
      <c r="AI16" s="32"/>
      <c r="AJ16" s="40"/>
      <c r="AK16" s="40"/>
      <c r="AL16" s="40"/>
      <c r="AM16" s="33">
        <f t="shared" si="35"/>
        <v>0</v>
      </c>
      <c r="AN16" s="40">
        <v>1000000</v>
      </c>
      <c r="AO16" s="40"/>
      <c r="AP16" s="40"/>
      <c r="AQ16" s="40"/>
      <c r="AR16" s="40"/>
      <c r="AS16" s="40"/>
      <c r="AT16" s="39">
        <f t="shared" si="37"/>
        <v>1000000</v>
      </c>
      <c r="AU16" s="35">
        <f t="shared" si="36"/>
        <v>1000000</v>
      </c>
      <c r="AV16" s="43" t="s">
        <v>850</v>
      </c>
      <c r="AW16" s="32">
        <v>2025</v>
      </c>
      <c r="AX16" s="36">
        <v>2026</v>
      </c>
      <c r="AY16" s="53" t="s">
        <v>88</v>
      </c>
    </row>
    <row r="17" spans="1:161" ht="106.5" customHeight="1" x14ac:dyDescent="0.25">
      <c r="A17" s="140" t="s">
        <v>273</v>
      </c>
      <c r="B17" s="32" t="s">
        <v>836</v>
      </c>
      <c r="C17" s="32" t="s">
        <v>97</v>
      </c>
      <c r="D17" s="37"/>
      <c r="E17" s="133"/>
      <c r="F17" s="34"/>
      <c r="G17" s="34"/>
      <c r="H17" s="34"/>
      <c r="I17" s="34"/>
      <c r="J17" s="34"/>
      <c r="K17" s="33">
        <f t="shared" si="31"/>
        <v>0</v>
      </c>
      <c r="L17" s="34"/>
      <c r="M17" s="34"/>
      <c r="N17" s="34"/>
      <c r="O17" s="34"/>
      <c r="P17" s="34"/>
      <c r="Q17" s="34"/>
      <c r="R17" s="33">
        <f t="shared" si="32"/>
        <v>0</v>
      </c>
      <c r="S17" s="40"/>
      <c r="T17" s="40"/>
      <c r="U17" s="32"/>
      <c r="V17" s="40"/>
      <c r="W17" s="40"/>
      <c r="X17" s="40"/>
      <c r="Y17" s="33">
        <f t="shared" si="33"/>
        <v>0</v>
      </c>
      <c r="Z17" s="40">
        <v>1000000</v>
      </c>
      <c r="AA17" s="40"/>
      <c r="AB17" s="40"/>
      <c r="AC17" s="40"/>
      <c r="AD17" s="40"/>
      <c r="AE17" s="40"/>
      <c r="AF17" s="33">
        <f t="shared" si="34"/>
        <v>1000000</v>
      </c>
      <c r="AG17" s="40"/>
      <c r="AH17" s="40"/>
      <c r="AI17" s="40"/>
      <c r="AJ17" s="40"/>
      <c r="AK17" s="40"/>
      <c r="AL17" s="40"/>
      <c r="AM17" s="33">
        <f t="shared" si="35"/>
        <v>0</v>
      </c>
      <c r="AN17" s="40"/>
      <c r="AO17" s="40"/>
      <c r="AP17" s="40"/>
      <c r="AQ17" s="40"/>
      <c r="AR17" s="40"/>
      <c r="AS17" s="40"/>
      <c r="AT17" s="39">
        <f t="shared" si="37"/>
        <v>0</v>
      </c>
      <c r="AU17" s="35">
        <f t="shared" si="36"/>
        <v>1000000</v>
      </c>
      <c r="AV17" s="43" t="s">
        <v>851</v>
      </c>
      <c r="AW17" s="32">
        <v>2025</v>
      </c>
      <c r="AX17" s="36">
        <v>2026</v>
      </c>
      <c r="AY17" s="53" t="s">
        <v>88</v>
      </c>
    </row>
    <row r="18" spans="1:161" s="1" customFormat="1" ht="107.25" customHeight="1" x14ac:dyDescent="0.25">
      <c r="A18" s="140" t="s">
        <v>275</v>
      </c>
      <c r="B18" s="38" t="s">
        <v>246</v>
      </c>
      <c r="C18" s="38" t="s">
        <v>97</v>
      </c>
      <c r="D18" s="40"/>
      <c r="F18" s="40"/>
      <c r="G18" s="40"/>
      <c r="H18" s="40"/>
      <c r="I18" s="40"/>
      <c r="J18" s="40"/>
      <c r="K18" s="33">
        <f t="shared" si="31"/>
        <v>0</v>
      </c>
      <c r="L18" s="40">
        <v>360000</v>
      </c>
      <c r="M18" s="40"/>
      <c r="N18" s="40"/>
      <c r="O18" s="40"/>
      <c r="P18" s="40"/>
      <c r="Q18" s="40"/>
      <c r="R18" s="33">
        <f t="shared" si="32"/>
        <v>360000</v>
      </c>
      <c r="S18" s="40"/>
      <c r="T18" s="40"/>
      <c r="U18" s="40"/>
      <c r="V18" s="40"/>
      <c r="W18" s="40"/>
      <c r="X18" s="40"/>
      <c r="Y18" s="33">
        <f t="shared" si="33"/>
        <v>0</v>
      </c>
      <c r="Z18" s="40"/>
      <c r="AA18" s="40"/>
      <c r="AB18" s="40"/>
      <c r="AC18" s="40"/>
      <c r="AD18" s="40"/>
      <c r="AE18" s="40"/>
      <c r="AF18" s="33">
        <f t="shared" si="34"/>
        <v>0</v>
      </c>
      <c r="AG18" s="40"/>
      <c r="AH18" s="40"/>
      <c r="AI18" s="40"/>
      <c r="AJ18" s="40"/>
      <c r="AK18" s="40"/>
      <c r="AL18" s="40"/>
      <c r="AM18" s="33">
        <f t="shared" si="35"/>
        <v>0</v>
      </c>
      <c r="AN18" s="40"/>
      <c r="AO18" s="40"/>
      <c r="AP18" s="40"/>
      <c r="AQ18" s="40"/>
      <c r="AR18" s="40"/>
      <c r="AS18" s="40"/>
      <c r="AT18" s="39">
        <f t="shared" ref="AT18:AT29" si="38">AN18+AO18+AP18+AR18</f>
        <v>0</v>
      </c>
      <c r="AU18" s="35">
        <f t="shared" si="36"/>
        <v>360000</v>
      </c>
      <c r="AV18" s="42" t="s">
        <v>657</v>
      </c>
      <c r="AW18" s="40">
        <v>2024</v>
      </c>
      <c r="AX18" s="40">
        <v>2024</v>
      </c>
      <c r="AY18" s="52" t="s">
        <v>88</v>
      </c>
      <c r="EB18" s="362"/>
      <c r="EC18" s="362"/>
      <c r="ED18" s="362"/>
      <c r="EE18" s="362"/>
      <c r="EF18" s="362"/>
      <c r="EG18" s="362"/>
      <c r="EH18" s="362"/>
      <c r="EI18" s="362"/>
      <c r="EJ18" s="362"/>
      <c r="EK18" s="362"/>
      <c r="EL18" s="362"/>
      <c r="EM18" s="362"/>
      <c r="EN18" s="362"/>
      <c r="EO18" s="362"/>
      <c r="EP18" s="362"/>
      <c r="EQ18" s="362"/>
      <c r="ER18" s="362"/>
      <c r="ES18" s="362"/>
      <c r="ET18" s="362"/>
      <c r="EU18" s="362"/>
      <c r="EV18" s="362"/>
      <c r="EW18" s="362"/>
      <c r="EX18" s="362"/>
      <c r="EY18" s="362"/>
      <c r="EZ18" s="362"/>
      <c r="FA18" s="362"/>
      <c r="FB18" s="362"/>
      <c r="FC18" s="362"/>
      <c r="FD18" s="362"/>
      <c r="FE18" s="362"/>
    </row>
    <row r="19" spans="1:161" s="1" customFormat="1" ht="78" customHeight="1" x14ac:dyDescent="0.25">
      <c r="A19" s="140" t="s">
        <v>276</v>
      </c>
      <c r="B19" s="32" t="s">
        <v>78</v>
      </c>
      <c r="C19" s="38" t="s">
        <v>97</v>
      </c>
      <c r="D19" s="40"/>
      <c r="E19" s="161">
        <v>352924</v>
      </c>
      <c r="F19" s="40"/>
      <c r="G19" s="40"/>
      <c r="H19" s="40"/>
      <c r="I19" s="40"/>
      <c r="J19" s="40"/>
      <c r="K19" s="33">
        <f t="shared" si="31"/>
        <v>352924</v>
      </c>
      <c r="L19" s="40"/>
      <c r="M19" s="40"/>
      <c r="N19" s="40"/>
      <c r="O19" s="40"/>
      <c r="P19" s="40"/>
      <c r="Q19" s="40"/>
      <c r="R19" s="33">
        <f t="shared" si="32"/>
        <v>0</v>
      </c>
      <c r="S19" s="40"/>
      <c r="T19" s="40"/>
      <c r="U19" s="40"/>
      <c r="V19" s="40"/>
      <c r="W19" s="40"/>
      <c r="X19" s="40"/>
      <c r="Y19" s="33">
        <f t="shared" si="33"/>
        <v>0</v>
      </c>
      <c r="Z19" s="40"/>
      <c r="AA19" s="40"/>
      <c r="AB19" s="40"/>
      <c r="AC19" s="40"/>
      <c r="AD19" s="40"/>
      <c r="AE19" s="40"/>
      <c r="AF19" s="33">
        <f t="shared" si="34"/>
        <v>0</v>
      </c>
      <c r="AG19" s="40"/>
      <c r="AH19" s="40"/>
      <c r="AI19" s="40"/>
      <c r="AJ19" s="40"/>
      <c r="AK19" s="40"/>
      <c r="AL19" s="40"/>
      <c r="AM19" s="33">
        <f t="shared" si="35"/>
        <v>0</v>
      </c>
      <c r="AN19" s="40"/>
      <c r="AO19" s="40"/>
      <c r="AP19" s="40"/>
      <c r="AQ19" s="40"/>
      <c r="AR19" s="40"/>
      <c r="AS19" s="40"/>
      <c r="AT19" s="39">
        <f t="shared" si="38"/>
        <v>0</v>
      </c>
      <c r="AU19" s="35">
        <f t="shared" si="36"/>
        <v>352924</v>
      </c>
      <c r="AV19" s="42" t="s">
        <v>852</v>
      </c>
      <c r="AW19" s="40">
        <v>2022</v>
      </c>
      <c r="AX19" s="40">
        <v>2022</v>
      </c>
      <c r="AY19" s="52" t="s">
        <v>88</v>
      </c>
      <c r="EB19" s="362"/>
      <c r="EC19" s="362"/>
      <c r="ED19" s="362"/>
      <c r="EE19" s="362"/>
      <c r="EF19" s="362"/>
      <c r="EG19" s="362"/>
      <c r="EH19" s="362"/>
      <c r="EI19" s="362"/>
      <c r="EJ19" s="362"/>
      <c r="EK19" s="362"/>
      <c r="EL19" s="362"/>
      <c r="EM19" s="362"/>
      <c r="EN19" s="362"/>
      <c r="EO19" s="362"/>
      <c r="EP19" s="362"/>
      <c r="EQ19" s="362"/>
      <c r="ER19" s="362"/>
      <c r="ES19" s="362"/>
      <c r="ET19" s="362"/>
      <c r="EU19" s="362"/>
      <c r="EV19" s="362"/>
      <c r="EW19" s="362"/>
      <c r="EX19" s="362"/>
      <c r="EY19" s="362"/>
      <c r="EZ19" s="362"/>
      <c r="FA19" s="362"/>
      <c r="FB19" s="362"/>
      <c r="FC19" s="362"/>
      <c r="FD19" s="362"/>
      <c r="FE19" s="362"/>
    </row>
    <row r="20" spans="1:161" s="1" customFormat="1" ht="185.25" customHeight="1" x14ac:dyDescent="0.25">
      <c r="A20" s="140" t="s">
        <v>277</v>
      </c>
      <c r="B20" s="38" t="s">
        <v>244</v>
      </c>
      <c r="C20" s="38" t="s">
        <v>97</v>
      </c>
      <c r="D20" s="40"/>
      <c r="E20" s="162"/>
      <c r="F20" s="40"/>
      <c r="G20" s="40"/>
      <c r="H20" s="40"/>
      <c r="I20" s="40"/>
      <c r="J20" s="40"/>
      <c r="K20" s="33">
        <f t="shared" si="31"/>
        <v>0</v>
      </c>
      <c r="L20" s="162">
        <v>100000</v>
      </c>
      <c r="M20" s="40"/>
      <c r="N20" s="40"/>
      <c r="O20" s="40"/>
      <c r="P20" s="40"/>
      <c r="Q20" s="40"/>
      <c r="R20" s="33">
        <f t="shared" si="32"/>
        <v>100000</v>
      </c>
      <c r="S20" s="40"/>
      <c r="T20" s="40"/>
      <c r="U20" s="40"/>
      <c r="V20" s="40"/>
      <c r="W20" s="40"/>
      <c r="X20" s="40"/>
      <c r="Y20" s="33">
        <f t="shared" si="33"/>
        <v>0</v>
      </c>
      <c r="Z20" s="40">
        <v>100000</v>
      </c>
      <c r="AA20" s="40"/>
      <c r="AB20" s="40"/>
      <c r="AC20" s="40"/>
      <c r="AD20" s="40"/>
      <c r="AE20" s="40"/>
      <c r="AF20" s="33">
        <f t="shared" si="34"/>
        <v>100000</v>
      </c>
      <c r="AG20" s="40">
        <v>100000</v>
      </c>
      <c r="AH20" s="40"/>
      <c r="AI20" s="40"/>
      <c r="AJ20" s="40"/>
      <c r="AK20" s="40"/>
      <c r="AL20" s="40"/>
      <c r="AM20" s="33">
        <f t="shared" si="35"/>
        <v>100000</v>
      </c>
      <c r="AN20" s="40">
        <v>100000</v>
      </c>
      <c r="AO20" s="40"/>
      <c r="AP20" s="40"/>
      <c r="AQ20" s="40"/>
      <c r="AR20" s="40"/>
      <c r="AS20" s="40"/>
      <c r="AT20" s="39">
        <f t="shared" si="38"/>
        <v>100000</v>
      </c>
      <c r="AU20" s="35">
        <f t="shared" si="36"/>
        <v>400000</v>
      </c>
      <c r="AV20" s="42" t="s">
        <v>853</v>
      </c>
      <c r="AW20" s="40">
        <v>2023</v>
      </c>
      <c r="AX20" s="40">
        <v>2027</v>
      </c>
      <c r="AY20" s="52" t="s">
        <v>127</v>
      </c>
      <c r="EB20" s="362"/>
      <c r="EC20" s="362"/>
      <c r="ED20" s="362"/>
      <c r="EE20" s="362"/>
      <c r="EF20" s="362"/>
      <c r="EG20" s="362"/>
      <c r="EH20" s="362"/>
      <c r="EI20" s="362"/>
      <c r="EJ20" s="362"/>
      <c r="EK20" s="362"/>
      <c r="EL20" s="362"/>
      <c r="EM20" s="362"/>
      <c r="EN20" s="362"/>
      <c r="EO20" s="362"/>
      <c r="EP20" s="362"/>
      <c r="EQ20" s="362"/>
      <c r="ER20" s="362"/>
      <c r="ES20" s="362"/>
      <c r="ET20" s="362"/>
      <c r="EU20" s="362"/>
      <c r="EV20" s="362"/>
      <c r="EW20" s="362"/>
      <c r="EX20" s="362"/>
      <c r="EY20" s="362"/>
      <c r="EZ20" s="362"/>
      <c r="FA20" s="362"/>
      <c r="FB20" s="362"/>
      <c r="FC20" s="362"/>
      <c r="FD20" s="362"/>
      <c r="FE20" s="362"/>
    </row>
    <row r="21" spans="1:161" s="1" customFormat="1" ht="114" customHeight="1" x14ac:dyDescent="0.25">
      <c r="A21" s="163" t="s">
        <v>278</v>
      </c>
      <c r="B21" s="32" t="s">
        <v>837</v>
      </c>
      <c r="C21" s="38" t="s">
        <v>97</v>
      </c>
      <c r="D21" s="40"/>
      <c r="E21" s="162"/>
      <c r="F21" s="40"/>
      <c r="G21" s="40"/>
      <c r="H21" s="40"/>
      <c r="I21" s="40"/>
      <c r="J21" s="40"/>
      <c r="K21" s="33">
        <f t="shared" si="31"/>
        <v>0</v>
      </c>
      <c r="L21" s="162">
        <f>12000+100000</f>
        <v>112000</v>
      </c>
      <c r="M21" s="40"/>
      <c r="N21" s="40"/>
      <c r="O21" s="40"/>
      <c r="P21" s="40"/>
      <c r="Q21" s="40"/>
      <c r="R21" s="33">
        <f t="shared" si="32"/>
        <v>112000</v>
      </c>
      <c r="S21" s="162">
        <v>100000</v>
      </c>
      <c r="T21" s="40"/>
      <c r="U21" s="40"/>
      <c r="V21" s="40"/>
      <c r="W21" s="40"/>
      <c r="X21" s="40"/>
      <c r="Y21" s="33">
        <f t="shared" si="33"/>
        <v>100000</v>
      </c>
      <c r="Z21" s="40"/>
      <c r="AA21" s="40"/>
      <c r="AB21" s="40"/>
      <c r="AC21" s="40"/>
      <c r="AD21" s="40"/>
      <c r="AE21" s="40"/>
      <c r="AF21" s="33">
        <f t="shared" si="34"/>
        <v>0</v>
      </c>
      <c r="AG21" s="40"/>
      <c r="AH21" s="40"/>
      <c r="AI21" s="40"/>
      <c r="AJ21" s="40"/>
      <c r="AK21" s="40"/>
      <c r="AL21" s="40"/>
      <c r="AM21" s="33">
        <f t="shared" si="35"/>
        <v>0</v>
      </c>
      <c r="AN21" s="40"/>
      <c r="AO21" s="40"/>
      <c r="AP21" s="40"/>
      <c r="AQ21" s="40"/>
      <c r="AR21" s="40"/>
      <c r="AS21" s="40"/>
      <c r="AT21" s="39">
        <f t="shared" si="38"/>
        <v>0</v>
      </c>
      <c r="AU21" s="35">
        <f t="shared" si="36"/>
        <v>212000</v>
      </c>
      <c r="AV21" s="42" t="s">
        <v>854</v>
      </c>
      <c r="AW21" s="40">
        <v>2023</v>
      </c>
      <c r="AX21" s="40">
        <v>2024</v>
      </c>
      <c r="AY21" s="52" t="s">
        <v>127</v>
      </c>
      <c r="EB21" s="362"/>
      <c r="EC21" s="362"/>
      <c r="ED21" s="362"/>
      <c r="EE21" s="362"/>
      <c r="EF21" s="362"/>
      <c r="EG21" s="362"/>
      <c r="EH21" s="362"/>
      <c r="EI21" s="362"/>
      <c r="EJ21" s="362"/>
      <c r="EK21" s="362"/>
      <c r="EL21" s="362"/>
      <c r="EM21" s="362"/>
      <c r="EN21" s="362"/>
      <c r="EO21" s="362"/>
      <c r="EP21" s="362"/>
      <c r="EQ21" s="362"/>
      <c r="ER21" s="362"/>
      <c r="ES21" s="362"/>
      <c r="ET21" s="362"/>
      <c r="EU21" s="362"/>
      <c r="EV21" s="362"/>
      <c r="EW21" s="362"/>
      <c r="EX21" s="362"/>
      <c r="EY21" s="362"/>
      <c r="EZ21" s="362"/>
      <c r="FA21" s="362"/>
      <c r="FB21" s="362"/>
      <c r="FC21" s="362"/>
      <c r="FD21" s="362"/>
      <c r="FE21" s="362"/>
    </row>
    <row r="22" spans="1:161" s="1" customFormat="1" ht="69.75" customHeight="1" x14ac:dyDescent="0.25">
      <c r="A22" s="164" t="s">
        <v>501</v>
      </c>
      <c r="B22" s="48" t="s">
        <v>502</v>
      </c>
      <c r="C22" s="48" t="s">
        <v>97</v>
      </c>
      <c r="D22" s="50"/>
      <c r="E22" s="50">
        <v>60536.49</v>
      </c>
      <c r="F22" s="50">
        <v>343042.72</v>
      </c>
      <c r="G22" s="50"/>
      <c r="H22" s="50"/>
      <c r="I22" s="50"/>
      <c r="J22" s="50"/>
      <c r="K22" s="33">
        <f t="shared" si="31"/>
        <v>403579.20999999996</v>
      </c>
      <c r="L22" s="50">
        <v>13175.89</v>
      </c>
      <c r="M22" s="50">
        <v>60536.95</v>
      </c>
      <c r="N22" s="50"/>
      <c r="O22" s="50"/>
      <c r="P22" s="50"/>
      <c r="Q22" s="50"/>
      <c r="R22" s="33">
        <f t="shared" si="32"/>
        <v>73712.84</v>
      </c>
      <c r="S22" s="50"/>
      <c r="T22" s="50"/>
      <c r="U22" s="50"/>
      <c r="V22" s="50"/>
      <c r="W22" s="50"/>
      <c r="X22" s="50"/>
      <c r="Y22" s="33">
        <f t="shared" si="33"/>
        <v>0</v>
      </c>
      <c r="Z22" s="50"/>
      <c r="AA22" s="50"/>
      <c r="AB22" s="50"/>
      <c r="AC22" s="50"/>
      <c r="AD22" s="50"/>
      <c r="AE22" s="50"/>
      <c r="AF22" s="33">
        <f t="shared" si="34"/>
        <v>0</v>
      </c>
      <c r="AG22" s="50"/>
      <c r="AH22" s="50"/>
      <c r="AI22" s="50"/>
      <c r="AJ22" s="50"/>
      <c r="AK22" s="50"/>
      <c r="AL22" s="50"/>
      <c r="AM22" s="33">
        <f t="shared" si="35"/>
        <v>0</v>
      </c>
      <c r="AN22" s="50"/>
      <c r="AO22" s="50"/>
      <c r="AP22" s="50"/>
      <c r="AQ22" s="50"/>
      <c r="AR22" s="50"/>
      <c r="AS22" s="50"/>
      <c r="AT22" s="87">
        <f t="shared" si="38"/>
        <v>0</v>
      </c>
      <c r="AU22" s="35">
        <f t="shared" si="36"/>
        <v>477292.04999999993</v>
      </c>
      <c r="AV22" s="89" t="s">
        <v>780</v>
      </c>
      <c r="AW22" s="50">
        <v>2022</v>
      </c>
      <c r="AX22" s="50">
        <v>2022</v>
      </c>
      <c r="AY22" s="52" t="s">
        <v>127</v>
      </c>
      <c r="EB22" s="362"/>
      <c r="EC22" s="362"/>
      <c r="ED22" s="362"/>
      <c r="EE22" s="362"/>
      <c r="EF22" s="362"/>
      <c r="EG22" s="362"/>
      <c r="EH22" s="362"/>
      <c r="EI22" s="362"/>
      <c r="EJ22" s="362"/>
      <c r="EK22" s="362"/>
      <c r="EL22" s="362"/>
      <c r="EM22" s="362"/>
      <c r="EN22" s="362"/>
      <c r="EO22" s="362"/>
      <c r="EP22" s="362"/>
      <c r="EQ22" s="362"/>
      <c r="ER22" s="362"/>
      <c r="ES22" s="362"/>
      <c r="ET22" s="362"/>
      <c r="EU22" s="362"/>
      <c r="EV22" s="362"/>
      <c r="EW22" s="362"/>
      <c r="EX22" s="362"/>
      <c r="EY22" s="362"/>
      <c r="EZ22" s="362"/>
      <c r="FA22" s="362"/>
      <c r="FB22" s="362"/>
      <c r="FC22" s="362"/>
      <c r="FD22" s="362"/>
      <c r="FE22" s="362"/>
    </row>
    <row r="23" spans="1:161" s="1" customFormat="1" ht="66" customHeight="1" x14ac:dyDescent="0.25">
      <c r="A23" s="164" t="s">
        <v>279</v>
      </c>
      <c r="B23" s="38" t="s">
        <v>48</v>
      </c>
      <c r="C23" s="38" t="s">
        <v>97</v>
      </c>
      <c r="D23" s="40"/>
      <c r="E23" s="40">
        <v>629029</v>
      </c>
      <c r="F23" s="40"/>
      <c r="G23" s="40"/>
      <c r="H23" s="40"/>
      <c r="I23" s="40"/>
      <c r="J23" s="40"/>
      <c r="K23" s="33">
        <f t="shared" si="31"/>
        <v>629029</v>
      </c>
      <c r="L23" s="40"/>
      <c r="M23" s="40"/>
      <c r="N23" s="40"/>
      <c r="O23" s="40"/>
      <c r="P23" s="40"/>
      <c r="Q23" s="40"/>
      <c r="R23" s="33">
        <f t="shared" si="32"/>
        <v>0</v>
      </c>
      <c r="S23" s="40"/>
      <c r="T23" s="40"/>
      <c r="U23" s="40"/>
      <c r="V23" s="40"/>
      <c r="W23" s="40"/>
      <c r="X23" s="40"/>
      <c r="Y23" s="33">
        <f t="shared" si="33"/>
        <v>0</v>
      </c>
      <c r="Z23" s="40"/>
      <c r="AA23" s="40"/>
      <c r="AB23" s="40"/>
      <c r="AC23" s="40"/>
      <c r="AD23" s="40"/>
      <c r="AE23" s="40"/>
      <c r="AF23" s="33">
        <f t="shared" si="34"/>
        <v>0</v>
      </c>
      <c r="AG23" s="40"/>
      <c r="AH23" s="40"/>
      <c r="AI23" s="40"/>
      <c r="AJ23" s="40"/>
      <c r="AK23" s="40"/>
      <c r="AL23" s="40"/>
      <c r="AM23" s="33">
        <f t="shared" si="35"/>
        <v>0</v>
      </c>
      <c r="AN23" s="40"/>
      <c r="AO23" s="40"/>
      <c r="AP23" s="40"/>
      <c r="AQ23" s="40"/>
      <c r="AR23" s="40"/>
      <c r="AS23" s="40"/>
      <c r="AT23" s="39">
        <f t="shared" si="38"/>
        <v>0</v>
      </c>
      <c r="AU23" s="35">
        <f t="shared" si="36"/>
        <v>629029</v>
      </c>
      <c r="AV23" s="42" t="s">
        <v>781</v>
      </c>
      <c r="AW23" s="40">
        <v>2022</v>
      </c>
      <c r="AX23" s="40">
        <v>2022</v>
      </c>
      <c r="AY23" s="52" t="s">
        <v>127</v>
      </c>
      <c r="EB23" s="362"/>
      <c r="EC23" s="362"/>
      <c r="ED23" s="362"/>
      <c r="EE23" s="362"/>
      <c r="EF23" s="362"/>
      <c r="EG23" s="362"/>
      <c r="EH23" s="362"/>
      <c r="EI23" s="362"/>
      <c r="EJ23" s="362"/>
      <c r="EK23" s="362"/>
      <c r="EL23" s="362"/>
      <c r="EM23" s="362"/>
      <c r="EN23" s="362"/>
      <c r="EO23" s="362"/>
      <c r="EP23" s="362"/>
      <c r="EQ23" s="362"/>
      <c r="ER23" s="362"/>
      <c r="ES23" s="362"/>
      <c r="ET23" s="362"/>
      <c r="EU23" s="362"/>
      <c r="EV23" s="362"/>
      <c r="EW23" s="362"/>
      <c r="EX23" s="362"/>
      <c r="EY23" s="362"/>
      <c r="EZ23" s="362"/>
      <c r="FA23" s="362"/>
      <c r="FB23" s="362"/>
      <c r="FC23" s="362"/>
      <c r="FD23" s="362"/>
      <c r="FE23" s="362"/>
    </row>
    <row r="24" spans="1:161" s="11" customFormat="1" ht="92.45" customHeight="1" x14ac:dyDescent="0.25">
      <c r="A24" s="164" t="s">
        <v>280</v>
      </c>
      <c r="B24" s="233" t="s">
        <v>49</v>
      </c>
      <c r="C24" s="233" t="s">
        <v>97</v>
      </c>
      <c r="D24" s="234"/>
      <c r="E24" s="234">
        <v>12000</v>
      </c>
      <c r="F24" s="234"/>
      <c r="G24" s="234"/>
      <c r="H24" s="234"/>
      <c r="I24" s="234"/>
      <c r="J24" s="234"/>
      <c r="K24" s="259">
        <v>12000</v>
      </c>
      <c r="L24" s="234"/>
      <c r="M24" s="234"/>
      <c r="N24" s="234"/>
      <c r="O24" s="234"/>
      <c r="P24" s="234"/>
      <c r="Q24" s="234"/>
      <c r="R24" s="236">
        <f t="shared" si="32"/>
        <v>0</v>
      </c>
      <c r="S24" s="11">
        <v>0</v>
      </c>
      <c r="T24" s="234"/>
      <c r="U24" s="234"/>
      <c r="V24" s="234"/>
      <c r="W24" s="234"/>
      <c r="X24" s="234"/>
      <c r="Y24" s="236">
        <f t="shared" si="33"/>
        <v>0</v>
      </c>
      <c r="Z24" s="234">
        <v>263000</v>
      </c>
      <c r="AA24" s="234"/>
      <c r="AB24" s="234"/>
      <c r="AC24" s="234"/>
      <c r="AD24" s="234"/>
      <c r="AE24" s="234"/>
      <c r="AF24" s="236">
        <f t="shared" si="34"/>
        <v>263000</v>
      </c>
      <c r="AG24" s="234"/>
      <c r="AH24" s="234"/>
      <c r="AI24" s="234"/>
      <c r="AJ24" s="234"/>
      <c r="AK24" s="234"/>
      <c r="AL24" s="234"/>
      <c r="AM24" s="259">
        <v>0</v>
      </c>
      <c r="AN24" s="234"/>
      <c r="AO24" s="234"/>
      <c r="AP24" s="234"/>
      <c r="AQ24" s="234"/>
      <c r="AR24" s="234"/>
      <c r="AS24" s="234"/>
      <c r="AT24" s="236">
        <v>0</v>
      </c>
      <c r="AU24" s="272">
        <v>275000</v>
      </c>
      <c r="AV24" s="238" t="s">
        <v>782</v>
      </c>
      <c r="AW24" s="234">
        <v>2022</v>
      </c>
      <c r="AX24" s="234">
        <v>2025</v>
      </c>
      <c r="AY24" s="52" t="s">
        <v>127</v>
      </c>
      <c r="EB24" s="365"/>
      <c r="EC24" s="365"/>
      <c r="ED24" s="365"/>
      <c r="EE24" s="365"/>
      <c r="EF24" s="365"/>
      <c r="EG24" s="365"/>
      <c r="EH24" s="365"/>
      <c r="EI24" s="365"/>
      <c r="EJ24" s="365"/>
      <c r="EK24" s="365"/>
      <c r="EL24" s="365"/>
      <c r="EM24" s="365"/>
      <c r="EN24" s="365"/>
      <c r="EO24" s="365"/>
      <c r="EP24" s="365"/>
      <c r="EQ24" s="365"/>
      <c r="ER24" s="365"/>
      <c r="ES24" s="365"/>
      <c r="ET24" s="365"/>
      <c r="EU24" s="365"/>
      <c r="EV24" s="365"/>
      <c r="EW24" s="365"/>
      <c r="EX24" s="365"/>
      <c r="EY24" s="365"/>
      <c r="EZ24" s="365"/>
      <c r="FA24" s="365"/>
      <c r="FB24" s="365"/>
      <c r="FC24" s="365"/>
      <c r="FD24" s="365"/>
      <c r="FE24" s="365"/>
    </row>
    <row r="25" spans="1:161" s="11" customFormat="1" ht="30.6" customHeight="1" x14ac:dyDescent="0.25">
      <c r="A25" s="388" t="s">
        <v>996</v>
      </c>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90"/>
      <c r="EB25" s="365"/>
      <c r="EC25" s="365"/>
      <c r="ED25" s="365"/>
      <c r="EE25" s="365"/>
      <c r="EF25" s="365"/>
      <c r="EG25" s="365"/>
      <c r="EH25" s="365"/>
      <c r="EI25" s="365"/>
      <c r="EJ25" s="365"/>
      <c r="EK25" s="365"/>
      <c r="EL25" s="365"/>
      <c r="EM25" s="365"/>
      <c r="EN25" s="365"/>
      <c r="EO25" s="365"/>
      <c r="EP25" s="365"/>
      <c r="EQ25" s="365"/>
      <c r="ER25" s="365"/>
      <c r="ES25" s="365"/>
      <c r="ET25" s="365"/>
      <c r="EU25" s="365"/>
      <c r="EV25" s="365"/>
      <c r="EW25" s="365"/>
      <c r="EX25" s="365"/>
      <c r="EY25" s="365"/>
      <c r="EZ25" s="365"/>
      <c r="FA25" s="365"/>
      <c r="FB25" s="365"/>
      <c r="FC25" s="365"/>
      <c r="FD25" s="365"/>
      <c r="FE25" s="365"/>
    </row>
    <row r="26" spans="1:161" s="1" customFormat="1" ht="42" customHeight="1" x14ac:dyDescent="0.25">
      <c r="A26" s="164" t="s">
        <v>281</v>
      </c>
      <c r="B26" s="165" t="s">
        <v>50</v>
      </c>
      <c r="C26" s="38" t="s">
        <v>97</v>
      </c>
      <c r="D26" s="40"/>
      <c r="E26" s="40"/>
      <c r="F26" s="40"/>
      <c r="G26" s="40"/>
      <c r="H26" s="40"/>
      <c r="I26" s="40"/>
      <c r="J26" s="40"/>
      <c r="K26" s="33">
        <f t="shared" si="31"/>
        <v>0</v>
      </c>
      <c r="L26" s="40"/>
      <c r="M26" s="40"/>
      <c r="N26" s="40"/>
      <c r="O26" s="40"/>
      <c r="P26" s="40"/>
      <c r="Q26" s="40"/>
      <c r="R26" s="33">
        <f t="shared" si="32"/>
        <v>0</v>
      </c>
      <c r="S26" s="162">
        <v>50000</v>
      </c>
      <c r="T26" s="40"/>
      <c r="U26" s="40"/>
      <c r="V26" s="40"/>
      <c r="W26" s="40"/>
      <c r="X26" s="40"/>
      <c r="Y26" s="33">
        <f t="shared" ref="Y26:Y36" si="39">S26+T26+U26+W26</f>
        <v>50000</v>
      </c>
      <c r="Z26" s="40"/>
      <c r="AA26" s="40"/>
      <c r="AB26" s="40"/>
      <c r="AC26" s="40"/>
      <c r="AD26" s="40"/>
      <c r="AE26" s="40"/>
      <c r="AF26" s="33">
        <f t="shared" ref="AF26:AF36" si="40">Z26+AA26+AB26+AD26</f>
        <v>0</v>
      </c>
      <c r="AG26" s="40"/>
      <c r="AH26" s="40"/>
      <c r="AI26" s="40"/>
      <c r="AJ26" s="40"/>
      <c r="AK26" s="40"/>
      <c r="AL26" s="40"/>
      <c r="AM26" s="33">
        <f t="shared" ref="AM26:AM36" si="41">AG26+AH26+AI26+AK26</f>
        <v>0</v>
      </c>
      <c r="AN26" s="40"/>
      <c r="AO26" s="40"/>
      <c r="AP26" s="40"/>
      <c r="AQ26" s="40"/>
      <c r="AR26" s="40"/>
      <c r="AS26" s="40"/>
      <c r="AT26" s="39">
        <f t="shared" si="38"/>
        <v>0</v>
      </c>
      <c r="AU26" s="35">
        <f t="shared" ref="AU26:AU36" si="42">AT26+AM26+AF26+Y26+R26+K26</f>
        <v>50000</v>
      </c>
      <c r="AV26" s="42" t="s">
        <v>783</v>
      </c>
      <c r="AW26" s="40">
        <v>2024</v>
      </c>
      <c r="AX26" s="40">
        <v>2024</v>
      </c>
      <c r="AY26" s="52" t="s">
        <v>127</v>
      </c>
      <c r="EB26" s="362"/>
      <c r="EC26" s="362"/>
      <c r="ED26" s="362"/>
      <c r="EE26" s="362"/>
      <c r="EF26" s="362"/>
      <c r="EG26" s="362"/>
      <c r="EH26" s="362"/>
      <c r="EI26" s="362"/>
      <c r="EJ26" s="362"/>
      <c r="EK26" s="362"/>
      <c r="EL26" s="362"/>
      <c r="EM26" s="362"/>
      <c r="EN26" s="362"/>
      <c r="EO26" s="362"/>
      <c r="EP26" s="362"/>
      <c r="EQ26" s="362"/>
      <c r="ER26" s="362"/>
      <c r="ES26" s="362"/>
      <c r="ET26" s="362"/>
      <c r="EU26" s="362"/>
      <c r="EV26" s="362"/>
      <c r="EW26" s="362"/>
      <c r="EX26" s="362"/>
      <c r="EY26" s="362"/>
      <c r="EZ26" s="362"/>
      <c r="FA26" s="362"/>
      <c r="FB26" s="362"/>
      <c r="FC26" s="362"/>
      <c r="FD26" s="362"/>
      <c r="FE26" s="362"/>
    </row>
    <row r="27" spans="1:161" s="1" customFormat="1" ht="57" customHeight="1" x14ac:dyDescent="0.25">
      <c r="A27" s="166" t="s">
        <v>282</v>
      </c>
      <c r="B27" s="165" t="s">
        <v>51</v>
      </c>
      <c r="C27" s="38" t="s">
        <v>97</v>
      </c>
      <c r="D27" s="40"/>
      <c r="E27" s="40"/>
      <c r="F27" s="40"/>
      <c r="G27" s="40"/>
      <c r="H27" s="40"/>
      <c r="I27" s="40"/>
      <c r="J27" s="40"/>
      <c r="K27" s="33">
        <f t="shared" si="31"/>
        <v>0</v>
      </c>
      <c r="L27" s="162">
        <v>50000</v>
      </c>
      <c r="M27" s="40"/>
      <c r="N27" s="40"/>
      <c r="O27" s="40"/>
      <c r="P27" s="40"/>
      <c r="Q27" s="40"/>
      <c r="R27" s="33">
        <f t="shared" si="32"/>
        <v>50000</v>
      </c>
      <c r="S27" s="40"/>
      <c r="T27" s="40"/>
      <c r="U27" s="40"/>
      <c r="V27" s="40"/>
      <c r="W27" s="40"/>
      <c r="X27" s="40"/>
      <c r="Y27" s="33">
        <f t="shared" si="39"/>
        <v>0</v>
      </c>
      <c r="Z27" s="40"/>
      <c r="AA27" s="40"/>
      <c r="AB27" s="40"/>
      <c r="AC27" s="40"/>
      <c r="AD27" s="40"/>
      <c r="AE27" s="40"/>
      <c r="AF27" s="33">
        <f t="shared" si="40"/>
        <v>0</v>
      </c>
      <c r="AG27" s="40"/>
      <c r="AH27" s="40"/>
      <c r="AI27" s="40"/>
      <c r="AJ27" s="40"/>
      <c r="AK27" s="40"/>
      <c r="AL27" s="40"/>
      <c r="AM27" s="33">
        <f t="shared" si="41"/>
        <v>0</v>
      </c>
      <c r="AN27" s="40"/>
      <c r="AO27" s="40"/>
      <c r="AP27" s="40"/>
      <c r="AQ27" s="40"/>
      <c r="AR27" s="40"/>
      <c r="AS27" s="40"/>
      <c r="AT27" s="39">
        <f t="shared" si="38"/>
        <v>0</v>
      </c>
      <c r="AU27" s="35">
        <f t="shared" si="42"/>
        <v>50000</v>
      </c>
      <c r="AV27" s="42" t="s">
        <v>784</v>
      </c>
      <c r="AW27" s="40">
        <v>2023</v>
      </c>
      <c r="AX27" s="40">
        <v>2023</v>
      </c>
      <c r="AY27" s="52" t="s">
        <v>127</v>
      </c>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362"/>
      <c r="FA27" s="362"/>
      <c r="FB27" s="362"/>
      <c r="FC27" s="362"/>
      <c r="FD27" s="362"/>
      <c r="FE27" s="362"/>
    </row>
    <row r="28" spans="1:161" s="1" customFormat="1" ht="99" customHeight="1" x14ac:dyDescent="0.25">
      <c r="A28" s="166" t="s">
        <v>283</v>
      </c>
      <c r="B28" s="38" t="s">
        <v>52</v>
      </c>
      <c r="C28" s="38" t="s">
        <v>97</v>
      </c>
      <c r="D28" s="40"/>
      <c r="F28" s="40"/>
      <c r="G28" s="40"/>
      <c r="H28" s="40"/>
      <c r="I28" s="40"/>
      <c r="J28" s="40"/>
      <c r="K28" s="33">
        <f t="shared" si="31"/>
        <v>0</v>
      </c>
      <c r="L28" s="162">
        <v>50000</v>
      </c>
      <c r="M28" s="40"/>
      <c r="N28" s="40"/>
      <c r="O28" s="40"/>
      <c r="P28" s="40"/>
      <c r="Q28" s="40"/>
      <c r="R28" s="33">
        <f t="shared" si="32"/>
        <v>50000</v>
      </c>
      <c r="S28" s="40"/>
      <c r="T28" s="40"/>
      <c r="U28" s="40"/>
      <c r="V28" s="40"/>
      <c r="W28" s="40"/>
      <c r="X28" s="40"/>
      <c r="Y28" s="33">
        <f t="shared" si="39"/>
        <v>0</v>
      </c>
      <c r="Z28" s="40"/>
      <c r="AA28" s="40"/>
      <c r="AB28" s="40"/>
      <c r="AC28" s="40"/>
      <c r="AD28" s="40"/>
      <c r="AE28" s="40"/>
      <c r="AF28" s="33">
        <f t="shared" si="40"/>
        <v>0</v>
      </c>
      <c r="AG28" s="40"/>
      <c r="AH28" s="40"/>
      <c r="AI28" s="40"/>
      <c r="AJ28" s="40"/>
      <c r="AK28" s="40"/>
      <c r="AL28" s="40"/>
      <c r="AM28" s="33">
        <f t="shared" si="41"/>
        <v>0</v>
      </c>
      <c r="AN28" s="40"/>
      <c r="AO28" s="40"/>
      <c r="AP28" s="40"/>
      <c r="AQ28" s="40"/>
      <c r="AR28" s="40"/>
      <c r="AS28" s="40"/>
      <c r="AT28" s="39">
        <f t="shared" si="38"/>
        <v>0</v>
      </c>
      <c r="AU28" s="35">
        <f t="shared" si="42"/>
        <v>50000</v>
      </c>
      <c r="AV28" s="42" t="s">
        <v>785</v>
      </c>
      <c r="AW28" s="40">
        <v>2022</v>
      </c>
      <c r="AX28" s="40">
        <v>2022</v>
      </c>
      <c r="AY28" s="52" t="s">
        <v>127</v>
      </c>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362"/>
      <c r="FA28" s="362"/>
      <c r="FB28" s="362"/>
      <c r="FC28" s="362"/>
      <c r="FD28" s="362"/>
      <c r="FE28" s="362"/>
    </row>
    <row r="29" spans="1:161" s="1" customFormat="1" ht="44.25" customHeight="1" x14ac:dyDescent="0.25">
      <c r="A29" s="167" t="s">
        <v>284</v>
      </c>
      <c r="B29" s="38" t="s">
        <v>53</v>
      </c>
      <c r="C29" s="38" t="s">
        <v>97</v>
      </c>
      <c r="D29" s="40"/>
      <c r="E29" s="162"/>
      <c r="F29" s="162"/>
      <c r="G29" s="40"/>
      <c r="H29" s="40"/>
      <c r="I29" s="40"/>
      <c r="J29" s="40"/>
      <c r="K29" s="33">
        <f t="shared" si="31"/>
        <v>0</v>
      </c>
      <c r="L29" s="162">
        <v>350000</v>
      </c>
      <c r="M29" s="162">
        <v>250000</v>
      </c>
      <c r="N29" s="40"/>
      <c r="O29" s="40"/>
      <c r="P29" s="40"/>
      <c r="Q29" s="40"/>
      <c r="R29" s="33">
        <f t="shared" si="32"/>
        <v>600000</v>
      </c>
      <c r="S29" s="40"/>
      <c r="T29" s="40"/>
      <c r="U29" s="40"/>
      <c r="V29" s="40"/>
      <c r="W29" s="40"/>
      <c r="X29" s="40"/>
      <c r="Y29" s="33">
        <f t="shared" si="39"/>
        <v>0</v>
      </c>
      <c r="Z29" s="40"/>
      <c r="AA29" s="40"/>
      <c r="AB29" s="40"/>
      <c r="AC29" s="40"/>
      <c r="AD29" s="40"/>
      <c r="AE29" s="40"/>
      <c r="AF29" s="33">
        <f t="shared" si="40"/>
        <v>0</v>
      </c>
      <c r="AG29" s="40"/>
      <c r="AH29" s="40"/>
      <c r="AI29" s="40"/>
      <c r="AJ29" s="40"/>
      <c r="AK29" s="40"/>
      <c r="AL29" s="40"/>
      <c r="AM29" s="33">
        <f t="shared" si="41"/>
        <v>0</v>
      </c>
      <c r="AN29" s="40"/>
      <c r="AO29" s="40"/>
      <c r="AP29" s="40"/>
      <c r="AQ29" s="40"/>
      <c r="AR29" s="40"/>
      <c r="AS29" s="40"/>
      <c r="AT29" s="39">
        <f t="shared" si="38"/>
        <v>0</v>
      </c>
      <c r="AU29" s="35">
        <f t="shared" si="42"/>
        <v>600000</v>
      </c>
      <c r="AV29" s="42" t="s">
        <v>786</v>
      </c>
      <c r="AW29" s="40">
        <v>2023</v>
      </c>
      <c r="AX29" s="40">
        <v>2023</v>
      </c>
      <c r="AY29" s="52" t="s">
        <v>127</v>
      </c>
      <c r="EB29" s="362"/>
      <c r="EC29" s="362"/>
      <c r="ED29" s="362"/>
      <c r="EE29" s="362"/>
      <c r="EF29" s="362"/>
      <c r="EG29" s="362"/>
      <c r="EH29" s="362"/>
      <c r="EI29" s="362"/>
      <c r="EJ29" s="362"/>
      <c r="EK29" s="362"/>
      <c r="EL29" s="362"/>
      <c r="EM29" s="362"/>
      <c r="EN29" s="362"/>
      <c r="EO29" s="362"/>
      <c r="EP29" s="362"/>
      <c r="EQ29" s="362"/>
      <c r="ER29" s="362"/>
      <c r="ES29" s="362"/>
      <c r="ET29" s="362"/>
      <c r="EU29" s="362"/>
      <c r="EV29" s="362"/>
      <c r="EW29" s="362"/>
      <c r="EX29" s="362"/>
      <c r="EY29" s="362"/>
      <c r="EZ29" s="362"/>
      <c r="FA29" s="362"/>
      <c r="FB29" s="362"/>
      <c r="FC29" s="362"/>
      <c r="FD29" s="362"/>
      <c r="FE29" s="362"/>
    </row>
    <row r="30" spans="1:161" s="1" customFormat="1" ht="217.5" customHeight="1" x14ac:dyDescent="0.25">
      <c r="A30" s="167" t="s">
        <v>285</v>
      </c>
      <c r="B30" s="38" t="s">
        <v>109</v>
      </c>
      <c r="C30" s="38" t="s">
        <v>97</v>
      </c>
      <c r="D30" s="40"/>
      <c r="E30" s="162"/>
      <c r="F30" s="162"/>
      <c r="G30" s="40"/>
      <c r="H30" s="40"/>
      <c r="I30" s="40"/>
      <c r="J30" s="40"/>
      <c r="K30" s="33">
        <f t="shared" si="31"/>
        <v>0</v>
      </c>
      <c r="L30" s="162"/>
      <c r="M30" s="162"/>
      <c r="N30" s="40"/>
      <c r="O30" s="40"/>
      <c r="P30" s="40"/>
      <c r="Q30" s="40"/>
      <c r="R30" s="33">
        <f t="shared" si="32"/>
        <v>0</v>
      </c>
      <c r="S30" s="40">
        <v>55000</v>
      </c>
      <c r="T30" s="40"/>
      <c r="U30" s="40"/>
      <c r="V30" s="40"/>
      <c r="W30" s="40"/>
      <c r="X30" s="40"/>
      <c r="Y30" s="33">
        <f t="shared" si="39"/>
        <v>55000</v>
      </c>
      <c r="Z30" s="40">
        <v>55000</v>
      </c>
      <c r="AA30" s="40"/>
      <c r="AB30" s="40"/>
      <c r="AC30" s="40"/>
      <c r="AD30" s="40"/>
      <c r="AE30" s="40"/>
      <c r="AF30" s="33">
        <f t="shared" si="40"/>
        <v>55000</v>
      </c>
      <c r="AG30" s="40"/>
      <c r="AH30" s="40"/>
      <c r="AI30" s="40"/>
      <c r="AJ30" s="40"/>
      <c r="AK30" s="40"/>
      <c r="AL30" s="40"/>
      <c r="AM30" s="33">
        <f t="shared" si="41"/>
        <v>0</v>
      </c>
      <c r="AN30" s="40"/>
      <c r="AO30" s="40"/>
      <c r="AP30" s="40"/>
      <c r="AQ30" s="40"/>
      <c r="AR30" s="40"/>
      <c r="AS30" s="40"/>
      <c r="AT30" s="39">
        <f t="shared" ref="AT30" si="43">AN30+AO30+AP30+AR30</f>
        <v>0</v>
      </c>
      <c r="AU30" s="35">
        <f t="shared" si="42"/>
        <v>110000</v>
      </c>
      <c r="AV30" s="42" t="s">
        <v>855</v>
      </c>
      <c r="AW30" s="40">
        <v>2024</v>
      </c>
      <c r="AX30" s="40">
        <v>2025</v>
      </c>
      <c r="AY30" s="52" t="s">
        <v>245</v>
      </c>
      <c r="EB30" s="362"/>
      <c r="EC30" s="362"/>
      <c r="ED30" s="362"/>
      <c r="EE30" s="362"/>
      <c r="EF30" s="362"/>
      <c r="EG30" s="362"/>
      <c r="EH30" s="362"/>
      <c r="EI30" s="362"/>
      <c r="EJ30" s="362"/>
      <c r="EK30" s="362"/>
      <c r="EL30" s="362"/>
      <c r="EM30" s="362"/>
      <c r="EN30" s="362"/>
      <c r="EO30" s="362"/>
      <c r="EP30" s="362"/>
      <c r="EQ30" s="362"/>
      <c r="ER30" s="362"/>
      <c r="ES30" s="362"/>
      <c r="ET30" s="362"/>
      <c r="EU30" s="362"/>
      <c r="EV30" s="362"/>
      <c r="EW30" s="362"/>
      <c r="EX30" s="362"/>
      <c r="EY30" s="362"/>
      <c r="EZ30" s="362"/>
      <c r="FA30" s="362"/>
      <c r="FB30" s="362"/>
      <c r="FC30" s="362"/>
      <c r="FD30" s="362"/>
      <c r="FE30" s="362"/>
    </row>
    <row r="31" spans="1:161" s="1" customFormat="1" ht="168.75" customHeight="1" x14ac:dyDescent="0.25">
      <c r="A31" s="167" t="s">
        <v>286</v>
      </c>
      <c r="B31" s="38" t="s">
        <v>120</v>
      </c>
      <c r="C31" s="38" t="s">
        <v>97</v>
      </c>
      <c r="D31" s="40"/>
      <c r="E31" s="162"/>
      <c r="F31" s="162"/>
      <c r="G31" s="40"/>
      <c r="H31" s="40"/>
      <c r="I31" s="40"/>
      <c r="J31" s="40"/>
      <c r="K31" s="33">
        <f t="shared" si="31"/>
        <v>0</v>
      </c>
      <c r="L31" s="40"/>
      <c r="M31" s="40"/>
      <c r="N31" s="40"/>
      <c r="O31" s="40"/>
      <c r="P31" s="40"/>
      <c r="Q31" s="40"/>
      <c r="R31" s="33">
        <f t="shared" si="32"/>
        <v>0</v>
      </c>
      <c r="S31" s="40">
        <v>26500</v>
      </c>
      <c r="T31" s="40"/>
      <c r="U31" s="40"/>
      <c r="V31" s="40"/>
      <c r="W31" s="40"/>
      <c r="X31" s="40"/>
      <c r="Y31" s="33">
        <f t="shared" si="39"/>
        <v>26500</v>
      </c>
      <c r="Z31" s="40">
        <v>26500</v>
      </c>
      <c r="AA31" s="40"/>
      <c r="AB31" s="40"/>
      <c r="AC31" s="40"/>
      <c r="AD31" s="40"/>
      <c r="AE31" s="40"/>
      <c r="AF31" s="33">
        <f t="shared" si="40"/>
        <v>26500</v>
      </c>
      <c r="AG31" s="40"/>
      <c r="AH31" s="40"/>
      <c r="AI31" s="40"/>
      <c r="AJ31" s="40"/>
      <c r="AK31" s="40"/>
      <c r="AL31" s="40"/>
      <c r="AM31" s="33">
        <f t="shared" si="41"/>
        <v>0</v>
      </c>
      <c r="AN31" s="40"/>
      <c r="AO31" s="40"/>
      <c r="AP31" s="40"/>
      <c r="AQ31" s="40"/>
      <c r="AR31" s="40"/>
      <c r="AS31" s="40"/>
      <c r="AT31" s="39">
        <f t="shared" ref="AT31:AT36" si="44">AN31+AO31+AP31+AR31</f>
        <v>0</v>
      </c>
      <c r="AU31" s="35">
        <f t="shared" si="42"/>
        <v>53000</v>
      </c>
      <c r="AV31" s="42" t="s">
        <v>856</v>
      </c>
      <c r="AW31" s="40">
        <v>2024</v>
      </c>
      <c r="AX31" s="40">
        <v>2025</v>
      </c>
      <c r="AY31" s="52" t="s">
        <v>156</v>
      </c>
      <c r="EB31" s="362"/>
      <c r="EC31" s="362"/>
      <c r="ED31" s="362"/>
      <c r="EE31" s="362"/>
      <c r="EF31" s="362"/>
      <c r="EG31" s="362"/>
      <c r="EH31" s="362"/>
      <c r="EI31" s="362"/>
      <c r="EJ31" s="362"/>
      <c r="EK31" s="362"/>
      <c r="EL31" s="362"/>
      <c r="EM31" s="362"/>
      <c r="EN31" s="362"/>
      <c r="EO31" s="362"/>
      <c r="EP31" s="362"/>
      <c r="EQ31" s="362"/>
      <c r="ER31" s="362"/>
      <c r="ES31" s="362"/>
      <c r="ET31" s="362"/>
      <c r="EU31" s="362"/>
      <c r="EV31" s="362"/>
      <c r="EW31" s="362"/>
      <c r="EX31" s="362"/>
      <c r="EY31" s="362"/>
      <c r="EZ31" s="362"/>
      <c r="FA31" s="362"/>
      <c r="FB31" s="362"/>
      <c r="FC31" s="362"/>
      <c r="FD31" s="362"/>
      <c r="FE31" s="362"/>
    </row>
    <row r="32" spans="1:161" s="1" customFormat="1" ht="165.75" customHeight="1" x14ac:dyDescent="0.25">
      <c r="A32" s="167" t="s">
        <v>287</v>
      </c>
      <c r="B32" s="38" t="s">
        <v>54</v>
      </c>
      <c r="C32" s="38" t="s">
        <v>97</v>
      </c>
      <c r="D32" s="40"/>
      <c r="E32" s="162"/>
      <c r="F32" s="162"/>
      <c r="G32" s="40"/>
      <c r="H32" s="40"/>
      <c r="I32" s="40"/>
      <c r="J32" s="40"/>
      <c r="K32" s="33">
        <f t="shared" si="31"/>
        <v>0</v>
      </c>
      <c r="L32" s="40">
        <v>75000</v>
      </c>
      <c r="M32" s="40"/>
      <c r="N32" s="40"/>
      <c r="O32" s="40"/>
      <c r="P32" s="40"/>
      <c r="Q32" s="40"/>
      <c r="R32" s="33">
        <f t="shared" si="32"/>
        <v>75000</v>
      </c>
      <c r="S32" s="40"/>
      <c r="T32" s="40"/>
      <c r="U32" s="40"/>
      <c r="V32" s="40"/>
      <c r="W32" s="40"/>
      <c r="X32" s="40"/>
      <c r="Y32" s="33">
        <f t="shared" si="39"/>
        <v>0</v>
      </c>
      <c r="Z32" s="40"/>
      <c r="AA32" s="40"/>
      <c r="AB32" s="40"/>
      <c r="AC32" s="40"/>
      <c r="AD32" s="40"/>
      <c r="AE32" s="40"/>
      <c r="AF32" s="33">
        <f t="shared" si="40"/>
        <v>0</v>
      </c>
      <c r="AG32" s="40"/>
      <c r="AH32" s="40"/>
      <c r="AI32" s="40"/>
      <c r="AJ32" s="40"/>
      <c r="AK32" s="40"/>
      <c r="AL32" s="40"/>
      <c r="AM32" s="33">
        <f t="shared" si="41"/>
        <v>0</v>
      </c>
      <c r="AN32" s="40"/>
      <c r="AO32" s="40"/>
      <c r="AP32" s="40"/>
      <c r="AQ32" s="40"/>
      <c r="AR32" s="40"/>
      <c r="AS32" s="40"/>
      <c r="AT32" s="39">
        <f t="shared" si="44"/>
        <v>0</v>
      </c>
      <c r="AU32" s="35">
        <f t="shared" si="42"/>
        <v>75000</v>
      </c>
      <c r="AV32" s="42" t="s">
        <v>857</v>
      </c>
      <c r="AW32" s="40">
        <v>2024</v>
      </c>
      <c r="AX32" s="40">
        <v>2024</v>
      </c>
      <c r="AY32" s="52" t="s">
        <v>88</v>
      </c>
      <c r="EB32" s="362"/>
      <c r="EC32" s="362"/>
      <c r="ED32" s="362"/>
      <c r="EE32" s="362"/>
      <c r="EF32" s="362"/>
      <c r="EG32" s="362"/>
      <c r="EH32" s="362"/>
      <c r="EI32" s="362"/>
      <c r="EJ32" s="362"/>
      <c r="EK32" s="362"/>
      <c r="EL32" s="362"/>
      <c r="EM32" s="362"/>
      <c r="EN32" s="362"/>
      <c r="EO32" s="362"/>
      <c r="EP32" s="362"/>
      <c r="EQ32" s="362"/>
      <c r="ER32" s="362"/>
      <c r="ES32" s="362"/>
      <c r="ET32" s="362"/>
      <c r="EU32" s="362"/>
      <c r="EV32" s="362"/>
      <c r="EW32" s="362"/>
      <c r="EX32" s="362"/>
      <c r="EY32" s="362"/>
      <c r="EZ32" s="362"/>
      <c r="FA32" s="362"/>
      <c r="FB32" s="362"/>
      <c r="FC32" s="362"/>
      <c r="FD32" s="362"/>
      <c r="FE32" s="362"/>
    </row>
    <row r="33" spans="1:355" s="1" customFormat="1" ht="116.25" customHeight="1" x14ac:dyDescent="0.25">
      <c r="A33" s="167" t="s">
        <v>288</v>
      </c>
      <c r="B33" s="38" t="s">
        <v>110</v>
      </c>
      <c r="C33" s="38" t="s">
        <v>97</v>
      </c>
      <c r="D33" s="40"/>
      <c r="E33" s="40">
        <v>671254</v>
      </c>
      <c r="F33" s="40"/>
      <c r="G33" s="40"/>
      <c r="H33" s="40"/>
      <c r="I33" s="40"/>
      <c r="J33" s="40"/>
      <c r="K33" s="33">
        <f t="shared" si="31"/>
        <v>671254</v>
      </c>
      <c r="L33" s="40"/>
      <c r="M33" s="40"/>
      <c r="N33" s="40"/>
      <c r="O33" s="40"/>
      <c r="P33" s="40"/>
      <c r="Q33" s="40"/>
      <c r="R33" s="33">
        <f t="shared" si="32"/>
        <v>0</v>
      </c>
      <c r="S33" s="40"/>
      <c r="T33" s="40"/>
      <c r="U33" s="40"/>
      <c r="V33" s="40"/>
      <c r="W33" s="40"/>
      <c r="X33" s="40"/>
      <c r="Y33" s="33">
        <f t="shared" si="39"/>
        <v>0</v>
      </c>
      <c r="Z33" s="40"/>
      <c r="AA33" s="40"/>
      <c r="AB33" s="40"/>
      <c r="AC33" s="40"/>
      <c r="AD33" s="40"/>
      <c r="AE33" s="40"/>
      <c r="AF33" s="33">
        <f t="shared" si="40"/>
        <v>0</v>
      </c>
      <c r="AG33" s="40"/>
      <c r="AH33" s="40"/>
      <c r="AI33" s="40"/>
      <c r="AJ33" s="40"/>
      <c r="AK33" s="40"/>
      <c r="AL33" s="40"/>
      <c r="AM33" s="33">
        <f t="shared" si="41"/>
        <v>0</v>
      </c>
      <c r="AN33" s="40"/>
      <c r="AO33" s="40"/>
      <c r="AP33" s="40"/>
      <c r="AQ33" s="40"/>
      <c r="AR33" s="40"/>
      <c r="AS33" s="40"/>
      <c r="AT33" s="39">
        <f t="shared" si="44"/>
        <v>0</v>
      </c>
      <c r="AU33" s="35">
        <f t="shared" si="42"/>
        <v>671254</v>
      </c>
      <c r="AV33" s="42" t="s">
        <v>899</v>
      </c>
      <c r="AW33" s="40">
        <v>2022</v>
      </c>
      <c r="AX33" s="40">
        <v>2022</v>
      </c>
      <c r="AY33" s="52" t="s">
        <v>88</v>
      </c>
      <c r="EB33" s="362"/>
      <c r="EC33" s="362"/>
      <c r="ED33" s="362"/>
      <c r="EE33" s="362"/>
      <c r="EF33" s="362"/>
      <c r="EG33" s="362"/>
      <c r="EH33" s="362"/>
      <c r="EI33" s="362"/>
      <c r="EJ33" s="362"/>
      <c r="EK33" s="362"/>
      <c r="EL33" s="362"/>
      <c r="EM33" s="362"/>
      <c r="EN33" s="362"/>
      <c r="EO33" s="362"/>
      <c r="EP33" s="362"/>
      <c r="EQ33" s="362"/>
      <c r="ER33" s="362"/>
      <c r="ES33" s="362"/>
      <c r="ET33" s="362"/>
      <c r="EU33" s="362"/>
      <c r="EV33" s="362"/>
      <c r="EW33" s="362"/>
      <c r="EX33" s="362"/>
      <c r="EY33" s="362"/>
      <c r="EZ33" s="362"/>
      <c r="FA33" s="362"/>
      <c r="FB33" s="362"/>
      <c r="FC33" s="362"/>
      <c r="FD33" s="362"/>
      <c r="FE33" s="362"/>
    </row>
    <row r="34" spans="1:355" s="1" customFormat="1" ht="89.25" customHeight="1" x14ac:dyDescent="0.25">
      <c r="A34" s="167" t="s">
        <v>289</v>
      </c>
      <c r="B34" s="38" t="s">
        <v>187</v>
      </c>
      <c r="C34" s="38" t="s">
        <v>97</v>
      </c>
      <c r="D34" s="40"/>
      <c r="E34" s="168">
        <v>86300</v>
      </c>
      <c r="F34" s="169">
        <v>420807</v>
      </c>
      <c r="G34" s="40"/>
      <c r="H34" s="40"/>
      <c r="I34" s="162"/>
      <c r="J34" s="40"/>
      <c r="K34" s="33">
        <f t="shared" si="31"/>
        <v>507107</v>
      </c>
      <c r="L34" s="40"/>
      <c r="M34" s="40"/>
      <c r="N34" s="40"/>
      <c r="O34" s="40"/>
      <c r="P34" s="40"/>
      <c r="Q34" s="40"/>
      <c r="R34" s="33">
        <f t="shared" si="32"/>
        <v>0</v>
      </c>
      <c r="S34" s="40"/>
      <c r="T34" s="40"/>
      <c r="U34" s="40"/>
      <c r="V34" s="40"/>
      <c r="W34" s="40"/>
      <c r="X34" s="40"/>
      <c r="Y34" s="33">
        <f t="shared" si="39"/>
        <v>0</v>
      </c>
      <c r="Z34" s="40"/>
      <c r="AA34" s="40"/>
      <c r="AB34" s="40"/>
      <c r="AC34" s="40"/>
      <c r="AD34" s="40"/>
      <c r="AE34" s="40"/>
      <c r="AF34" s="33">
        <f t="shared" si="40"/>
        <v>0</v>
      </c>
      <c r="AG34" s="40"/>
      <c r="AH34" s="40"/>
      <c r="AI34" s="40"/>
      <c r="AJ34" s="40"/>
      <c r="AK34" s="40"/>
      <c r="AL34" s="40"/>
      <c r="AM34" s="33">
        <f t="shared" si="41"/>
        <v>0</v>
      </c>
      <c r="AN34" s="40"/>
      <c r="AO34" s="40"/>
      <c r="AP34" s="40"/>
      <c r="AQ34" s="40"/>
      <c r="AR34" s="40"/>
      <c r="AS34" s="40"/>
      <c r="AT34" s="39">
        <f t="shared" si="44"/>
        <v>0</v>
      </c>
      <c r="AU34" s="35">
        <f t="shared" si="42"/>
        <v>507107</v>
      </c>
      <c r="AV34" s="42" t="s">
        <v>858</v>
      </c>
      <c r="AW34" s="40">
        <v>2022</v>
      </c>
      <c r="AX34" s="40">
        <v>2022</v>
      </c>
      <c r="AY34" s="52" t="s">
        <v>88</v>
      </c>
      <c r="EB34" s="362"/>
      <c r="EC34" s="362"/>
      <c r="ED34" s="362"/>
      <c r="EE34" s="362"/>
      <c r="EF34" s="362"/>
      <c r="EG34" s="362"/>
      <c r="EH34" s="362"/>
      <c r="EI34" s="362"/>
      <c r="EJ34" s="362"/>
      <c r="EK34" s="362"/>
      <c r="EL34" s="362"/>
      <c r="EM34" s="362"/>
      <c r="EN34" s="362"/>
      <c r="EO34" s="362"/>
      <c r="EP34" s="362"/>
      <c r="EQ34" s="362"/>
      <c r="ER34" s="362"/>
      <c r="ES34" s="362"/>
      <c r="ET34" s="362"/>
      <c r="EU34" s="362"/>
      <c r="EV34" s="362"/>
      <c r="EW34" s="362"/>
      <c r="EX34" s="362"/>
      <c r="EY34" s="362"/>
      <c r="EZ34" s="362"/>
      <c r="FA34" s="362"/>
      <c r="FB34" s="362"/>
      <c r="FC34" s="362"/>
      <c r="FD34" s="362"/>
      <c r="FE34" s="362"/>
    </row>
    <row r="35" spans="1:355" s="1" customFormat="1" ht="165.75" customHeight="1" x14ac:dyDescent="0.25">
      <c r="A35" s="167" t="s">
        <v>290</v>
      </c>
      <c r="B35" s="38" t="s">
        <v>55</v>
      </c>
      <c r="C35" s="38" t="s">
        <v>97</v>
      </c>
      <c r="D35" s="40"/>
      <c r="E35" s="170">
        <v>21659</v>
      </c>
      <c r="F35" s="171">
        <v>0</v>
      </c>
      <c r="G35" s="40"/>
      <c r="H35" s="40"/>
      <c r="I35" s="162"/>
      <c r="J35" s="40"/>
      <c r="K35" s="33">
        <f t="shared" si="31"/>
        <v>21659</v>
      </c>
      <c r="L35" s="40">
        <v>93000</v>
      </c>
      <c r="M35" s="40">
        <v>527000</v>
      </c>
      <c r="N35" s="40"/>
      <c r="O35" s="40"/>
      <c r="P35" s="40"/>
      <c r="Q35" s="40"/>
      <c r="R35" s="33">
        <f t="shared" si="32"/>
        <v>620000</v>
      </c>
      <c r="S35" s="40"/>
      <c r="T35" s="40"/>
      <c r="U35" s="40"/>
      <c r="V35" s="40"/>
      <c r="W35" s="40"/>
      <c r="X35" s="40"/>
      <c r="Y35" s="33">
        <f t="shared" si="39"/>
        <v>0</v>
      </c>
      <c r="Z35" s="40"/>
      <c r="AA35" s="40"/>
      <c r="AB35" s="40"/>
      <c r="AC35" s="40"/>
      <c r="AD35" s="40"/>
      <c r="AE35" s="40"/>
      <c r="AF35" s="33">
        <f t="shared" si="40"/>
        <v>0</v>
      </c>
      <c r="AG35" s="40"/>
      <c r="AH35" s="40"/>
      <c r="AI35" s="40"/>
      <c r="AJ35" s="40"/>
      <c r="AK35" s="40"/>
      <c r="AL35" s="40"/>
      <c r="AM35" s="33">
        <f t="shared" si="41"/>
        <v>0</v>
      </c>
      <c r="AN35" s="40"/>
      <c r="AO35" s="40"/>
      <c r="AP35" s="40"/>
      <c r="AQ35" s="40"/>
      <c r="AR35" s="40"/>
      <c r="AS35" s="40"/>
      <c r="AT35" s="39">
        <f t="shared" si="44"/>
        <v>0</v>
      </c>
      <c r="AU35" s="35">
        <f t="shared" si="42"/>
        <v>641659</v>
      </c>
      <c r="AV35" s="42" t="s">
        <v>898</v>
      </c>
      <c r="AW35" s="40">
        <v>2022</v>
      </c>
      <c r="AX35" s="40">
        <v>2023</v>
      </c>
      <c r="AY35" s="52" t="s">
        <v>88</v>
      </c>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362"/>
      <c r="FA35" s="362"/>
      <c r="FB35" s="362"/>
      <c r="FC35" s="362"/>
      <c r="FD35" s="362"/>
      <c r="FE35" s="362"/>
    </row>
    <row r="36" spans="1:355" s="1" customFormat="1" ht="111.6" customHeight="1" x14ac:dyDescent="0.25">
      <c r="A36" s="167" t="s">
        <v>291</v>
      </c>
      <c r="B36" s="233" t="s">
        <v>951</v>
      </c>
      <c r="C36" s="233" t="s">
        <v>97</v>
      </c>
      <c r="D36" s="234"/>
      <c r="E36" s="234"/>
      <c r="F36" s="234"/>
      <c r="G36" s="234"/>
      <c r="H36" s="234"/>
      <c r="I36" s="234"/>
      <c r="J36" s="234"/>
      <c r="K36" s="259">
        <f t="shared" si="31"/>
        <v>0</v>
      </c>
      <c r="L36" s="260"/>
      <c r="M36" s="260"/>
      <c r="N36" s="260"/>
      <c r="O36" s="260"/>
      <c r="P36" s="260"/>
      <c r="Q36" s="260"/>
      <c r="R36" s="261">
        <f>L36+M36+N36+P36</f>
        <v>0</v>
      </c>
      <c r="S36" s="260"/>
      <c r="T36" s="260"/>
      <c r="U36" s="260"/>
      <c r="V36" s="260"/>
      <c r="W36" s="260"/>
      <c r="X36" s="260"/>
      <c r="Y36" s="261">
        <f t="shared" si="39"/>
        <v>0</v>
      </c>
      <c r="Z36" s="260"/>
      <c r="AA36" s="260"/>
      <c r="AB36" s="260"/>
      <c r="AC36" s="260"/>
      <c r="AD36" s="260"/>
      <c r="AE36" s="260"/>
      <c r="AF36" s="261">
        <f t="shared" si="40"/>
        <v>0</v>
      </c>
      <c r="AG36" s="260"/>
      <c r="AH36" s="260"/>
      <c r="AI36" s="260"/>
      <c r="AJ36" s="260"/>
      <c r="AK36" s="260"/>
      <c r="AL36" s="260"/>
      <c r="AM36" s="261">
        <f t="shared" si="41"/>
        <v>0</v>
      </c>
      <c r="AN36" s="260">
        <v>795642</v>
      </c>
      <c r="AO36" s="260"/>
      <c r="AP36" s="260"/>
      <c r="AQ36" s="260"/>
      <c r="AR36" s="260"/>
      <c r="AS36" s="260"/>
      <c r="AT36" s="262">
        <f t="shared" si="44"/>
        <v>795642</v>
      </c>
      <c r="AU36" s="263">
        <f t="shared" si="42"/>
        <v>795642</v>
      </c>
      <c r="AV36" s="238" t="s">
        <v>1004</v>
      </c>
      <c r="AW36" s="234">
        <v>2027</v>
      </c>
      <c r="AX36" s="234">
        <v>2027</v>
      </c>
      <c r="AY36" s="52" t="s">
        <v>68</v>
      </c>
      <c r="EB36" s="362"/>
      <c r="EC36" s="362"/>
      <c r="ED36" s="362"/>
      <c r="EE36" s="362"/>
      <c r="EF36" s="362"/>
      <c r="EG36" s="362"/>
      <c r="EH36" s="362"/>
      <c r="EI36" s="362"/>
      <c r="EJ36" s="362"/>
      <c r="EK36" s="362"/>
      <c r="EL36" s="362"/>
      <c r="EM36" s="362"/>
      <c r="EN36" s="362"/>
      <c r="EO36" s="362"/>
      <c r="EP36" s="362"/>
      <c r="EQ36" s="362"/>
      <c r="ER36" s="362"/>
      <c r="ES36" s="362"/>
      <c r="ET36" s="362"/>
      <c r="EU36" s="362"/>
      <c r="EV36" s="362"/>
      <c r="EW36" s="362"/>
      <c r="EX36" s="362"/>
      <c r="EY36" s="362"/>
      <c r="EZ36" s="362"/>
      <c r="FA36" s="362"/>
      <c r="FB36" s="362"/>
      <c r="FC36" s="362"/>
      <c r="FD36" s="362"/>
      <c r="FE36" s="362"/>
    </row>
    <row r="37" spans="1:355" s="1" customFormat="1" ht="27" customHeight="1" x14ac:dyDescent="0.25">
      <c r="A37" s="380" t="s">
        <v>1000</v>
      </c>
      <c r="B37" s="396"/>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c r="AY37" s="397"/>
      <c r="EB37" s="362"/>
      <c r="EC37" s="362"/>
      <c r="ED37" s="362"/>
      <c r="EE37" s="362"/>
      <c r="EF37" s="362"/>
      <c r="EG37" s="362"/>
      <c r="EH37" s="362"/>
      <c r="EI37" s="362"/>
      <c r="EJ37" s="362"/>
      <c r="EK37" s="362"/>
      <c r="EL37" s="362"/>
      <c r="EM37" s="362"/>
      <c r="EN37" s="362"/>
      <c r="EO37" s="362"/>
      <c r="EP37" s="362"/>
      <c r="EQ37" s="362"/>
      <c r="ER37" s="362"/>
      <c r="ES37" s="362"/>
      <c r="ET37" s="362"/>
      <c r="EU37" s="362"/>
      <c r="EV37" s="362"/>
      <c r="EW37" s="362"/>
      <c r="EX37" s="362"/>
      <c r="EY37" s="362"/>
      <c r="EZ37" s="362"/>
      <c r="FA37" s="362"/>
      <c r="FB37" s="362"/>
      <c r="FC37" s="362"/>
      <c r="FD37" s="362"/>
      <c r="FE37" s="362"/>
    </row>
    <row r="38" spans="1:355" s="1" customFormat="1" ht="87.75" customHeight="1" x14ac:dyDescent="0.25">
      <c r="A38" s="167" t="s">
        <v>292</v>
      </c>
      <c r="B38" s="40" t="s">
        <v>114</v>
      </c>
      <c r="C38" s="38" t="s">
        <v>97</v>
      </c>
      <c r="D38" s="40"/>
      <c r="F38" s="40"/>
      <c r="G38" s="40"/>
      <c r="H38" s="40"/>
      <c r="I38" s="40"/>
      <c r="J38" s="40"/>
      <c r="K38" s="33">
        <f t="shared" si="31"/>
        <v>0</v>
      </c>
      <c r="L38" s="40"/>
      <c r="M38" s="40"/>
      <c r="N38" s="40"/>
      <c r="O38" s="40"/>
      <c r="P38" s="40"/>
      <c r="Q38" s="40"/>
      <c r="R38" s="39">
        <f t="shared" ref="R38:R76" si="45">L38+M38+N38+P38</f>
        <v>0</v>
      </c>
      <c r="S38" s="40">
        <v>290000</v>
      </c>
      <c r="T38" s="40"/>
      <c r="U38" s="40"/>
      <c r="V38" s="40"/>
      <c r="W38" s="40"/>
      <c r="X38" s="40"/>
      <c r="Y38" s="33">
        <f t="shared" ref="Y38:Y47" si="46">S38+T38+U38+W38</f>
        <v>290000</v>
      </c>
      <c r="Z38" s="40"/>
      <c r="AA38" s="40"/>
      <c r="AB38" s="40"/>
      <c r="AC38" s="40"/>
      <c r="AD38" s="40"/>
      <c r="AE38" s="40"/>
      <c r="AF38" s="33">
        <f t="shared" ref="AF38:AF47" si="47">Z38+AA38+AB38+AD38</f>
        <v>0</v>
      </c>
      <c r="AG38" s="40"/>
      <c r="AH38" s="40"/>
      <c r="AI38" s="40"/>
      <c r="AJ38" s="40"/>
      <c r="AK38" s="40"/>
      <c r="AL38" s="40"/>
      <c r="AM38" s="33">
        <f t="shared" ref="AM38:AM47" si="48">AG38+AH38+AI38+AK38</f>
        <v>0</v>
      </c>
      <c r="AN38" s="40"/>
      <c r="AO38" s="40"/>
      <c r="AP38" s="40"/>
      <c r="AQ38" s="40"/>
      <c r="AR38" s="40"/>
      <c r="AS38" s="40"/>
      <c r="AT38" s="39">
        <f t="shared" ref="AT38:AT47" si="49">AN38+AO38+AP38+AR38</f>
        <v>0</v>
      </c>
      <c r="AU38" s="35">
        <f t="shared" ref="AU38:AU47" si="50">AT38+AM38+AF38+Y38+R38+K38</f>
        <v>290000</v>
      </c>
      <c r="AV38" s="42" t="s">
        <v>859</v>
      </c>
      <c r="AW38" s="40">
        <v>2024</v>
      </c>
      <c r="AX38" s="40">
        <v>2024</v>
      </c>
      <c r="AY38" s="52" t="s">
        <v>68</v>
      </c>
      <c r="EB38" s="362"/>
      <c r="EC38" s="362"/>
      <c r="ED38" s="362"/>
      <c r="EE38" s="362"/>
      <c r="EF38" s="362"/>
      <c r="EG38" s="362"/>
      <c r="EH38" s="362"/>
      <c r="EI38" s="362"/>
      <c r="EJ38" s="362"/>
      <c r="EK38" s="362"/>
      <c r="EL38" s="362"/>
      <c r="EM38" s="362"/>
      <c r="EN38" s="362"/>
      <c r="EO38" s="362"/>
      <c r="EP38" s="362"/>
      <c r="EQ38" s="362"/>
      <c r="ER38" s="362"/>
      <c r="ES38" s="362"/>
      <c r="ET38" s="362"/>
      <c r="EU38" s="362"/>
      <c r="EV38" s="362"/>
      <c r="EW38" s="362"/>
      <c r="EX38" s="362"/>
      <c r="EY38" s="362"/>
      <c r="EZ38" s="362"/>
      <c r="FA38" s="362"/>
      <c r="FB38" s="362"/>
      <c r="FC38" s="362"/>
      <c r="FD38" s="362"/>
      <c r="FE38" s="362"/>
    </row>
    <row r="39" spans="1:355" s="1" customFormat="1" ht="63" customHeight="1" x14ac:dyDescent="0.25">
      <c r="A39" s="167" t="s">
        <v>293</v>
      </c>
      <c r="B39" s="40" t="s">
        <v>488</v>
      </c>
      <c r="C39" s="38" t="s">
        <v>97</v>
      </c>
      <c r="D39" s="40"/>
      <c r="E39" s="40">
        <v>0</v>
      </c>
      <c r="F39" s="40"/>
      <c r="G39" s="40"/>
      <c r="H39" s="40"/>
      <c r="I39" s="40"/>
      <c r="J39" s="40"/>
      <c r="K39" s="33">
        <f t="shared" si="31"/>
        <v>0</v>
      </c>
      <c r="L39" s="40"/>
      <c r="M39" s="40"/>
      <c r="N39" s="40"/>
      <c r="O39" s="40"/>
      <c r="P39" s="40"/>
      <c r="Q39" s="40"/>
      <c r="R39" s="39">
        <f t="shared" si="45"/>
        <v>0</v>
      </c>
      <c r="S39" s="40">
        <v>200000</v>
      </c>
      <c r="T39" s="40"/>
      <c r="U39" s="40"/>
      <c r="V39" s="40"/>
      <c r="W39" s="40"/>
      <c r="X39" s="40"/>
      <c r="Y39" s="33">
        <f t="shared" si="46"/>
        <v>200000</v>
      </c>
      <c r="Z39" s="40"/>
      <c r="AA39" s="40"/>
      <c r="AB39" s="40"/>
      <c r="AC39" s="40"/>
      <c r="AD39" s="40"/>
      <c r="AE39" s="40"/>
      <c r="AF39" s="33">
        <f t="shared" si="47"/>
        <v>0</v>
      </c>
      <c r="AG39" s="40"/>
      <c r="AH39" s="40"/>
      <c r="AI39" s="40"/>
      <c r="AJ39" s="40"/>
      <c r="AK39" s="40"/>
      <c r="AL39" s="40"/>
      <c r="AM39" s="33">
        <f t="shared" si="48"/>
        <v>0</v>
      </c>
      <c r="AN39" s="40"/>
      <c r="AO39" s="40"/>
      <c r="AP39" s="40"/>
      <c r="AQ39" s="40"/>
      <c r="AR39" s="40"/>
      <c r="AS39" s="40"/>
      <c r="AT39" s="39">
        <f t="shared" si="49"/>
        <v>0</v>
      </c>
      <c r="AU39" s="35">
        <f t="shared" si="50"/>
        <v>200000</v>
      </c>
      <c r="AV39" s="42" t="s">
        <v>859</v>
      </c>
      <c r="AW39" s="40">
        <v>2024</v>
      </c>
      <c r="AX39" s="40">
        <v>2024</v>
      </c>
      <c r="AY39" s="52" t="s">
        <v>68</v>
      </c>
      <c r="EB39" s="362"/>
      <c r="EC39" s="362"/>
      <c r="ED39" s="362"/>
      <c r="EE39" s="362"/>
      <c r="EF39" s="362"/>
      <c r="EG39" s="362"/>
      <c r="EH39" s="362"/>
      <c r="EI39" s="362"/>
      <c r="EJ39" s="362"/>
      <c r="EK39" s="362"/>
      <c r="EL39" s="362"/>
      <c r="EM39" s="362"/>
      <c r="EN39" s="362"/>
      <c r="EO39" s="362"/>
      <c r="EP39" s="362"/>
      <c r="EQ39" s="362"/>
      <c r="ER39" s="362"/>
      <c r="ES39" s="362"/>
      <c r="ET39" s="362"/>
      <c r="EU39" s="362"/>
      <c r="EV39" s="362"/>
      <c r="EW39" s="362"/>
      <c r="EX39" s="362"/>
      <c r="EY39" s="362"/>
      <c r="EZ39" s="362"/>
      <c r="FA39" s="362"/>
      <c r="FB39" s="362"/>
      <c r="FC39" s="362"/>
      <c r="FD39" s="362"/>
      <c r="FE39" s="362"/>
    </row>
    <row r="40" spans="1:355" s="1" customFormat="1" ht="66.75" customHeight="1" x14ac:dyDescent="0.25">
      <c r="A40" s="167" t="s">
        <v>294</v>
      </c>
      <c r="B40" s="40" t="s">
        <v>115</v>
      </c>
      <c r="C40" s="38" t="s">
        <v>97</v>
      </c>
      <c r="D40" s="40"/>
      <c r="E40" s="40"/>
      <c r="F40" s="40"/>
      <c r="G40" s="40"/>
      <c r="H40" s="40"/>
      <c r="I40" s="40"/>
      <c r="J40" s="40"/>
      <c r="K40" s="33">
        <f t="shared" si="31"/>
        <v>0</v>
      </c>
      <c r="L40" s="40"/>
      <c r="M40" s="40"/>
      <c r="N40" s="40"/>
      <c r="O40" s="40"/>
      <c r="P40" s="40"/>
      <c r="Q40" s="40"/>
      <c r="R40" s="39">
        <f t="shared" si="45"/>
        <v>0</v>
      </c>
      <c r="S40" s="40">
        <v>100000</v>
      </c>
      <c r="T40" s="40"/>
      <c r="U40" s="40"/>
      <c r="V40" s="40"/>
      <c r="W40" s="40"/>
      <c r="X40" s="40"/>
      <c r="Y40" s="33">
        <f t="shared" si="46"/>
        <v>100000</v>
      </c>
      <c r="Z40" s="40"/>
      <c r="AA40" s="40"/>
      <c r="AB40" s="40"/>
      <c r="AC40" s="40"/>
      <c r="AD40" s="40"/>
      <c r="AE40" s="40"/>
      <c r="AF40" s="33">
        <f t="shared" si="47"/>
        <v>0</v>
      </c>
      <c r="AG40" s="40"/>
      <c r="AH40" s="40"/>
      <c r="AI40" s="40"/>
      <c r="AJ40" s="40"/>
      <c r="AK40" s="40"/>
      <c r="AL40" s="40"/>
      <c r="AM40" s="33">
        <f t="shared" si="48"/>
        <v>0</v>
      </c>
      <c r="AN40" s="40"/>
      <c r="AO40" s="40"/>
      <c r="AP40" s="40"/>
      <c r="AQ40" s="40"/>
      <c r="AR40" s="40"/>
      <c r="AS40" s="40"/>
      <c r="AT40" s="39">
        <f t="shared" si="49"/>
        <v>0</v>
      </c>
      <c r="AU40" s="35">
        <f t="shared" si="50"/>
        <v>100000</v>
      </c>
      <c r="AV40" s="42" t="s">
        <v>859</v>
      </c>
      <c r="AW40" s="40">
        <v>2024</v>
      </c>
      <c r="AX40" s="40">
        <v>2024</v>
      </c>
      <c r="AY40" s="52" t="s">
        <v>68</v>
      </c>
      <c r="EB40" s="362"/>
      <c r="EC40" s="362"/>
      <c r="ED40" s="362"/>
      <c r="EE40" s="362"/>
      <c r="EF40" s="362"/>
      <c r="EG40" s="362"/>
      <c r="EH40" s="362"/>
      <c r="EI40" s="362"/>
      <c r="EJ40" s="362"/>
      <c r="EK40" s="362"/>
      <c r="EL40" s="362"/>
      <c r="EM40" s="362"/>
      <c r="EN40" s="362"/>
      <c r="EO40" s="362"/>
      <c r="EP40" s="362"/>
      <c r="EQ40" s="362"/>
      <c r="ER40" s="362"/>
      <c r="ES40" s="362"/>
      <c r="ET40" s="362"/>
      <c r="EU40" s="362"/>
      <c r="EV40" s="362"/>
      <c r="EW40" s="362"/>
      <c r="EX40" s="362"/>
      <c r="EY40" s="362"/>
      <c r="EZ40" s="362"/>
      <c r="FA40" s="362"/>
      <c r="FB40" s="362"/>
      <c r="FC40" s="362"/>
      <c r="FD40" s="362"/>
      <c r="FE40" s="362"/>
    </row>
    <row r="41" spans="1:355" s="1" customFormat="1" ht="53.25" customHeight="1" x14ac:dyDescent="0.25">
      <c r="A41" s="167" t="s">
        <v>295</v>
      </c>
      <c r="B41" s="40" t="s">
        <v>116</v>
      </c>
      <c r="C41" s="38" t="s">
        <v>97</v>
      </c>
      <c r="D41" s="40"/>
      <c r="E41" s="40"/>
      <c r="F41" s="40"/>
      <c r="G41" s="40"/>
      <c r="H41" s="40"/>
      <c r="I41" s="40"/>
      <c r="J41" s="40"/>
      <c r="K41" s="33">
        <f t="shared" si="31"/>
        <v>0</v>
      </c>
      <c r="L41" s="40"/>
      <c r="M41" s="40"/>
      <c r="N41" s="40"/>
      <c r="O41" s="40"/>
      <c r="P41" s="40"/>
      <c r="Q41" s="40"/>
      <c r="R41" s="39">
        <f t="shared" si="45"/>
        <v>0</v>
      </c>
      <c r="S41" s="40">
        <v>165000</v>
      </c>
      <c r="T41" s="40"/>
      <c r="U41" s="40"/>
      <c r="V41" s="40"/>
      <c r="W41" s="40"/>
      <c r="X41" s="40"/>
      <c r="Y41" s="33">
        <f t="shared" si="46"/>
        <v>165000</v>
      </c>
      <c r="Z41" s="40"/>
      <c r="AA41" s="40"/>
      <c r="AB41" s="40"/>
      <c r="AC41" s="40"/>
      <c r="AD41" s="40"/>
      <c r="AE41" s="40"/>
      <c r="AF41" s="33">
        <f t="shared" si="47"/>
        <v>0</v>
      </c>
      <c r="AG41" s="40"/>
      <c r="AH41" s="40"/>
      <c r="AI41" s="40"/>
      <c r="AJ41" s="40"/>
      <c r="AK41" s="40"/>
      <c r="AL41" s="40"/>
      <c r="AM41" s="33">
        <f t="shared" si="48"/>
        <v>0</v>
      </c>
      <c r="AN41" s="40"/>
      <c r="AO41" s="40"/>
      <c r="AP41" s="40"/>
      <c r="AQ41" s="40"/>
      <c r="AR41" s="40"/>
      <c r="AS41" s="40"/>
      <c r="AT41" s="39">
        <f t="shared" si="49"/>
        <v>0</v>
      </c>
      <c r="AU41" s="35">
        <f t="shared" si="50"/>
        <v>165000</v>
      </c>
      <c r="AV41" s="42" t="s">
        <v>859</v>
      </c>
      <c r="AW41" s="40">
        <v>2024</v>
      </c>
      <c r="AX41" s="40">
        <v>2024</v>
      </c>
      <c r="AY41" s="52" t="s">
        <v>68</v>
      </c>
      <c r="EB41" s="362"/>
      <c r="EC41" s="362"/>
      <c r="ED41" s="362"/>
      <c r="EE41" s="362"/>
      <c r="EF41" s="362"/>
      <c r="EG41" s="362"/>
      <c r="EH41" s="362"/>
      <c r="EI41" s="362"/>
      <c r="EJ41" s="362"/>
      <c r="EK41" s="362"/>
      <c r="EL41" s="362"/>
      <c r="EM41" s="362"/>
      <c r="EN41" s="362"/>
      <c r="EO41" s="362"/>
      <c r="EP41" s="362"/>
      <c r="EQ41" s="362"/>
      <c r="ER41" s="362"/>
      <c r="ES41" s="362"/>
      <c r="ET41" s="362"/>
      <c r="EU41" s="362"/>
      <c r="EV41" s="362"/>
      <c r="EW41" s="362"/>
      <c r="EX41" s="362"/>
      <c r="EY41" s="362"/>
      <c r="EZ41" s="362"/>
      <c r="FA41" s="362"/>
      <c r="FB41" s="362"/>
      <c r="FC41" s="362"/>
      <c r="FD41" s="362"/>
      <c r="FE41" s="362"/>
    </row>
    <row r="42" spans="1:355" s="1" customFormat="1" ht="45.75" customHeight="1" x14ac:dyDescent="0.25">
      <c r="A42" s="167" t="s">
        <v>296</v>
      </c>
      <c r="B42" s="32" t="s">
        <v>117</v>
      </c>
      <c r="C42" s="38" t="s">
        <v>97</v>
      </c>
      <c r="D42" s="40"/>
      <c r="F42" s="40"/>
      <c r="G42" s="40"/>
      <c r="H42" s="40"/>
      <c r="I42" s="40"/>
      <c r="J42" s="40"/>
      <c r="K42" s="33">
        <f t="shared" si="31"/>
        <v>0</v>
      </c>
      <c r="L42" s="40"/>
      <c r="M42" s="40"/>
      <c r="N42" s="40"/>
      <c r="O42" s="40"/>
      <c r="P42" s="40"/>
      <c r="Q42" s="40"/>
      <c r="R42" s="39">
        <f t="shared" si="45"/>
        <v>0</v>
      </c>
      <c r="S42" s="40">
        <v>150000</v>
      </c>
      <c r="T42" s="40"/>
      <c r="U42" s="40"/>
      <c r="V42" s="40"/>
      <c r="W42" s="40"/>
      <c r="X42" s="40"/>
      <c r="Y42" s="33">
        <f t="shared" si="46"/>
        <v>150000</v>
      </c>
      <c r="Z42" s="40"/>
      <c r="AA42" s="40"/>
      <c r="AB42" s="40"/>
      <c r="AC42" s="40"/>
      <c r="AD42" s="40"/>
      <c r="AE42" s="40"/>
      <c r="AF42" s="33">
        <f t="shared" si="47"/>
        <v>0</v>
      </c>
      <c r="AG42" s="40"/>
      <c r="AH42" s="40"/>
      <c r="AI42" s="40"/>
      <c r="AJ42" s="40"/>
      <c r="AK42" s="40"/>
      <c r="AL42" s="40"/>
      <c r="AM42" s="33">
        <f t="shared" si="48"/>
        <v>0</v>
      </c>
      <c r="AN42" s="40"/>
      <c r="AO42" s="40"/>
      <c r="AP42" s="40"/>
      <c r="AQ42" s="40"/>
      <c r="AR42" s="40"/>
      <c r="AS42" s="40"/>
      <c r="AT42" s="39">
        <f t="shared" si="49"/>
        <v>0</v>
      </c>
      <c r="AU42" s="35">
        <f t="shared" si="50"/>
        <v>150000</v>
      </c>
      <c r="AV42" s="42" t="s">
        <v>859</v>
      </c>
      <c r="AW42" s="40">
        <v>2024</v>
      </c>
      <c r="AX42" s="40">
        <v>2024</v>
      </c>
      <c r="AY42" s="52" t="s">
        <v>68</v>
      </c>
      <c r="EB42" s="362"/>
      <c r="EC42" s="362"/>
      <c r="ED42" s="362"/>
      <c r="EE42" s="362"/>
      <c r="EF42" s="362"/>
      <c r="EG42" s="362"/>
      <c r="EH42" s="362"/>
      <c r="EI42" s="362"/>
      <c r="EJ42" s="362"/>
      <c r="EK42" s="362"/>
      <c r="EL42" s="362"/>
      <c r="EM42" s="362"/>
      <c r="EN42" s="362"/>
      <c r="EO42" s="362"/>
      <c r="EP42" s="362"/>
      <c r="EQ42" s="362"/>
      <c r="ER42" s="362"/>
      <c r="ES42" s="362"/>
      <c r="ET42" s="362"/>
      <c r="EU42" s="362"/>
      <c r="EV42" s="362"/>
      <c r="EW42" s="362"/>
      <c r="EX42" s="362"/>
      <c r="EY42" s="362"/>
      <c r="EZ42" s="362"/>
      <c r="FA42" s="362"/>
      <c r="FB42" s="362"/>
      <c r="FC42" s="362"/>
      <c r="FD42" s="362"/>
      <c r="FE42" s="362"/>
    </row>
    <row r="43" spans="1:355" s="1" customFormat="1" ht="66.75" customHeight="1" x14ac:dyDescent="0.25">
      <c r="A43" s="167" t="s">
        <v>297</v>
      </c>
      <c r="B43" s="38" t="s">
        <v>838</v>
      </c>
      <c r="C43" s="38" t="s">
        <v>97</v>
      </c>
      <c r="D43" s="40"/>
      <c r="E43" s="40"/>
      <c r="F43" s="40"/>
      <c r="G43" s="40"/>
      <c r="H43" s="40"/>
      <c r="I43" s="40"/>
      <c r="J43" s="40"/>
      <c r="K43" s="33">
        <f t="shared" si="31"/>
        <v>0</v>
      </c>
      <c r="L43" s="40"/>
      <c r="M43" s="40"/>
      <c r="N43" s="40"/>
      <c r="O43" s="40"/>
      <c r="P43" s="40"/>
      <c r="Q43" s="40"/>
      <c r="R43" s="39">
        <f t="shared" si="45"/>
        <v>0</v>
      </c>
      <c r="S43" s="40">
        <v>19000</v>
      </c>
      <c r="T43" s="40"/>
      <c r="U43" s="40"/>
      <c r="V43" s="40"/>
      <c r="W43" s="40"/>
      <c r="X43" s="40"/>
      <c r="Y43" s="33">
        <f t="shared" si="46"/>
        <v>19000</v>
      </c>
      <c r="Z43" s="40"/>
      <c r="AA43" s="40"/>
      <c r="AB43" s="40"/>
      <c r="AC43" s="40"/>
      <c r="AD43" s="40"/>
      <c r="AE43" s="40"/>
      <c r="AF43" s="33">
        <f t="shared" si="47"/>
        <v>0</v>
      </c>
      <c r="AG43" s="40"/>
      <c r="AH43" s="40"/>
      <c r="AI43" s="40"/>
      <c r="AJ43" s="40"/>
      <c r="AK43" s="40"/>
      <c r="AL43" s="40"/>
      <c r="AM43" s="33">
        <f t="shared" si="48"/>
        <v>0</v>
      </c>
      <c r="AN43" s="40"/>
      <c r="AO43" s="40"/>
      <c r="AP43" s="40"/>
      <c r="AQ43" s="40"/>
      <c r="AR43" s="40"/>
      <c r="AS43" s="40"/>
      <c r="AT43" s="39">
        <f t="shared" si="49"/>
        <v>0</v>
      </c>
      <c r="AU43" s="35">
        <f t="shared" si="50"/>
        <v>19000</v>
      </c>
      <c r="AV43" s="42" t="s">
        <v>859</v>
      </c>
      <c r="AW43" s="40">
        <v>2024</v>
      </c>
      <c r="AX43" s="40">
        <v>2024</v>
      </c>
      <c r="AY43" s="52" t="s">
        <v>68</v>
      </c>
      <c r="EB43" s="362"/>
      <c r="EC43" s="362"/>
      <c r="ED43" s="362"/>
      <c r="EE43" s="362"/>
      <c r="EF43" s="362"/>
      <c r="EG43" s="362"/>
      <c r="EH43" s="362"/>
      <c r="EI43" s="362"/>
      <c r="EJ43" s="362"/>
      <c r="EK43" s="362"/>
      <c r="EL43" s="362"/>
      <c r="EM43" s="362"/>
      <c r="EN43" s="362"/>
      <c r="EO43" s="362"/>
      <c r="EP43" s="362"/>
      <c r="EQ43" s="362"/>
      <c r="ER43" s="362"/>
      <c r="ES43" s="362"/>
      <c r="ET43" s="362"/>
      <c r="EU43" s="362"/>
      <c r="EV43" s="362"/>
      <c r="EW43" s="362"/>
      <c r="EX43" s="362"/>
      <c r="EY43" s="362"/>
      <c r="EZ43" s="362"/>
      <c r="FA43" s="362"/>
      <c r="FB43" s="362"/>
      <c r="FC43" s="362"/>
      <c r="FD43" s="362"/>
      <c r="FE43" s="362"/>
    </row>
    <row r="44" spans="1:355" s="1" customFormat="1" ht="41.25" customHeight="1" x14ac:dyDescent="0.25">
      <c r="A44" s="167" t="s">
        <v>298</v>
      </c>
      <c r="B44" s="38" t="s">
        <v>152</v>
      </c>
      <c r="C44" s="38" t="s">
        <v>97</v>
      </c>
      <c r="D44" s="40"/>
      <c r="E44" s="162">
        <v>12000</v>
      </c>
      <c r="F44" s="40"/>
      <c r="G44" s="40"/>
      <c r="H44" s="40"/>
      <c r="I44" s="40"/>
      <c r="J44" s="40"/>
      <c r="K44" s="33">
        <f t="shared" si="31"/>
        <v>12000</v>
      </c>
      <c r="L44" s="40">
        <v>172676.65</v>
      </c>
      <c r="M44" s="40">
        <v>30472.35</v>
      </c>
      <c r="N44" s="40"/>
      <c r="O44" s="40"/>
      <c r="P44" s="40"/>
      <c r="Q44" s="40"/>
      <c r="R44" s="39">
        <f t="shared" si="45"/>
        <v>203149</v>
      </c>
      <c r="S44" s="40"/>
      <c r="T44" s="40"/>
      <c r="U44" s="40"/>
      <c r="V44" s="40"/>
      <c r="W44" s="40"/>
      <c r="X44" s="40"/>
      <c r="Y44" s="33">
        <f t="shared" si="46"/>
        <v>0</v>
      </c>
      <c r="Z44" s="40"/>
      <c r="AA44" s="40"/>
      <c r="AB44" s="40"/>
      <c r="AC44" s="40"/>
      <c r="AD44" s="40"/>
      <c r="AE44" s="40"/>
      <c r="AF44" s="33">
        <f t="shared" si="47"/>
        <v>0</v>
      </c>
      <c r="AG44" s="40"/>
      <c r="AH44" s="40"/>
      <c r="AI44" s="40"/>
      <c r="AJ44" s="40"/>
      <c r="AK44" s="40"/>
      <c r="AL44" s="40"/>
      <c r="AM44" s="33">
        <f t="shared" si="48"/>
        <v>0</v>
      </c>
      <c r="AN44" s="40"/>
      <c r="AO44" s="40"/>
      <c r="AP44" s="40"/>
      <c r="AQ44" s="40"/>
      <c r="AR44" s="40"/>
      <c r="AS44" s="40"/>
      <c r="AT44" s="39">
        <f t="shared" si="49"/>
        <v>0</v>
      </c>
      <c r="AU44" s="35">
        <f t="shared" si="50"/>
        <v>215149</v>
      </c>
      <c r="AV44" s="42" t="s">
        <v>860</v>
      </c>
      <c r="AW44" s="40">
        <v>2023</v>
      </c>
      <c r="AX44" s="40">
        <v>2023</v>
      </c>
      <c r="AY44" s="52" t="s">
        <v>68</v>
      </c>
      <c r="EB44" s="362"/>
      <c r="EC44" s="362"/>
      <c r="ED44" s="362"/>
      <c r="EE44" s="362"/>
      <c r="EF44" s="362"/>
      <c r="EG44" s="362"/>
      <c r="EH44" s="362"/>
      <c r="EI44" s="362"/>
      <c r="EJ44" s="362"/>
      <c r="EK44" s="362"/>
      <c r="EL44" s="362"/>
      <c r="EM44" s="362"/>
      <c r="EN44" s="362"/>
      <c r="EO44" s="362"/>
      <c r="EP44" s="362"/>
      <c r="EQ44" s="362"/>
      <c r="ER44" s="362"/>
      <c r="ES44" s="362"/>
      <c r="ET44" s="362"/>
      <c r="EU44" s="362"/>
      <c r="EV44" s="362"/>
      <c r="EW44" s="362"/>
      <c r="EX44" s="362"/>
      <c r="EY44" s="362"/>
      <c r="EZ44" s="362"/>
      <c r="FA44" s="362"/>
      <c r="FB44" s="362"/>
      <c r="FC44" s="362"/>
      <c r="FD44" s="362"/>
      <c r="FE44" s="362"/>
    </row>
    <row r="45" spans="1:355" s="1" customFormat="1" ht="56.25" customHeight="1" x14ac:dyDescent="0.25">
      <c r="A45" s="167" t="s">
        <v>299</v>
      </c>
      <c r="B45" s="40" t="s">
        <v>247</v>
      </c>
      <c r="C45" s="38" t="s">
        <v>97</v>
      </c>
      <c r="D45" s="40"/>
      <c r="E45" s="40"/>
      <c r="F45" s="40"/>
      <c r="G45" s="40"/>
      <c r="H45" s="40"/>
      <c r="I45" s="40"/>
      <c r="J45" s="40"/>
      <c r="K45" s="33">
        <f t="shared" si="31"/>
        <v>0</v>
      </c>
      <c r="L45" s="40">
        <v>136126.65</v>
      </c>
      <c r="M45" s="40">
        <v>24022.35</v>
      </c>
      <c r="N45" s="40"/>
      <c r="O45" s="40"/>
      <c r="P45" s="40"/>
      <c r="Q45" s="40"/>
      <c r="R45" s="39">
        <f t="shared" si="45"/>
        <v>160149</v>
      </c>
      <c r="S45" s="40"/>
      <c r="T45" s="40"/>
      <c r="U45" s="40"/>
      <c r="V45" s="40"/>
      <c r="W45" s="40"/>
      <c r="X45" s="40"/>
      <c r="Y45" s="33">
        <f t="shared" si="46"/>
        <v>0</v>
      </c>
      <c r="Z45" s="40"/>
      <c r="AA45" s="40"/>
      <c r="AB45" s="40"/>
      <c r="AC45" s="40"/>
      <c r="AD45" s="40"/>
      <c r="AE45" s="40"/>
      <c r="AF45" s="33">
        <f t="shared" si="47"/>
        <v>0</v>
      </c>
      <c r="AG45" s="40"/>
      <c r="AH45" s="40"/>
      <c r="AI45" s="40"/>
      <c r="AJ45" s="40"/>
      <c r="AK45" s="40"/>
      <c r="AL45" s="40"/>
      <c r="AM45" s="33">
        <f t="shared" si="48"/>
        <v>0</v>
      </c>
      <c r="AN45" s="40"/>
      <c r="AO45" s="40"/>
      <c r="AP45" s="40"/>
      <c r="AQ45" s="40"/>
      <c r="AR45" s="40"/>
      <c r="AS45" s="40"/>
      <c r="AT45" s="39">
        <f t="shared" si="49"/>
        <v>0</v>
      </c>
      <c r="AU45" s="35">
        <f t="shared" si="50"/>
        <v>160149</v>
      </c>
      <c r="AV45" s="42" t="s">
        <v>859</v>
      </c>
      <c r="AW45" s="40">
        <v>2023</v>
      </c>
      <c r="AX45" s="40">
        <v>2023</v>
      </c>
      <c r="AY45" s="52" t="s">
        <v>68</v>
      </c>
      <c r="EB45" s="362"/>
      <c r="EC45" s="362"/>
      <c r="ED45" s="362"/>
      <c r="EE45" s="362"/>
      <c r="EF45" s="362"/>
      <c r="EG45" s="362"/>
      <c r="EH45" s="362"/>
      <c r="EI45" s="362"/>
      <c r="EJ45" s="362"/>
      <c r="EK45" s="362"/>
      <c r="EL45" s="362"/>
      <c r="EM45" s="362"/>
      <c r="EN45" s="362"/>
      <c r="EO45" s="362"/>
      <c r="EP45" s="362"/>
      <c r="EQ45" s="362"/>
      <c r="ER45" s="362"/>
      <c r="ES45" s="362"/>
      <c r="ET45" s="362"/>
      <c r="EU45" s="362"/>
      <c r="EV45" s="362"/>
      <c r="EW45" s="362"/>
      <c r="EX45" s="362"/>
      <c r="EY45" s="362"/>
      <c r="EZ45" s="362"/>
      <c r="FA45" s="362"/>
      <c r="FB45" s="362"/>
      <c r="FC45" s="362"/>
      <c r="FD45" s="362"/>
      <c r="FE45" s="362"/>
    </row>
    <row r="46" spans="1:355" s="1" customFormat="1" ht="151.5" customHeight="1" x14ac:dyDescent="0.25">
      <c r="A46" s="167" t="s">
        <v>300</v>
      </c>
      <c r="B46" s="32" t="s">
        <v>248</v>
      </c>
      <c r="C46" s="38" t="s">
        <v>97</v>
      </c>
      <c r="D46" s="40"/>
      <c r="E46" s="40"/>
      <c r="F46" s="40"/>
      <c r="G46" s="40"/>
      <c r="H46" s="40"/>
      <c r="I46" s="40"/>
      <c r="J46" s="40"/>
      <c r="K46" s="33">
        <f t="shared" si="31"/>
        <v>0</v>
      </c>
      <c r="L46" s="40">
        <v>178626.65</v>
      </c>
      <c r="M46" s="40">
        <v>31522.35</v>
      </c>
      <c r="N46" s="40"/>
      <c r="O46" s="40"/>
      <c r="P46" s="40"/>
      <c r="Q46" s="40"/>
      <c r="R46" s="39">
        <f t="shared" si="45"/>
        <v>210149</v>
      </c>
      <c r="S46" s="40"/>
      <c r="T46" s="40"/>
      <c r="U46" s="40"/>
      <c r="V46" s="40"/>
      <c r="W46" s="40"/>
      <c r="X46" s="40"/>
      <c r="Y46" s="33">
        <f t="shared" si="46"/>
        <v>0</v>
      </c>
      <c r="Z46" s="40"/>
      <c r="AA46" s="40"/>
      <c r="AB46" s="40"/>
      <c r="AC46" s="40"/>
      <c r="AD46" s="40"/>
      <c r="AE46" s="40"/>
      <c r="AF46" s="33">
        <f t="shared" si="47"/>
        <v>0</v>
      </c>
      <c r="AG46" s="40"/>
      <c r="AH46" s="40"/>
      <c r="AI46" s="40"/>
      <c r="AJ46" s="40"/>
      <c r="AK46" s="40"/>
      <c r="AL46" s="40"/>
      <c r="AM46" s="33">
        <f t="shared" si="48"/>
        <v>0</v>
      </c>
      <c r="AN46" s="40"/>
      <c r="AO46" s="40"/>
      <c r="AP46" s="40"/>
      <c r="AQ46" s="40"/>
      <c r="AR46" s="40"/>
      <c r="AS46" s="40"/>
      <c r="AT46" s="39">
        <f t="shared" si="49"/>
        <v>0</v>
      </c>
      <c r="AU46" s="35">
        <f t="shared" si="50"/>
        <v>210149</v>
      </c>
      <c r="AV46" s="42" t="s">
        <v>861</v>
      </c>
      <c r="AW46" s="40">
        <v>2023</v>
      </c>
      <c r="AX46" s="40">
        <v>2023</v>
      </c>
      <c r="AY46" s="52" t="s">
        <v>68</v>
      </c>
      <c r="EB46" s="362"/>
      <c r="EC46" s="362"/>
      <c r="ED46" s="362"/>
      <c r="EE46" s="362"/>
      <c r="EF46" s="362"/>
      <c r="EG46" s="362"/>
      <c r="EH46" s="362"/>
      <c r="EI46" s="362"/>
      <c r="EJ46" s="362"/>
      <c r="EK46" s="362"/>
      <c r="EL46" s="362"/>
      <c r="EM46" s="362"/>
      <c r="EN46" s="362"/>
      <c r="EO46" s="362"/>
      <c r="EP46" s="362"/>
      <c r="EQ46" s="362"/>
      <c r="ER46" s="362"/>
      <c r="ES46" s="362"/>
      <c r="ET46" s="362"/>
      <c r="EU46" s="362"/>
      <c r="EV46" s="362"/>
      <c r="EW46" s="362"/>
      <c r="EX46" s="362"/>
      <c r="EY46" s="362"/>
      <c r="EZ46" s="362"/>
      <c r="FA46" s="362"/>
      <c r="FB46" s="362"/>
      <c r="FC46" s="362"/>
      <c r="FD46" s="362"/>
      <c r="FE46" s="362"/>
    </row>
    <row r="47" spans="1:355" s="1" customFormat="1" ht="204.6" customHeight="1" x14ac:dyDescent="0.25">
      <c r="A47" s="167" t="s">
        <v>301</v>
      </c>
      <c r="B47" s="232" t="s">
        <v>952</v>
      </c>
      <c r="C47" s="233" t="s">
        <v>97</v>
      </c>
      <c r="D47" s="234"/>
      <c r="E47" s="264"/>
      <c r="F47" s="265">
        <v>0</v>
      </c>
      <c r="G47" s="266"/>
      <c r="H47" s="266"/>
      <c r="I47" s="266"/>
      <c r="J47" s="266"/>
      <c r="K47" s="267">
        <f t="shared" si="31"/>
        <v>0</v>
      </c>
      <c r="L47" s="265"/>
      <c r="M47" s="265"/>
      <c r="N47" s="266"/>
      <c r="O47" s="266"/>
      <c r="P47" s="266"/>
      <c r="Q47" s="266"/>
      <c r="R47" s="268">
        <f t="shared" si="45"/>
        <v>0</v>
      </c>
      <c r="S47" s="265">
        <v>2046.86625</v>
      </c>
      <c r="T47" s="265">
        <v>11598.908750000001</v>
      </c>
      <c r="U47" s="266"/>
      <c r="V47" s="266"/>
      <c r="W47" s="266"/>
      <c r="X47" s="266"/>
      <c r="Y47" s="268">
        <f t="shared" si="46"/>
        <v>13645.775000000001</v>
      </c>
      <c r="Z47" s="266">
        <v>38890.458749999998</v>
      </c>
      <c r="AA47" s="266">
        <v>220379.26624999999</v>
      </c>
      <c r="AB47" s="266"/>
      <c r="AC47" s="266"/>
      <c r="AD47" s="266"/>
      <c r="AE47" s="266"/>
      <c r="AF47" s="267">
        <f t="shared" si="47"/>
        <v>259269.72499999998</v>
      </c>
      <c r="AG47" s="266"/>
      <c r="AH47" s="266"/>
      <c r="AI47" s="266"/>
      <c r="AJ47" s="266"/>
      <c r="AK47" s="266"/>
      <c r="AL47" s="266"/>
      <c r="AM47" s="267">
        <f t="shared" si="48"/>
        <v>0</v>
      </c>
      <c r="AN47" s="266"/>
      <c r="AO47" s="266"/>
      <c r="AP47" s="266"/>
      <c r="AQ47" s="266"/>
      <c r="AR47" s="266"/>
      <c r="AS47" s="266"/>
      <c r="AT47" s="268">
        <f t="shared" si="49"/>
        <v>0</v>
      </c>
      <c r="AU47" s="269">
        <f t="shared" si="50"/>
        <v>272915.5</v>
      </c>
      <c r="AV47" s="270" t="s">
        <v>953</v>
      </c>
      <c r="AW47" s="234">
        <v>2024</v>
      </c>
      <c r="AX47" s="234">
        <v>2025</v>
      </c>
      <c r="AY47" s="52" t="s">
        <v>68</v>
      </c>
      <c r="EB47" s="362"/>
      <c r="EC47" s="362"/>
      <c r="ED47" s="362"/>
      <c r="EE47" s="362"/>
      <c r="EF47" s="362"/>
      <c r="EG47" s="362"/>
      <c r="EH47" s="362"/>
      <c r="EI47" s="362"/>
      <c r="EJ47" s="362"/>
      <c r="EK47" s="362"/>
      <c r="EL47" s="362"/>
      <c r="EM47" s="362"/>
      <c r="EN47" s="362"/>
      <c r="EO47" s="362"/>
      <c r="EP47" s="362"/>
      <c r="EQ47" s="362"/>
      <c r="ER47" s="362"/>
      <c r="ES47" s="362"/>
      <c r="ET47" s="362"/>
      <c r="EU47" s="362"/>
      <c r="EV47" s="362"/>
      <c r="EW47" s="362"/>
      <c r="EX47" s="362"/>
      <c r="EY47" s="362"/>
      <c r="EZ47" s="362"/>
      <c r="FA47" s="362"/>
      <c r="FB47" s="362"/>
      <c r="FC47" s="362"/>
      <c r="FD47" s="362"/>
      <c r="FE47" s="362"/>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c r="IX47" s="229"/>
      <c r="IY47" s="229"/>
      <c r="IZ47" s="229"/>
      <c r="JA47" s="229"/>
      <c r="JB47" s="229"/>
      <c r="JC47" s="229"/>
      <c r="JD47" s="229"/>
      <c r="JE47" s="229"/>
      <c r="JF47" s="229"/>
      <c r="JG47" s="229"/>
      <c r="JH47" s="229"/>
      <c r="JI47" s="229"/>
      <c r="JJ47" s="229"/>
      <c r="JK47" s="229"/>
      <c r="JL47" s="229"/>
      <c r="JM47" s="229"/>
      <c r="JN47" s="229"/>
      <c r="JO47" s="229"/>
      <c r="JP47" s="229"/>
      <c r="JQ47" s="229"/>
      <c r="JR47" s="229"/>
      <c r="JS47" s="229"/>
      <c r="JT47" s="229"/>
      <c r="JU47" s="229"/>
      <c r="JV47" s="229"/>
      <c r="JW47" s="229"/>
      <c r="JX47" s="229"/>
      <c r="JY47" s="229"/>
      <c r="JZ47" s="229"/>
      <c r="KA47" s="229"/>
      <c r="KB47" s="229"/>
      <c r="KC47" s="229"/>
      <c r="KD47" s="229"/>
      <c r="KE47" s="229"/>
      <c r="KF47" s="229"/>
      <c r="KG47" s="229"/>
      <c r="KH47" s="229"/>
      <c r="KI47" s="229"/>
      <c r="KJ47" s="229"/>
      <c r="KK47" s="229"/>
      <c r="KL47" s="229"/>
      <c r="KM47" s="229"/>
      <c r="KN47" s="229"/>
      <c r="KO47" s="229"/>
      <c r="KP47" s="229"/>
      <c r="KQ47" s="229"/>
      <c r="KR47" s="229"/>
      <c r="KS47" s="229"/>
      <c r="KT47" s="229"/>
      <c r="KU47" s="229"/>
      <c r="KV47" s="229"/>
      <c r="KW47" s="229"/>
      <c r="KX47" s="229"/>
      <c r="KY47" s="229"/>
      <c r="KZ47" s="229"/>
      <c r="LA47" s="229"/>
      <c r="LB47" s="229"/>
      <c r="LC47" s="229"/>
      <c r="LD47" s="229"/>
      <c r="LE47" s="229"/>
      <c r="LF47" s="229"/>
      <c r="LG47" s="229"/>
      <c r="LH47" s="229"/>
      <c r="LI47" s="229"/>
      <c r="LJ47" s="229"/>
      <c r="LK47" s="229"/>
      <c r="LL47" s="229"/>
      <c r="LM47" s="229"/>
      <c r="LN47" s="229"/>
      <c r="LO47" s="229"/>
      <c r="LP47" s="229"/>
      <c r="LQ47" s="229"/>
      <c r="LR47" s="229"/>
      <c r="LS47" s="229"/>
      <c r="LT47" s="229"/>
      <c r="LU47" s="229"/>
      <c r="LV47" s="229"/>
      <c r="LW47" s="229"/>
      <c r="LX47" s="229"/>
      <c r="LY47" s="229"/>
      <c r="LZ47" s="229"/>
      <c r="MA47" s="229"/>
      <c r="MB47" s="229"/>
      <c r="MC47" s="229"/>
      <c r="MD47" s="229"/>
      <c r="ME47" s="229"/>
      <c r="MF47" s="229"/>
      <c r="MG47" s="229"/>
      <c r="MH47" s="229"/>
      <c r="MI47" s="229"/>
      <c r="MJ47" s="229"/>
      <c r="MK47" s="229"/>
      <c r="ML47" s="229"/>
      <c r="MM47" s="229"/>
      <c r="MN47" s="229"/>
      <c r="MO47" s="229"/>
      <c r="MP47" s="229"/>
      <c r="MQ47" s="229"/>
    </row>
    <row r="48" spans="1:355" s="1" customFormat="1" ht="32.450000000000003" customHeight="1" x14ac:dyDescent="0.25">
      <c r="A48" s="380" t="s">
        <v>989</v>
      </c>
      <c r="B48" s="381"/>
      <c r="C48" s="381"/>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2"/>
      <c r="EB48" s="362"/>
      <c r="EC48" s="362"/>
      <c r="ED48" s="362"/>
      <c r="EE48" s="362"/>
      <c r="EF48" s="362"/>
      <c r="EG48" s="362"/>
      <c r="EH48" s="362"/>
      <c r="EI48" s="362"/>
      <c r="EJ48" s="362"/>
      <c r="EK48" s="362"/>
      <c r="EL48" s="362"/>
      <c r="EM48" s="362"/>
      <c r="EN48" s="362"/>
      <c r="EO48" s="362"/>
      <c r="EP48" s="362"/>
      <c r="EQ48" s="362"/>
      <c r="ER48" s="362"/>
      <c r="ES48" s="362"/>
      <c r="ET48" s="362"/>
      <c r="EU48" s="362"/>
      <c r="EV48" s="362"/>
      <c r="EW48" s="362"/>
      <c r="EX48" s="362"/>
      <c r="EY48" s="362"/>
      <c r="EZ48" s="362"/>
      <c r="FA48" s="362"/>
      <c r="FB48" s="362"/>
      <c r="FC48" s="362"/>
      <c r="FD48" s="362"/>
      <c r="FE48" s="362"/>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c r="IX48" s="229"/>
      <c r="IY48" s="229"/>
      <c r="IZ48" s="229"/>
      <c r="JA48" s="229"/>
      <c r="JB48" s="229"/>
      <c r="JC48" s="229"/>
      <c r="JD48" s="229"/>
      <c r="JE48" s="229"/>
      <c r="JF48" s="229"/>
      <c r="JG48" s="229"/>
      <c r="JH48" s="229"/>
      <c r="JI48" s="229"/>
      <c r="JJ48" s="229"/>
      <c r="JK48" s="229"/>
      <c r="JL48" s="229"/>
      <c r="JM48" s="229"/>
      <c r="JN48" s="229"/>
      <c r="JO48" s="229"/>
      <c r="JP48" s="229"/>
      <c r="JQ48" s="229"/>
      <c r="JR48" s="229"/>
      <c r="JS48" s="229"/>
      <c r="JT48" s="229"/>
      <c r="JU48" s="229"/>
      <c r="JV48" s="229"/>
      <c r="JW48" s="229"/>
      <c r="JX48" s="229"/>
      <c r="JY48" s="229"/>
      <c r="JZ48" s="229"/>
      <c r="KA48" s="229"/>
      <c r="KB48" s="229"/>
      <c r="KC48" s="229"/>
      <c r="KD48" s="229"/>
      <c r="KE48" s="229"/>
      <c r="KF48" s="229"/>
      <c r="KG48" s="229"/>
      <c r="KH48" s="229"/>
      <c r="KI48" s="229"/>
      <c r="K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row>
    <row r="49" spans="1:355" s="1" customFormat="1" ht="115.5" customHeight="1" x14ac:dyDescent="0.25">
      <c r="A49" s="167" t="s">
        <v>516</v>
      </c>
      <c r="B49" s="32" t="s">
        <v>249</v>
      </c>
      <c r="C49" s="38" t="s">
        <v>97</v>
      </c>
      <c r="D49" s="173"/>
      <c r="E49" s="40">
        <v>16169</v>
      </c>
      <c r="F49" s="173">
        <v>91625</v>
      </c>
      <c r="G49" s="174"/>
      <c r="H49" s="174"/>
      <c r="I49" s="174"/>
      <c r="J49" s="174"/>
      <c r="K49" s="33">
        <f t="shared" si="31"/>
        <v>107794</v>
      </c>
      <c r="L49" s="40">
        <f>79691-M49</f>
        <v>11953.650000000009</v>
      </c>
      <c r="M49" s="40">
        <f>0.85*79691</f>
        <v>67737.349999999991</v>
      </c>
      <c r="N49" s="40"/>
      <c r="O49" s="40"/>
      <c r="P49" s="40"/>
      <c r="Q49" s="40"/>
      <c r="R49" s="39">
        <f t="shared" si="45"/>
        <v>79691</v>
      </c>
      <c r="S49" s="40"/>
      <c r="T49" s="40"/>
      <c r="U49" s="40"/>
      <c r="V49" s="40"/>
      <c r="W49" s="40"/>
      <c r="X49" s="40"/>
      <c r="Y49" s="33">
        <f t="shared" ref="Y49:Y54" si="51">S49+T49+U49+W49</f>
        <v>0</v>
      </c>
      <c r="Z49" s="40"/>
      <c r="AA49" s="40"/>
      <c r="AB49" s="40"/>
      <c r="AC49" s="40"/>
      <c r="AD49" s="40"/>
      <c r="AE49" s="40"/>
      <c r="AF49" s="33">
        <f t="shared" ref="AF49:AF53" si="52">Z49+AA49+AB49+AD49</f>
        <v>0</v>
      </c>
      <c r="AG49" s="40"/>
      <c r="AH49" s="40"/>
      <c r="AI49" s="40"/>
      <c r="AJ49" s="40"/>
      <c r="AK49" s="40"/>
      <c r="AL49" s="40"/>
      <c r="AM49" s="33">
        <f t="shared" ref="AM49:AM53" si="53">AG49+AH49+AI49+AK49</f>
        <v>0</v>
      </c>
      <c r="AN49" s="40"/>
      <c r="AO49" s="40"/>
      <c r="AP49" s="40"/>
      <c r="AQ49" s="40"/>
      <c r="AR49" s="40"/>
      <c r="AS49" s="40"/>
      <c r="AT49" s="39">
        <f t="shared" ref="AT49:AT56" si="54">AN49+AO49+AP49+AR49</f>
        <v>0</v>
      </c>
      <c r="AU49" s="35">
        <f t="shared" ref="AU49:AU54" si="55">AT49+AM49+AF49+Y49+R49+K49</f>
        <v>187485</v>
      </c>
      <c r="AV49" s="42" t="s">
        <v>895</v>
      </c>
      <c r="AW49" s="40">
        <v>2022</v>
      </c>
      <c r="AX49" s="40">
        <v>2022</v>
      </c>
      <c r="AY49" s="52" t="s">
        <v>68</v>
      </c>
      <c r="EB49" s="362"/>
      <c r="EC49" s="362"/>
      <c r="ED49" s="362"/>
      <c r="EE49" s="362"/>
      <c r="EF49" s="362"/>
      <c r="EG49" s="362"/>
      <c r="EH49" s="362"/>
      <c r="EI49" s="362"/>
      <c r="EJ49" s="362"/>
      <c r="EK49" s="362"/>
      <c r="EL49" s="362"/>
      <c r="EM49" s="362"/>
      <c r="EN49" s="362"/>
      <c r="EO49" s="362"/>
      <c r="EP49" s="362"/>
      <c r="EQ49" s="362"/>
      <c r="ER49" s="362"/>
      <c r="ES49" s="362"/>
      <c r="ET49" s="362"/>
      <c r="EU49" s="362"/>
      <c r="EV49" s="362"/>
      <c r="EW49" s="362"/>
      <c r="EX49" s="362"/>
      <c r="EY49" s="362"/>
      <c r="EZ49" s="362"/>
      <c r="FA49" s="362"/>
      <c r="FB49" s="362"/>
      <c r="FC49" s="362"/>
      <c r="FD49" s="362"/>
      <c r="FE49" s="362"/>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c r="IW49" s="229"/>
      <c r="IX49" s="229"/>
      <c r="IY49" s="229"/>
      <c r="IZ49" s="229"/>
      <c r="JA49" s="229"/>
      <c r="JB49" s="229"/>
      <c r="JC49" s="229"/>
      <c r="JD49" s="229"/>
      <c r="JE49" s="229"/>
      <c r="JF49" s="229"/>
      <c r="JG49" s="229"/>
      <c r="JH49" s="229"/>
      <c r="JI49" s="229"/>
      <c r="JJ49" s="229"/>
      <c r="JK49" s="229"/>
      <c r="JL49" s="229"/>
      <c r="JM49" s="229"/>
      <c r="JN49" s="229"/>
      <c r="JO49" s="229"/>
      <c r="JP49" s="229"/>
      <c r="JQ49" s="229"/>
      <c r="JR49" s="229"/>
      <c r="JS49" s="229"/>
      <c r="JT49" s="229"/>
      <c r="JU49" s="229"/>
      <c r="JV49" s="229"/>
      <c r="JW49" s="229"/>
      <c r="JX49" s="229"/>
      <c r="JY49" s="229"/>
      <c r="JZ49" s="229"/>
      <c r="KA49" s="229"/>
      <c r="KB49" s="229"/>
      <c r="KC49" s="229"/>
      <c r="KD49" s="229"/>
      <c r="KE49" s="229"/>
      <c r="KF49" s="229"/>
      <c r="KG49" s="229"/>
      <c r="KH49" s="229"/>
      <c r="KI49" s="229"/>
      <c r="KJ49" s="229"/>
      <c r="KK49" s="229"/>
      <c r="KL49" s="229"/>
      <c r="KM49" s="229"/>
      <c r="KN49" s="229"/>
      <c r="KO49" s="229"/>
      <c r="KP49" s="229"/>
      <c r="KQ49" s="229"/>
      <c r="KR49" s="229"/>
      <c r="KS49" s="229"/>
      <c r="KT49" s="229"/>
      <c r="KU49" s="229"/>
      <c r="KV49" s="229"/>
      <c r="KW49" s="229"/>
      <c r="KX49" s="229"/>
      <c r="KY49" s="229"/>
      <c r="KZ49" s="229"/>
      <c r="LA49" s="229"/>
      <c r="LB49" s="229"/>
      <c r="LC49" s="229"/>
      <c r="LD49" s="229"/>
      <c r="LE49" s="229"/>
      <c r="LF49" s="229"/>
      <c r="LG49" s="229"/>
      <c r="LH49" s="229"/>
      <c r="LI49" s="229"/>
      <c r="LJ49" s="229"/>
      <c r="LK49" s="229"/>
      <c r="LL49" s="229"/>
      <c r="LM49" s="229"/>
      <c r="LN49" s="229"/>
      <c r="LO49" s="229"/>
      <c r="LP49" s="229"/>
      <c r="LQ49" s="229"/>
      <c r="LR49" s="229"/>
      <c r="LS49" s="229"/>
      <c r="LT49" s="229"/>
      <c r="LU49" s="229"/>
      <c r="LV49" s="229"/>
      <c r="LW49" s="229"/>
      <c r="LX49" s="229"/>
      <c r="LY49" s="229"/>
      <c r="LZ49" s="229"/>
      <c r="MA49" s="229"/>
      <c r="MB49" s="229"/>
      <c r="MC49" s="229"/>
      <c r="MD49" s="229"/>
      <c r="ME49" s="229"/>
      <c r="MF49" s="229"/>
      <c r="MG49" s="229"/>
      <c r="MH49" s="229"/>
      <c r="MI49" s="229"/>
      <c r="MJ49" s="229"/>
      <c r="MK49" s="229"/>
      <c r="ML49" s="229"/>
      <c r="MM49" s="229"/>
      <c r="MN49" s="229"/>
      <c r="MO49" s="229"/>
      <c r="MP49" s="229"/>
      <c r="MQ49" s="229"/>
    </row>
    <row r="50" spans="1:355" s="1" customFormat="1" ht="141" customHeight="1" x14ac:dyDescent="0.25">
      <c r="A50" s="167" t="s">
        <v>302</v>
      </c>
      <c r="B50" s="32" t="s">
        <v>250</v>
      </c>
      <c r="C50" s="38" t="s">
        <v>97</v>
      </c>
      <c r="D50" s="175"/>
      <c r="E50" s="40">
        <v>17572</v>
      </c>
      <c r="F50" s="173">
        <v>99318</v>
      </c>
      <c r="G50" s="174"/>
      <c r="H50" s="174"/>
      <c r="I50" s="174"/>
      <c r="J50" s="174"/>
      <c r="K50" s="33">
        <f t="shared" si="31"/>
        <v>116890</v>
      </c>
      <c r="L50" s="40">
        <f>78653-M50</f>
        <v>11797.949999999997</v>
      </c>
      <c r="M50" s="40">
        <f>0.85*78653</f>
        <v>66855.05</v>
      </c>
      <c r="N50" s="40"/>
      <c r="O50" s="40"/>
      <c r="P50" s="40"/>
      <c r="Q50" s="40"/>
      <c r="R50" s="39">
        <f t="shared" si="45"/>
        <v>78653</v>
      </c>
      <c r="S50" s="40"/>
      <c r="T50" s="40"/>
      <c r="U50" s="40"/>
      <c r="V50" s="40"/>
      <c r="W50" s="40"/>
      <c r="X50" s="40"/>
      <c r="Y50" s="33">
        <f t="shared" si="51"/>
        <v>0</v>
      </c>
      <c r="Z50" s="40"/>
      <c r="AA50" s="40"/>
      <c r="AB50" s="40"/>
      <c r="AC50" s="40"/>
      <c r="AD50" s="40"/>
      <c r="AE50" s="40"/>
      <c r="AF50" s="33">
        <f t="shared" si="52"/>
        <v>0</v>
      </c>
      <c r="AG50" s="40"/>
      <c r="AH50" s="40"/>
      <c r="AI50" s="40"/>
      <c r="AJ50" s="40"/>
      <c r="AK50" s="40"/>
      <c r="AL50" s="40"/>
      <c r="AM50" s="33">
        <f t="shared" si="53"/>
        <v>0</v>
      </c>
      <c r="AN50" s="40"/>
      <c r="AO50" s="40"/>
      <c r="AP50" s="40"/>
      <c r="AQ50" s="40"/>
      <c r="AR50" s="40"/>
      <c r="AS50" s="40"/>
      <c r="AT50" s="39">
        <f t="shared" si="54"/>
        <v>0</v>
      </c>
      <c r="AU50" s="35">
        <f t="shared" si="55"/>
        <v>195543</v>
      </c>
      <c r="AV50" s="42" t="s">
        <v>896</v>
      </c>
      <c r="AW50" s="40">
        <v>2022</v>
      </c>
      <c r="AX50" s="40">
        <v>2022</v>
      </c>
      <c r="AY50" s="52" t="s">
        <v>68</v>
      </c>
      <c r="EB50" s="362"/>
      <c r="EC50" s="362"/>
      <c r="ED50" s="362"/>
      <c r="EE50" s="362"/>
      <c r="EF50" s="362"/>
      <c r="EG50" s="362"/>
      <c r="EH50" s="362"/>
      <c r="EI50" s="362"/>
      <c r="EJ50" s="362"/>
      <c r="EK50" s="362"/>
      <c r="EL50" s="362"/>
      <c r="EM50" s="362"/>
      <c r="EN50" s="362"/>
      <c r="EO50" s="362"/>
      <c r="EP50" s="362"/>
      <c r="EQ50" s="362"/>
      <c r="ER50" s="362"/>
      <c r="ES50" s="362"/>
      <c r="ET50" s="362"/>
      <c r="EU50" s="362"/>
      <c r="EV50" s="362"/>
      <c r="EW50" s="362"/>
      <c r="EX50" s="362"/>
      <c r="EY50" s="362"/>
      <c r="EZ50" s="362"/>
      <c r="FA50" s="362"/>
      <c r="FB50" s="362"/>
      <c r="FC50" s="362"/>
      <c r="FD50" s="362"/>
      <c r="FE50" s="362"/>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row>
    <row r="51" spans="1:355" s="1" customFormat="1" ht="107.25" customHeight="1" x14ac:dyDescent="0.25">
      <c r="A51" s="167" t="s">
        <v>303</v>
      </c>
      <c r="B51" s="32" t="s">
        <v>839</v>
      </c>
      <c r="C51" s="38" t="s">
        <v>97</v>
      </c>
      <c r="D51" s="173"/>
      <c r="E51" s="40">
        <v>20595</v>
      </c>
      <c r="F51" s="173">
        <v>116703</v>
      </c>
      <c r="G51" s="174"/>
      <c r="H51" s="174"/>
      <c r="I51" s="174"/>
      <c r="J51" s="174"/>
      <c r="K51" s="33">
        <f t="shared" si="31"/>
        <v>137298</v>
      </c>
      <c r="L51" s="40">
        <f>102728-M51</f>
        <v>15409.199999999997</v>
      </c>
      <c r="M51" s="40">
        <f>0.85*102728</f>
        <v>87318.8</v>
      </c>
      <c r="N51" s="40"/>
      <c r="O51" s="40"/>
      <c r="P51" s="40"/>
      <c r="Q51" s="40"/>
      <c r="R51" s="39">
        <f t="shared" si="45"/>
        <v>102728</v>
      </c>
      <c r="S51" s="40"/>
      <c r="T51" s="40"/>
      <c r="U51" s="40"/>
      <c r="V51" s="40"/>
      <c r="W51" s="40"/>
      <c r="X51" s="40"/>
      <c r="Y51" s="33">
        <f t="shared" si="51"/>
        <v>0</v>
      </c>
      <c r="Z51" s="40"/>
      <c r="AA51" s="40"/>
      <c r="AB51" s="40"/>
      <c r="AC51" s="40"/>
      <c r="AD51" s="40"/>
      <c r="AE51" s="40"/>
      <c r="AF51" s="33">
        <f t="shared" si="52"/>
        <v>0</v>
      </c>
      <c r="AG51" s="40"/>
      <c r="AH51" s="40"/>
      <c r="AI51" s="40"/>
      <c r="AJ51" s="40"/>
      <c r="AK51" s="40"/>
      <c r="AL51" s="40"/>
      <c r="AM51" s="33">
        <f t="shared" si="53"/>
        <v>0</v>
      </c>
      <c r="AN51" s="40"/>
      <c r="AO51" s="40"/>
      <c r="AP51" s="40"/>
      <c r="AQ51" s="40"/>
      <c r="AR51" s="40"/>
      <c r="AS51" s="40"/>
      <c r="AT51" s="39">
        <f t="shared" si="54"/>
        <v>0</v>
      </c>
      <c r="AU51" s="35">
        <f t="shared" si="55"/>
        <v>240026</v>
      </c>
      <c r="AV51" s="42" t="s">
        <v>787</v>
      </c>
      <c r="AW51" s="40">
        <v>2022</v>
      </c>
      <c r="AX51" s="40">
        <v>2022</v>
      </c>
      <c r="AY51" s="52" t="s">
        <v>68</v>
      </c>
      <c r="EB51" s="362"/>
      <c r="EC51" s="362"/>
      <c r="ED51" s="362"/>
      <c r="EE51" s="362"/>
      <c r="EF51" s="362"/>
      <c r="EG51" s="362"/>
      <c r="EH51" s="362"/>
      <c r="EI51" s="362"/>
      <c r="EJ51" s="362"/>
      <c r="EK51" s="362"/>
      <c r="EL51" s="362"/>
      <c r="EM51" s="362"/>
      <c r="EN51" s="362"/>
      <c r="EO51" s="362"/>
      <c r="EP51" s="362"/>
      <c r="EQ51" s="362"/>
      <c r="ER51" s="362"/>
      <c r="ES51" s="362"/>
      <c r="ET51" s="362"/>
      <c r="EU51" s="362"/>
      <c r="EV51" s="362"/>
      <c r="EW51" s="362"/>
      <c r="EX51" s="362"/>
      <c r="EY51" s="362"/>
      <c r="EZ51" s="362"/>
      <c r="FA51" s="362"/>
      <c r="FB51" s="362"/>
      <c r="FC51" s="362"/>
      <c r="FD51" s="362"/>
      <c r="FE51" s="362"/>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c r="IX51" s="229"/>
      <c r="IY51" s="229"/>
      <c r="IZ51" s="229"/>
      <c r="JA51" s="229"/>
      <c r="JB51" s="229"/>
      <c r="JC51" s="229"/>
      <c r="JD51" s="229"/>
      <c r="JE51" s="229"/>
      <c r="JF51" s="229"/>
      <c r="JG51" s="229"/>
      <c r="JH51" s="229"/>
      <c r="JI51" s="229"/>
      <c r="JJ51" s="229"/>
      <c r="JK51" s="229"/>
      <c r="JL51" s="229"/>
      <c r="JM51" s="229"/>
      <c r="JN51" s="229"/>
      <c r="JO51" s="229"/>
      <c r="JP51" s="229"/>
      <c r="JQ51" s="229"/>
      <c r="JR51" s="229"/>
      <c r="JS51" s="229"/>
      <c r="JT51" s="229"/>
      <c r="JU51" s="229"/>
      <c r="JV51" s="229"/>
      <c r="JW51" s="229"/>
      <c r="JX51" s="229"/>
      <c r="JY51" s="229"/>
      <c r="JZ51" s="229"/>
      <c r="KA51" s="229"/>
      <c r="KB51" s="229"/>
      <c r="KC51" s="229"/>
      <c r="KD51" s="229"/>
      <c r="KE51" s="229"/>
      <c r="KF51" s="229"/>
      <c r="KG51" s="229"/>
      <c r="KH51" s="229"/>
      <c r="KI51" s="229"/>
      <c r="KJ51" s="229"/>
      <c r="KK51" s="229"/>
      <c r="KL51" s="229"/>
      <c r="KM51" s="229"/>
      <c r="KN51" s="229"/>
      <c r="KO51" s="229"/>
      <c r="KP51" s="229"/>
      <c r="KQ51" s="229"/>
      <c r="KR51" s="229"/>
      <c r="KS51" s="229"/>
      <c r="KT51" s="229"/>
      <c r="KU51" s="229"/>
      <c r="KV51" s="229"/>
      <c r="KW51" s="229"/>
      <c r="KX51" s="229"/>
      <c r="KY51" s="229"/>
      <c r="KZ51" s="229"/>
      <c r="LA51" s="229"/>
      <c r="LB51" s="229"/>
      <c r="LC51" s="229"/>
      <c r="LD51" s="229"/>
      <c r="LE51" s="229"/>
      <c r="LF51" s="229"/>
      <c r="LG51" s="229"/>
      <c r="LH51" s="229"/>
      <c r="LI51" s="229"/>
      <c r="LJ51" s="229"/>
      <c r="LK51" s="229"/>
      <c r="LL51" s="229"/>
      <c r="LM51" s="229"/>
      <c r="LN51" s="229"/>
      <c r="LO51" s="229"/>
      <c r="LP51" s="229"/>
      <c r="LQ51" s="229"/>
      <c r="LR51" s="229"/>
      <c r="LS51" s="229"/>
      <c r="LT51" s="229"/>
      <c r="LU51" s="229"/>
      <c r="LV51" s="229"/>
      <c r="LW51" s="229"/>
      <c r="LX51" s="229"/>
      <c r="LY51" s="229"/>
      <c r="LZ51" s="229"/>
      <c r="MA51" s="229"/>
      <c r="MB51" s="229"/>
      <c r="MC51" s="229"/>
      <c r="MD51" s="229"/>
      <c r="ME51" s="229"/>
      <c r="MF51" s="229"/>
      <c r="MG51" s="229"/>
      <c r="MH51" s="229"/>
      <c r="MI51" s="229"/>
      <c r="MJ51" s="229"/>
      <c r="MK51" s="229"/>
      <c r="ML51" s="229"/>
      <c r="MM51" s="229"/>
      <c r="MN51" s="229"/>
      <c r="MO51" s="229"/>
      <c r="MP51" s="229"/>
      <c r="MQ51" s="229"/>
    </row>
    <row r="52" spans="1:355" s="1" customFormat="1" ht="105" customHeight="1" x14ac:dyDescent="0.25">
      <c r="A52" s="167" t="s">
        <v>304</v>
      </c>
      <c r="B52" s="51" t="s">
        <v>118</v>
      </c>
      <c r="C52" s="48" t="s">
        <v>97</v>
      </c>
      <c r="D52" s="108"/>
      <c r="E52" s="50"/>
      <c r="F52" s="108"/>
      <c r="G52" s="176"/>
      <c r="H52" s="176"/>
      <c r="I52" s="176"/>
      <c r="J52" s="176"/>
      <c r="K52" s="33">
        <f t="shared" si="31"/>
        <v>0</v>
      </c>
      <c r="L52" s="50">
        <v>105000</v>
      </c>
      <c r="M52" s="50"/>
      <c r="N52" s="50"/>
      <c r="O52" s="50"/>
      <c r="P52" s="50"/>
      <c r="Q52" s="50"/>
      <c r="R52" s="39">
        <f t="shared" si="45"/>
        <v>105000</v>
      </c>
      <c r="S52" s="50"/>
      <c r="T52" s="50"/>
      <c r="U52" s="50"/>
      <c r="V52" s="50"/>
      <c r="W52" s="50"/>
      <c r="X52" s="50"/>
      <c r="Y52" s="33">
        <f t="shared" si="51"/>
        <v>0</v>
      </c>
      <c r="Z52" s="50"/>
      <c r="AA52" s="50"/>
      <c r="AB52" s="50"/>
      <c r="AC52" s="50"/>
      <c r="AD52" s="50"/>
      <c r="AE52" s="50"/>
      <c r="AF52" s="33">
        <f t="shared" si="52"/>
        <v>0</v>
      </c>
      <c r="AG52" s="50"/>
      <c r="AH52" s="50"/>
      <c r="AI52" s="50"/>
      <c r="AJ52" s="50"/>
      <c r="AK52" s="50"/>
      <c r="AL52" s="50"/>
      <c r="AM52" s="33">
        <f t="shared" si="53"/>
        <v>0</v>
      </c>
      <c r="AN52" s="50"/>
      <c r="AO52" s="50"/>
      <c r="AP52" s="50"/>
      <c r="AQ52" s="50"/>
      <c r="AR52" s="50"/>
      <c r="AS52" s="50"/>
      <c r="AT52" s="87">
        <f t="shared" si="54"/>
        <v>0</v>
      </c>
      <c r="AU52" s="35">
        <f t="shared" si="55"/>
        <v>105000</v>
      </c>
      <c r="AV52" s="89" t="s">
        <v>788</v>
      </c>
      <c r="AW52" s="50">
        <v>2023</v>
      </c>
      <c r="AX52" s="50">
        <v>2023</v>
      </c>
      <c r="AY52" s="52" t="s">
        <v>68</v>
      </c>
      <c r="EB52" s="362"/>
      <c r="EC52" s="362"/>
      <c r="ED52" s="362"/>
      <c r="EE52" s="362"/>
      <c r="EF52" s="362"/>
      <c r="EG52" s="362"/>
      <c r="EH52" s="362"/>
      <c r="EI52" s="362"/>
      <c r="EJ52" s="362"/>
      <c r="EK52" s="362"/>
      <c r="EL52" s="362"/>
      <c r="EM52" s="362"/>
      <c r="EN52" s="362"/>
      <c r="EO52" s="362"/>
      <c r="EP52" s="362"/>
      <c r="EQ52" s="362"/>
      <c r="ER52" s="362"/>
      <c r="ES52" s="362"/>
      <c r="ET52" s="362"/>
      <c r="EU52" s="362"/>
      <c r="EV52" s="362"/>
      <c r="EW52" s="362"/>
      <c r="EX52" s="362"/>
      <c r="EY52" s="362"/>
      <c r="EZ52" s="362"/>
      <c r="FA52" s="362"/>
      <c r="FB52" s="362"/>
      <c r="FC52" s="362"/>
      <c r="FD52" s="362"/>
      <c r="FE52" s="362"/>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c r="IX52" s="229"/>
      <c r="IY52" s="229"/>
      <c r="IZ52" s="229"/>
      <c r="JA52" s="229"/>
      <c r="JB52" s="229"/>
      <c r="JC52" s="229"/>
      <c r="JD52" s="229"/>
      <c r="JE52" s="229"/>
      <c r="JF52" s="229"/>
      <c r="JG52" s="229"/>
      <c r="JH52" s="229"/>
      <c r="JI52" s="229"/>
      <c r="JJ52" s="229"/>
      <c r="JK52" s="229"/>
      <c r="JL52" s="229"/>
      <c r="JM52" s="229"/>
      <c r="JN52" s="229"/>
      <c r="JO52" s="229"/>
      <c r="JP52" s="229"/>
      <c r="JQ52" s="229"/>
      <c r="JR52" s="229"/>
      <c r="JS52" s="229"/>
      <c r="JT52" s="229"/>
      <c r="JU52" s="229"/>
      <c r="JV52" s="229"/>
      <c r="JW52" s="229"/>
      <c r="JX52" s="229"/>
      <c r="JY52" s="229"/>
      <c r="JZ52" s="229"/>
      <c r="KA52" s="229"/>
      <c r="KB52" s="229"/>
      <c r="KC52" s="229"/>
      <c r="KD52" s="229"/>
      <c r="KE52" s="229"/>
      <c r="KF52" s="229"/>
      <c r="KG52" s="229"/>
      <c r="KH52" s="229"/>
      <c r="KI52" s="229"/>
      <c r="KJ52" s="229"/>
      <c r="KK52" s="229"/>
      <c r="KL52" s="229"/>
      <c r="KM52" s="229"/>
      <c r="KN52" s="229"/>
      <c r="KO52" s="229"/>
      <c r="KP52" s="229"/>
      <c r="KQ52" s="229"/>
      <c r="KR52" s="229"/>
      <c r="KS52" s="229"/>
      <c r="KT52" s="229"/>
      <c r="KU52" s="229"/>
      <c r="KV52" s="229"/>
      <c r="KW52" s="229"/>
      <c r="KX52" s="229"/>
      <c r="KY52" s="229"/>
      <c r="KZ52" s="229"/>
      <c r="LA52" s="229"/>
      <c r="LB52" s="229"/>
      <c r="LC52" s="229"/>
      <c r="LD52" s="229"/>
      <c r="LE52" s="229"/>
      <c r="LF52" s="229"/>
      <c r="LG52" s="229"/>
      <c r="LH52" s="229"/>
      <c r="LI52" s="229"/>
      <c r="LJ52" s="229"/>
      <c r="LK52" s="229"/>
      <c r="LL52" s="229"/>
      <c r="LM52" s="229"/>
      <c r="LN52" s="229"/>
      <c r="LO52" s="229"/>
      <c r="LP52" s="229"/>
      <c r="LQ52" s="229"/>
      <c r="LR52" s="229"/>
      <c r="LS52" s="229"/>
      <c r="LT52" s="229"/>
      <c r="LU52" s="229"/>
      <c r="LV52" s="229"/>
      <c r="LW52" s="229"/>
      <c r="LX52" s="229"/>
      <c r="LY52" s="229"/>
      <c r="LZ52" s="229"/>
      <c r="MA52" s="229"/>
      <c r="MB52" s="229"/>
      <c r="MC52" s="229"/>
      <c r="MD52" s="229"/>
      <c r="ME52" s="229"/>
      <c r="MF52" s="229"/>
      <c r="MG52" s="229"/>
      <c r="MH52" s="229"/>
      <c r="MI52" s="229"/>
      <c r="MJ52" s="229"/>
      <c r="MK52" s="229"/>
      <c r="ML52" s="229"/>
      <c r="MM52" s="229"/>
      <c r="MN52" s="229"/>
      <c r="MO52" s="229"/>
      <c r="MP52" s="229"/>
      <c r="MQ52" s="229"/>
    </row>
    <row r="53" spans="1:355" s="1" customFormat="1" ht="150.6" customHeight="1" x14ac:dyDescent="0.25">
      <c r="A53" s="167" t="s">
        <v>305</v>
      </c>
      <c r="B53" s="51" t="s">
        <v>119</v>
      </c>
      <c r="C53" s="48" t="s">
        <v>97</v>
      </c>
      <c r="D53" s="50"/>
      <c r="E53" s="50"/>
      <c r="F53" s="50"/>
      <c r="G53" s="50"/>
      <c r="H53" s="50"/>
      <c r="I53" s="50"/>
      <c r="J53" s="50"/>
      <c r="K53" s="33">
        <f t="shared" si="31"/>
        <v>0</v>
      </c>
      <c r="L53" s="50">
        <v>339000</v>
      </c>
      <c r="M53" s="50"/>
      <c r="N53" s="50"/>
      <c r="O53" s="50"/>
      <c r="P53" s="50"/>
      <c r="Q53" s="50"/>
      <c r="R53" s="39">
        <f t="shared" si="45"/>
        <v>339000</v>
      </c>
      <c r="S53" s="50"/>
      <c r="T53" s="50"/>
      <c r="U53" s="50"/>
      <c r="V53" s="50"/>
      <c r="W53" s="50"/>
      <c r="X53" s="50"/>
      <c r="Y53" s="33">
        <f t="shared" si="51"/>
        <v>0</v>
      </c>
      <c r="Z53" s="50"/>
      <c r="AA53" s="50"/>
      <c r="AB53" s="50"/>
      <c r="AC53" s="50"/>
      <c r="AD53" s="50"/>
      <c r="AE53" s="50"/>
      <c r="AF53" s="33">
        <f t="shared" si="52"/>
        <v>0</v>
      </c>
      <c r="AG53" s="50"/>
      <c r="AH53" s="50"/>
      <c r="AI53" s="50"/>
      <c r="AJ53" s="50"/>
      <c r="AK53" s="50"/>
      <c r="AL53" s="50"/>
      <c r="AM53" s="33">
        <f t="shared" si="53"/>
        <v>0</v>
      </c>
      <c r="AN53" s="50"/>
      <c r="AO53" s="50"/>
      <c r="AP53" s="50"/>
      <c r="AQ53" s="50"/>
      <c r="AR53" s="50"/>
      <c r="AS53" s="50"/>
      <c r="AT53" s="87">
        <f t="shared" si="54"/>
        <v>0</v>
      </c>
      <c r="AU53" s="35">
        <f t="shared" si="55"/>
        <v>339000</v>
      </c>
      <c r="AV53" s="89" t="s">
        <v>658</v>
      </c>
      <c r="AW53" s="50">
        <v>2023</v>
      </c>
      <c r="AX53" s="50">
        <v>2023</v>
      </c>
      <c r="AY53" s="52" t="s">
        <v>68</v>
      </c>
      <c r="EB53" s="362"/>
      <c r="EC53" s="362"/>
      <c r="ED53" s="362"/>
      <c r="EE53" s="362"/>
      <c r="EF53" s="362"/>
      <c r="EG53" s="362"/>
      <c r="EH53" s="362"/>
      <c r="EI53" s="362"/>
      <c r="EJ53" s="362"/>
      <c r="EK53" s="362"/>
      <c r="EL53" s="362"/>
      <c r="EM53" s="362"/>
      <c r="EN53" s="362"/>
      <c r="EO53" s="362"/>
      <c r="EP53" s="362"/>
      <c r="EQ53" s="362"/>
      <c r="ER53" s="362"/>
      <c r="ES53" s="362"/>
      <c r="ET53" s="362"/>
      <c r="EU53" s="362"/>
      <c r="EV53" s="362"/>
      <c r="EW53" s="362"/>
      <c r="EX53" s="362"/>
      <c r="EY53" s="362"/>
      <c r="EZ53" s="362"/>
      <c r="FA53" s="362"/>
      <c r="FB53" s="362"/>
      <c r="FC53" s="362"/>
      <c r="FD53" s="362"/>
      <c r="FE53" s="362"/>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29"/>
      <c r="JB53" s="229"/>
      <c r="JC53" s="229"/>
      <c r="JD53" s="229"/>
      <c r="JE53" s="229"/>
      <c r="JF53" s="229"/>
      <c r="JG53" s="229"/>
      <c r="JH53" s="229"/>
      <c r="JI53" s="229"/>
      <c r="JJ53" s="229"/>
      <c r="JK53" s="229"/>
      <c r="JL53" s="229"/>
      <c r="JM53" s="229"/>
      <c r="JN53" s="229"/>
      <c r="JO53" s="229"/>
      <c r="JP53" s="229"/>
      <c r="JQ53" s="229"/>
      <c r="JR53" s="229"/>
      <c r="JS53" s="229"/>
      <c r="JT53" s="229"/>
      <c r="JU53" s="229"/>
      <c r="JV53" s="229"/>
      <c r="JW53" s="229"/>
      <c r="JX53" s="229"/>
      <c r="JY53" s="229"/>
      <c r="JZ53" s="229"/>
      <c r="KA53" s="229"/>
      <c r="KB53" s="229"/>
      <c r="KC53" s="229"/>
      <c r="KD53" s="229"/>
      <c r="KE53" s="229"/>
      <c r="KF53" s="229"/>
      <c r="KG53" s="229"/>
      <c r="KH53" s="229"/>
      <c r="KI53" s="229"/>
      <c r="KJ53" s="229"/>
      <c r="KK53" s="229"/>
      <c r="KL53" s="229"/>
      <c r="KM53" s="229"/>
      <c r="KN53" s="229"/>
      <c r="KO53" s="229"/>
      <c r="KP53" s="229"/>
      <c r="KQ53" s="229"/>
      <c r="KR53" s="229"/>
      <c r="KS53" s="229"/>
      <c r="KT53" s="229"/>
      <c r="KU53" s="229"/>
      <c r="KV53" s="229"/>
      <c r="KW53" s="229"/>
      <c r="KX53" s="229"/>
      <c r="KY53" s="229"/>
      <c r="KZ53" s="229"/>
      <c r="LA53" s="229"/>
      <c r="LB53" s="229"/>
      <c r="LC53" s="229"/>
      <c r="LD53" s="229"/>
      <c r="LE53" s="229"/>
      <c r="LF53" s="229"/>
      <c r="LG53" s="229"/>
      <c r="LH53" s="229"/>
      <c r="LI53" s="229"/>
      <c r="LJ53" s="229"/>
      <c r="LK53" s="229"/>
      <c r="LL53" s="229"/>
      <c r="LM53" s="229"/>
      <c r="LN53" s="229"/>
      <c r="LO53" s="229"/>
      <c r="LP53" s="229"/>
      <c r="LQ53" s="229"/>
      <c r="LR53" s="229"/>
      <c r="LS53" s="229"/>
      <c r="LT53" s="229"/>
      <c r="LU53" s="229"/>
      <c r="LV53" s="229"/>
      <c r="LW53" s="229"/>
      <c r="LX53" s="229"/>
      <c r="LY53" s="229"/>
      <c r="LZ53" s="229"/>
      <c r="MA53" s="229"/>
      <c r="MB53" s="229"/>
      <c r="MC53" s="229"/>
      <c r="MD53" s="229"/>
      <c r="ME53" s="229"/>
      <c r="MF53" s="229"/>
      <c r="MG53" s="229"/>
      <c r="MH53" s="229"/>
      <c r="MI53" s="229"/>
      <c r="MJ53" s="229"/>
      <c r="MK53" s="229"/>
      <c r="ML53" s="229"/>
      <c r="MM53" s="229"/>
      <c r="MN53" s="229"/>
      <c r="MO53" s="229"/>
      <c r="MP53" s="229"/>
      <c r="MQ53" s="229"/>
    </row>
    <row r="54" spans="1:355" s="362" customFormat="1" ht="93.6" customHeight="1" x14ac:dyDescent="0.25">
      <c r="A54" s="484" t="s">
        <v>306</v>
      </c>
      <c r="B54" s="485" t="s">
        <v>1064</v>
      </c>
      <c r="C54" s="486" t="s">
        <v>97</v>
      </c>
      <c r="D54" s="487"/>
      <c r="E54" s="487"/>
      <c r="F54" s="487"/>
      <c r="G54" s="487"/>
      <c r="H54" s="487"/>
      <c r="I54" s="487"/>
      <c r="J54" s="487"/>
      <c r="K54" s="259">
        <f t="shared" si="31"/>
        <v>0</v>
      </c>
      <c r="L54" s="236">
        <v>0</v>
      </c>
      <c r="M54" s="487"/>
      <c r="N54" s="487"/>
      <c r="O54" s="487"/>
      <c r="P54" s="487"/>
      <c r="Q54" s="487"/>
      <c r="R54" s="236">
        <f t="shared" si="45"/>
        <v>0</v>
      </c>
      <c r="S54" s="487"/>
      <c r="T54" s="487"/>
      <c r="U54" s="487"/>
      <c r="V54" s="487"/>
      <c r="W54" s="487"/>
      <c r="X54" s="487"/>
      <c r="Y54" s="259">
        <f t="shared" si="51"/>
        <v>0</v>
      </c>
      <c r="Z54" s="488">
        <v>175424</v>
      </c>
      <c r="AA54" s="488">
        <v>507354</v>
      </c>
      <c r="AB54" s="488">
        <v>167365</v>
      </c>
      <c r="AC54" s="489" t="s">
        <v>46</v>
      </c>
      <c r="AD54" s="487"/>
      <c r="AE54" s="487"/>
      <c r="AF54" s="259">
        <f>Z54+AA54+AB54+AD54</f>
        <v>850143</v>
      </c>
      <c r="AG54" s="488">
        <v>236662</v>
      </c>
      <c r="AH54" s="488">
        <v>354232</v>
      </c>
      <c r="AI54" s="488">
        <v>509890</v>
      </c>
      <c r="AJ54" s="489" t="s">
        <v>46</v>
      </c>
      <c r="AK54" s="487"/>
      <c r="AL54" s="487"/>
      <c r="AM54" s="259">
        <f>AG54+AH54+AI54+AK54</f>
        <v>1100784</v>
      </c>
      <c r="AN54" s="487"/>
      <c r="AO54" s="487"/>
      <c r="AP54" s="487"/>
      <c r="AQ54" s="487"/>
      <c r="AR54" s="487"/>
      <c r="AS54" s="487"/>
      <c r="AT54" s="236">
        <f>AN54+AO54+AP54+AR54</f>
        <v>0</v>
      </c>
      <c r="AU54" s="490">
        <f t="shared" si="55"/>
        <v>1950927</v>
      </c>
      <c r="AV54" s="491" t="s">
        <v>1085</v>
      </c>
      <c r="AW54" s="487">
        <v>2025</v>
      </c>
      <c r="AX54" s="487">
        <v>2027</v>
      </c>
      <c r="AY54" s="492" t="s">
        <v>68</v>
      </c>
    </row>
    <row r="55" spans="1:355" s="360" customFormat="1" ht="37.5" customHeight="1" x14ac:dyDescent="0.25">
      <c r="A55" s="493" t="s">
        <v>1102</v>
      </c>
      <c r="B55" s="494"/>
      <c r="C55" s="494"/>
      <c r="D55" s="494"/>
      <c r="E55" s="494"/>
      <c r="F55" s="494"/>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4"/>
      <c r="AF55" s="494"/>
      <c r="AG55" s="494"/>
      <c r="AH55" s="494"/>
      <c r="AI55" s="494"/>
      <c r="AJ55" s="494"/>
      <c r="AK55" s="494"/>
      <c r="AL55" s="494"/>
      <c r="AM55" s="494"/>
      <c r="AN55" s="494"/>
      <c r="AO55" s="494"/>
      <c r="AP55" s="494"/>
      <c r="AQ55" s="494"/>
      <c r="AR55" s="494"/>
      <c r="AS55" s="494"/>
      <c r="AT55" s="494"/>
      <c r="AU55" s="494"/>
      <c r="AV55" s="494"/>
      <c r="AW55" s="494"/>
      <c r="AX55" s="494"/>
      <c r="AY55" s="495"/>
      <c r="AZ55" s="363"/>
      <c r="BD55" s="361"/>
      <c r="CT55" s="363"/>
      <c r="CU55" s="377"/>
      <c r="CW55" s="361"/>
    </row>
    <row r="56" spans="1:355" s="1" customFormat="1" ht="212.45" customHeight="1" x14ac:dyDescent="0.25">
      <c r="A56" s="167" t="s">
        <v>307</v>
      </c>
      <c r="B56" s="271" t="s">
        <v>954</v>
      </c>
      <c r="C56" s="233" t="s">
        <v>97</v>
      </c>
      <c r="D56" s="234"/>
      <c r="E56" s="264"/>
      <c r="F56" s="265"/>
      <c r="G56" s="234"/>
      <c r="H56" s="234"/>
      <c r="I56" s="234"/>
      <c r="J56" s="234"/>
      <c r="K56" s="259">
        <f t="shared" si="31"/>
        <v>0</v>
      </c>
      <c r="L56" s="235"/>
      <c r="M56" s="235"/>
      <c r="N56" s="235"/>
      <c r="O56" s="235"/>
      <c r="P56" s="235"/>
      <c r="Q56" s="235"/>
      <c r="R56" s="236">
        <f t="shared" si="45"/>
        <v>0</v>
      </c>
      <c r="S56" s="235">
        <v>16962.833025</v>
      </c>
      <c r="T56" s="235">
        <v>96122.720474999995</v>
      </c>
      <c r="U56" s="235"/>
      <c r="V56" s="235"/>
      <c r="W56" s="235"/>
      <c r="X56" s="235"/>
      <c r="Y56" s="236">
        <f>S56+T56+U56+W56</f>
        <v>113085.55349999999</v>
      </c>
      <c r="Z56" s="235">
        <v>322293.827475</v>
      </c>
      <c r="AA56" s="235">
        <v>1826331.689025</v>
      </c>
      <c r="AB56" s="235"/>
      <c r="AC56" s="235"/>
      <c r="AD56" s="235"/>
      <c r="AE56" s="235"/>
      <c r="AF56" s="259">
        <f>Z56+AA56+AB56+AD56</f>
        <v>2148625.5164999999</v>
      </c>
      <c r="AG56" s="235"/>
      <c r="AH56" s="235"/>
      <c r="AI56" s="235"/>
      <c r="AJ56" s="235"/>
      <c r="AK56" s="235"/>
      <c r="AL56" s="235"/>
      <c r="AM56" s="259">
        <f>AG56+AH56+AI56+AK56</f>
        <v>0</v>
      </c>
      <c r="AN56" s="235"/>
      <c r="AO56" s="235"/>
      <c r="AP56" s="235"/>
      <c r="AQ56" s="235"/>
      <c r="AR56" s="235"/>
      <c r="AS56" s="235"/>
      <c r="AT56" s="236">
        <f t="shared" si="54"/>
        <v>0</v>
      </c>
      <c r="AU56" s="272">
        <f>AT56+AM56+AF56+Y56+R56+K56</f>
        <v>2261711.0699999998</v>
      </c>
      <c r="AV56" s="270" t="s">
        <v>955</v>
      </c>
      <c r="AW56" s="234">
        <v>2024</v>
      </c>
      <c r="AX56" s="234">
        <v>2025</v>
      </c>
      <c r="AY56" s="52" t="s">
        <v>68</v>
      </c>
      <c r="EB56" s="362"/>
      <c r="EC56" s="362"/>
      <c r="ED56" s="362"/>
      <c r="EE56" s="362"/>
      <c r="EF56" s="362"/>
      <c r="EG56" s="362"/>
      <c r="EH56" s="362"/>
      <c r="EI56" s="362"/>
      <c r="EJ56" s="362"/>
      <c r="EK56" s="362"/>
      <c r="EL56" s="362"/>
      <c r="EM56" s="362"/>
      <c r="EN56" s="362"/>
      <c r="EO56" s="362"/>
      <c r="EP56" s="362"/>
      <c r="EQ56" s="362"/>
      <c r="ER56" s="362"/>
      <c r="ES56" s="362"/>
      <c r="ET56" s="362"/>
      <c r="EU56" s="362"/>
      <c r="EV56" s="362"/>
      <c r="EW56" s="362"/>
      <c r="EX56" s="362"/>
      <c r="EY56" s="362"/>
      <c r="EZ56" s="362"/>
      <c r="FA56" s="362"/>
      <c r="FB56" s="362"/>
      <c r="FC56" s="362"/>
      <c r="FD56" s="362"/>
      <c r="FE56" s="362"/>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c r="IX56" s="229"/>
      <c r="IY56" s="229"/>
      <c r="IZ56" s="229"/>
      <c r="JA56" s="229"/>
      <c r="JB56" s="229"/>
      <c r="JC56" s="229"/>
      <c r="JD56" s="229"/>
      <c r="JE56" s="229"/>
      <c r="JF56" s="229"/>
      <c r="JG56" s="229"/>
      <c r="JH56" s="229"/>
      <c r="JI56" s="229"/>
      <c r="JJ56" s="229"/>
      <c r="JK56" s="229"/>
      <c r="JL56" s="229"/>
      <c r="JM56" s="229"/>
      <c r="JN56" s="229"/>
      <c r="JO56" s="229"/>
      <c r="JP56" s="229"/>
      <c r="JQ56" s="229"/>
      <c r="JR56" s="229"/>
      <c r="JS56" s="229"/>
      <c r="JT56" s="229"/>
      <c r="JU56" s="229"/>
      <c r="JV56" s="229"/>
      <c r="JW56" s="229"/>
      <c r="JX56" s="229"/>
      <c r="JY56" s="229"/>
      <c r="JZ56" s="229"/>
      <c r="KA56" s="229"/>
      <c r="KB56" s="229"/>
      <c r="KC56" s="229"/>
      <c r="KD56" s="229"/>
      <c r="KE56" s="229"/>
      <c r="KF56" s="229"/>
      <c r="KG56" s="229"/>
      <c r="KH56" s="229"/>
      <c r="KI56" s="229"/>
      <c r="KJ56" s="229"/>
      <c r="KK56" s="229"/>
      <c r="KL56" s="229"/>
      <c r="KM56" s="229"/>
      <c r="KN56" s="229"/>
      <c r="KO56" s="229"/>
      <c r="KP56" s="229"/>
      <c r="KQ56" s="229"/>
      <c r="KR56" s="229"/>
      <c r="KS56" s="229"/>
      <c r="KT56" s="229"/>
      <c r="KU56" s="229"/>
      <c r="KV56" s="229"/>
      <c r="KW56" s="229"/>
      <c r="KX56" s="229"/>
      <c r="KY56" s="229"/>
      <c r="KZ56" s="229"/>
      <c r="LA56" s="229"/>
      <c r="LB56" s="229"/>
      <c r="LC56" s="229"/>
      <c r="LD56" s="229"/>
      <c r="LE56" s="229"/>
      <c r="LF56" s="229"/>
      <c r="LG56" s="229"/>
      <c r="LH56" s="229"/>
      <c r="LI56" s="229"/>
      <c r="LJ56" s="229"/>
      <c r="LK56" s="229"/>
      <c r="LL56" s="229"/>
      <c r="LM56" s="229"/>
      <c r="LN56" s="229"/>
      <c r="LO56" s="229"/>
      <c r="LP56" s="229"/>
      <c r="LQ56" s="229"/>
      <c r="LR56" s="229"/>
      <c r="LS56" s="229"/>
      <c r="LT56" s="229"/>
      <c r="LU56" s="229"/>
      <c r="LV56" s="229"/>
      <c r="LW56" s="229"/>
      <c r="LX56" s="229"/>
      <c r="LY56" s="229"/>
      <c r="LZ56" s="229"/>
      <c r="MA56" s="229"/>
      <c r="MB56" s="229"/>
      <c r="MC56" s="229"/>
      <c r="MD56" s="229"/>
      <c r="ME56" s="229"/>
      <c r="MF56" s="229"/>
      <c r="MG56" s="229"/>
      <c r="MH56" s="229"/>
      <c r="MI56" s="229"/>
      <c r="MJ56" s="229"/>
      <c r="MK56" s="229"/>
      <c r="ML56" s="229"/>
      <c r="MM56" s="229"/>
      <c r="MN56" s="229"/>
      <c r="MO56" s="229"/>
      <c r="MP56" s="229"/>
      <c r="MQ56" s="229"/>
    </row>
    <row r="57" spans="1:355" s="1" customFormat="1" ht="39.6" customHeight="1" x14ac:dyDescent="0.25">
      <c r="A57" s="380" t="s">
        <v>989</v>
      </c>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2"/>
      <c r="EB57" s="362"/>
      <c r="EC57" s="362"/>
      <c r="ED57" s="362"/>
      <c r="EE57" s="362"/>
      <c r="EF57" s="362"/>
      <c r="EG57" s="362"/>
      <c r="EH57" s="362"/>
      <c r="EI57" s="362"/>
      <c r="EJ57" s="362"/>
      <c r="EK57" s="362"/>
      <c r="EL57" s="362"/>
      <c r="EM57" s="362"/>
      <c r="EN57" s="362"/>
      <c r="EO57" s="362"/>
      <c r="EP57" s="362"/>
      <c r="EQ57" s="362"/>
      <c r="ER57" s="362"/>
      <c r="ES57" s="362"/>
      <c r="ET57" s="362"/>
      <c r="EU57" s="362"/>
      <c r="EV57" s="362"/>
      <c r="EW57" s="362"/>
      <c r="EX57" s="362"/>
      <c r="EY57" s="362"/>
      <c r="EZ57" s="362"/>
      <c r="FA57" s="362"/>
      <c r="FB57" s="362"/>
      <c r="FC57" s="362"/>
      <c r="FD57" s="362"/>
      <c r="FE57" s="362"/>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c r="IX57" s="229"/>
      <c r="IY57" s="229"/>
      <c r="IZ57" s="229"/>
      <c r="JA57" s="229"/>
      <c r="JB57" s="229"/>
      <c r="JC57" s="229"/>
      <c r="JD57" s="229"/>
      <c r="JE57" s="229"/>
      <c r="JF57" s="229"/>
      <c r="JG57" s="229"/>
      <c r="JH57" s="229"/>
      <c r="JI57" s="229"/>
      <c r="JJ57" s="229"/>
      <c r="JK57" s="229"/>
      <c r="JL57" s="229"/>
      <c r="JM57" s="229"/>
      <c r="JN57" s="229"/>
      <c r="JO57" s="229"/>
      <c r="JP57" s="229"/>
      <c r="JQ57" s="229"/>
      <c r="JR57" s="229"/>
      <c r="JS57" s="229"/>
      <c r="JT57" s="229"/>
      <c r="JU57" s="229"/>
      <c r="JV57" s="229"/>
      <c r="JW57" s="229"/>
      <c r="JX57" s="229"/>
      <c r="JY57" s="229"/>
      <c r="JZ57" s="229"/>
      <c r="KA57" s="229"/>
      <c r="KB57" s="229"/>
      <c r="KC57" s="229"/>
      <c r="KD57" s="229"/>
      <c r="KE57" s="229"/>
      <c r="KF57" s="229"/>
      <c r="KG57" s="229"/>
      <c r="KH57" s="229"/>
      <c r="KI57" s="229"/>
      <c r="KJ57" s="229"/>
      <c r="KK57" s="229"/>
      <c r="KL57" s="229"/>
      <c r="KM57" s="229"/>
      <c r="KN57" s="229"/>
      <c r="KO57" s="229"/>
      <c r="KP57" s="229"/>
      <c r="KQ57" s="229"/>
      <c r="KR57" s="229"/>
      <c r="KS57" s="229"/>
      <c r="KT57" s="229"/>
      <c r="KU57" s="229"/>
      <c r="KV57" s="229"/>
      <c r="KW57" s="229"/>
      <c r="KX57" s="229"/>
      <c r="KY57" s="229"/>
      <c r="KZ57" s="229"/>
      <c r="LA57" s="229"/>
      <c r="LB57" s="229"/>
      <c r="LC57" s="229"/>
      <c r="LD57" s="229"/>
      <c r="LE57" s="229"/>
      <c r="LF57" s="229"/>
      <c r="LG57" s="229"/>
      <c r="LH57" s="229"/>
      <c r="LI57" s="229"/>
      <c r="LJ57" s="229"/>
      <c r="LK57" s="229"/>
      <c r="LL57" s="229"/>
      <c r="LM57" s="229"/>
      <c r="LN57" s="229"/>
      <c r="LO57" s="229"/>
      <c r="LP57" s="229"/>
      <c r="LQ57" s="229"/>
      <c r="LR57" s="229"/>
      <c r="LS57" s="229"/>
      <c r="LT57" s="229"/>
      <c r="LU57" s="229"/>
      <c r="LV57" s="229"/>
      <c r="LW57" s="229"/>
      <c r="LX57" s="229"/>
      <c r="LY57" s="229"/>
      <c r="LZ57" s="229"/>
      <c r="MA57" s="229"/>
      <c r="MB57" s="229"/>
      <c r="MC57" s="229"/>
      <c r="MD57" s="229"/>
      <c r="ME57" s="229"/>
      <c r="MF57" s="229"/>
      <c r="MG57" s="229"/>
      <c r="MH57" s="229"/>
      <c r="MI57" s="229"/>
      <c r="MJ57" s="229"/>
      <c r="MK57" s="229"/>
      <c r="ML57" s="229"/>
      <c r="MM57" s="229"/>
      <c r="MN57" s="229"/>
      <c r="MO57" s="229"/>
      <c r="MP57" s="229"/>
      <c r="MQ57" s="229"/>
    </row>
    <row r="58" spans="1:355" s="1" customFormat="1" ht="121.5" customHeight="1" x14ac:dyDescent="0.25">
      <c r="A58" s="167" t="s">
        <v>308</v>
      </c>
      <c r="B58" s="32" t="s">
        <v>512</v>
      </c>
      <c r="C58" s="38" t="s">
        <v>97</v>
      </c>
      <c r="D58" s="40"/>
      <c r="E58" s="40"/>
      <c r="F58" s="173"/>
      <c r="G58" s="174"/>
      <c r="H58" s="174"/>
      <c r="I58" s="174"/>
      <c r="J58" s="174"/>
      <c r="K58" s="139">
        <f t="shared" ref="K58" si="56">E58+F58+G58+I58</f>
        <v>0</v>
      </c>
      <c r="L58" s="162">
        <f>63500+35000+35000</f>
        <v>133500</v>
      </c>
      <c r="M58" s="40"/>
      <c r="N58" s="40"/>
      <c r="O58" s="40"/>
      <c r="P58" s="40"/>
      <c r="Q58" s="40"/>
      <c r="R58" s="39">
        <f t="shared" si="45"/>
        <v>133500</v>
      </c>
      <c r="S58" s="40"/>
      <c r="T58" s="40"/>
      <c r="U58" s="40"/>
      <c r="V58" s="40"/>
      <c r="W58" s="40"/>
      <c r="X58" s="40"/>
      <c r="Y58" s="33">
        <f>S58+T58+U58+W58</f>
        <v>0</v>
      </c>
      <c r="Z58" s="40"/>
      <c r="AA58" s="40"/>
      <c r="AB58" s="40"/>
      <c r="AC58" s="40"/>
      <c r="AD58" s="40"/>
      <c r="AE58" s="40"/>
      <c r="AF58" s="33">
        <f>Z58+AA58+AB58+AD58</f>
        <v>0</v>
      </c>
      <c r="AG58" s="40"/>
      <c r="AH58" s="40"/>
      <c r="AI58" s="40"/>
      <c r="AJ58" s="40"/>
      <c r="AK58" s="40"/>
      <c r="AL58" s="40"/>
      <c r="AM58" s="33">
        <f>AG58+AH58+AI58+AK58</f>
        <v>0</v>
      </c>
      <c r="AN58" s="40"/>
      <c r="AO58" s="40"/>
      <c r="AP58" s="40"/>
      <c r="AQ58" s="40"/>
      <c r="AR58" s="40"/>
      <c r="AS58" s="40"/>
      <c r="AT58" s="39">
        <f t="shared" ref="AT58:AT63" si="57">AN58+AO58+AP58+AR58</f>
        <v>0</v>
      </c>
      <c r="AU58" s="35">
        <f>AT58+AM58+AF58+Y58+R58+K58</f>
        <v>133500</v>
      </c>
      <c r="AV58" s="42" t="s">
        <v>779</v>
      </c>
      <c r="AW58" s="40">
        <v>2023</v>
      </c>
      <c r="AX58" s="40">
        <v>2023</v>
      </c>
      <c r="AY58" s="52" t="s">
        <v>503</v>
      </c>
      <c r="EB58" s="362"/>
      <c r="EC58" s="362"/>
      <c r="ED58" s="362"/>
      <c r="EE58" s="362"/>
      <c r="EF58" s="362"/>
      <c r="EG58" s="362"/>
      <c r="EH58" s="362"/>
      <c r="EI58" s="362"/>
      <c r="EJ58" s="362"/>
      <c r="EK58" s="362"/>
      <c r="EL58" s="362"/>
      <c r="EM58" s="362"/>
      <c r="EN58" s="362"/>
      <c r="EO58" s="362"/>
      <c r="EP58" s="362"/>
      <c r="EQ58" s="362"/>
      <c r="ER58" s="362"/>
      <c r="ES58" s="362"/>
      <c r="ET58" s="362"/>
      <c r="EU58" s="362"/>
      <c r="EV58" s="362"/>
      <c r="EW58" s="362"/>
      <c r="EX58" s="362"/>
      <c r="EY58" s="362"/>
      <c r="EZ58" s="362"/>
      <c r="FA58" s="362"/>
      <c r="FB58" s="362"/>
      <c r="FC58" s="362"/>
      <c r="FD58" s="362"/>
      <c r="FE58" s="362"/>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c r="IX58" s="229"/>
      <c r="IY58" s="229"/>
      <c r="IZ58" s="229"/>
      <c r="JA58" s="229"/>
      <c r="JB58" s="229"/>
      <c r="JC58" s="229"/>
      <c r="JD58" s="229"/>
      <c r="JE58" s="229"/>
      <c r="JF58" s="229"/>
      <c r="JG58" s="229"/>
      <c r="JH58" s="229"/>
      <c r="JI58" s="229"/>
      <c r="JJ58" s="229"/>
      <c r="JK58" s="229"/>
      <c r="JL58" s="229"/>
      <c r="JM58" s="229"/>
      <c r="JN58" s="229"/>
      <c r="JO58" s="229"/>
      <c r="JP58" s="229"/>
      <c r="JQ58" s="229"/>
      <c r="JR58" s="229"/>
      <c r="JS58" s="229"/>
      <c r="JT58" s="229"/>
      <c r="JU58" s="229"/>
      <c r="JV58" s="229"/>
      <c r="JW58" s="229"/>
      <c r="JX58" s="229"/>
      <c r="JY58" s="229"/>
      <c r="JZ58" s="229"/>
      <c r="KA58" s="229"/>
      <c r="KB58" s="229"/>
      <c r="KC58" s="229"/>
      <c r="KD58" s="229"/>
      <c r="KE58" s="229"/>
      <c r="KF58" s="229"/>
      <c r="KG58" s="229"/>
      <c r="KH58" s="229"/>
      <c r="KI58" s="229"/>
      <c r="KJ58" s="229"/>
      <c r="KK58" s="229"/>
      <c r="KL58" s="229"/>
      <c r="KM58" s="229"/>
      <c r="KN58" s="229"/>
      <c r="KO58" s="229"/>
      <c r="KP58" s="229"/>
      <c r="KQ58" s="229"/>
      <c r="KR58" s="229"/>
      <c r="KS58" s="229"/>
      <c r="KT58" s="229"/>
      <c r="KU58" s="229"/>
      <c r="KV58" s="229"/>
      <c r="KW58" s="229"/>
      <c r="KX58" s="229"/>
      <c r="KY58" s="229"/>
      <c r="KZ58" s="229"/>
      <c r="LA58" s="229"/>
      <c r="LB58" s="229"/>
      <c r="LC58" s="229"/>
      <c r="LD58" s="229"/>
      <c r="LE58" s="229"/>
      <c r="LF58" s="229"/>
      <c r="LG58" s="229"/>
      <c r="LH58" s="229"/>
      <c r="LI58" s="229"/>
      <c r="LJ58" s="229"/>
      <c r="LK58" s="229"/>
      <c r="LL58" s="229"/>
      <c r="LM58" s="229"/>
      <c r="LN58" s="229"/>
      <c r="LO58" s="229"/>
      <c r="LP58" s="229"/>
      <c r="LQ58" s="229"/>
      <c r="LR58" s="229"/>
      <c r="LS58" s="229"/>
      <c r="LT58" s="229"/>
      <c r="LU58" s="229"/>
      <c r="LV58" s="229"/>
      <c r="LW58" s="229"/>
      <c r="LX58" s="229"/>
      <c r="LY58" s="229"/>
      <c r="LZ58" s="229"/>
      <c r="MA58" s="229"/>
      <c r="MB58" s="229"/>
      <c r="MC58" s="229"/>
      <c r="MD58" s="229"/>
      <c r="ME58" s="229"/>
      <c r="MF58" s="229"/>
      <c r="MG58" s="229"/>
      <c r="MH58" s="229"/>
      <c r="MI58" s="229"/>
      <c r="MJ58" s="229"/>
      <c r="MK58" s="229"/>
      <c r="ML58" s="229"/>
      <c r="MM58" s="229"/>
      <c r="MN58" s="229"/>
      <c r="MO58" s="229"/>
      <c r="MP58" s="229"/>
      <c r="MQ58" s="229"/>
    </row>
    <row r="59" spans="1:355" s="229" customFormat="1" ht="381" customHeight="1" x14ac:dyDescent="0.25">
      <c r="A59" s="241" t="s">
        <v>309</v>
      </c>
      <c r="B59" s="315" t="s">
        <v>266</v>
      </c>
      <c r="C59" s="316" t="s">
        <v>97</v>
      </c>
      <c r="D59" s="317"/>
      <c r="E59" s="317"/>
      <c r="F59" s="318"/>
      <c r="G59" s="319"/>
      <c r="H59" s="319"/>
      <c r="I59" s="319"/>
      <c r="J59" s="319"/>
      <c r="K59" s="320">
        <f t="shared" ref="K59:K60" si="58">E59+F59+G59+I59</f>
        <v>0</v>
      </c>
      <c r="L59" s="317">
        <f>83119+24111+24111</f>
        <v>131341</v>
      </c>
      <c r="M59" s="317"/>
      <c r="N59" s="317"/>
      <c r="O59" s="317"/>
      <c r="P59" s="317"/>
      <c r="Q59" s="317"/>
      <c r="R59" s="321">
        <f t="shared" si="45"/>
        <v>131341</v>
      </c>
      <c r="S59" s="317">
        <v>83119</v>
      </c>
      <c r="T59" s="317"/>
      <c r="U59" s="317"/>
      <c r="V59" s="317"/>
      <c r="W59" s="317"/>
      <c r="X59" s="317"/>
      <c r="Y59" s="322">
        <f>S59+T59+U59+W59</f>
        <v>83119</v>
      </c>
      <c r="Z59" s="317"/>
      <c r="AA59" s="317"/>
      <c r="AB59" s="317"/>
      <c r="AC59" s="317"/>
      <c r="AD59" s="317"/>
      <c r="AE59" s="317"/>
      <c r="AF59" s="322">
        <f>Z59+AA59+AB59+AD59</f>
        <v>0</v>
      </c>
      <c r="AG59" s="317"/>
      <c r="AH59" s="317"/>
      <c r="AI59" s="317"/>
      <c r="AJ59" s="317"/>
      <c r="AK59" s="317"/>
      <c r="AL59" s="317"/>
      <c r="AM59" s="322">
        <f>AG59+AH59+AI59+AK59</f>
        <v>0</v>
      </c>
      <c r="AN59" s="317"/>
      <c r="AO59" s="317"/>
      <c r="AP59" s="317"/>
      <c r="AQ59" s="317"/>
      <c r="AR59" s="317"/>
      <c r="AS59" s="317"/>
      <c r="AT59" s="321">
        <f t="shared" si="57"/>
        <v>0</v>
      </c>
      <c r="AU59" s="323">
        <f>AT59+AM59+AF59+Y59+R59+K59</f>
        <v>214460</v>
      </c>
      <c r="AV59" s="324" t="s">
        <v>789</v>
      </c>
      <c r="AW59" s="317">
        <v>2023</v>
      </c>
      <c r="AX59" s="317">
        <v>2024</v>
      </c>
      <c r="AY59" s="325" t="s">
        <v>265</v>
      </c>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362"/>
      <c r="EC59" s="362"/>
      <c r="ED59" s="362"/>
      <c r="EE59" s="362"/>
      <c r="EF59" s="362"/>
      <c r="EG59" s="362"/>
      <c r="EH59" s="362"/>
      <c r="EI59" s="362"/>
      <c r="EJ59" s="362"/>
      <c r="EK59" s="362"/>
      <c r="EL59" s="362"/>
      <c r="EM59" s="362"/>
      <c r="EN59" s="362"/>
      <c r="EO59" s="362"/>
      <c r="EP59" s="362"/>
      <c r="EQ59" s="362"/>
      <c r="ER59" s="362"/>
      <c r="ES59" s="362"/>
      <c r="ET59" s="362"/>
      <c r="EU59" s="362"/>
      <c r="EV59" s="362"/>
      <c r="EW59" s="362"/>
      <c r="EX59" s="362"/>
      <c r="EY59" s="362"/>
      <c r="EZ59" s="362"/>
      <c r="FA59" s="362"/>
      <c r="FB59" s="362"/>
      <c r="FC59" s="362"/>
      <c r="FD59" s="362"/>
      <c r="FE59" s="362"/>
    </row>
    <row r="60" spans="1:355" s="362" customFormat="1" ht="409.6" customHeight="1" x14ac:dyDescent="0.25">
      <c r="A60" s="484" t="s">
        <v>310</v>
      </c>
      <c r="B60" s="485" t="s">
        <v>1008</v>
      </c>
      <c r="C60" s="486" t="s">
        <v>97</v>
      </c>
      <c r="D60" s="487"/>
      <c r="E60" s="496"/>
      <c r="F60" s="497"/>
      <c r="G60" s="487"/>
      <c r="H60" s="487"/>
      <c r="I60" s="487"/>
      <c r="J60" s="487"/>
      <c r="K60" s="273">
        <f t="shared" si="58"/>
        <v>0</v>
      </c>
      <c r="L60" s="489"/>
      <c r="M60" s="489"/>
      <c r="N60" s="489"/>
      <c r="O60" s="489"/>
      <c r="P60" s="489"/>
      <c r="Q60" s="489"/>
      <c r="R60" s="262">
        <f t="shared" si="45"/>
        <v>0</v>
      </c>
      <c r="S60" s="489"/>
      <c r="T60" s="489"/>
      <c r="U60" s="489"/>
      <c r="V60" s="489"/>
      <c r="W60" s="489"/>
      <c r="X60" s="489"/>
      <c r="Y60" s="262">
        <f>S60+T60+U60+W60</f>
        <v>0</v>
      </c>
      <c r="Z60" s="489">
        <f>53161+23622</f>
        <v>76783</v>
      </c>
      <c r="AA60" s="489">
        <v>1011847</v>
      </c>
      <c r="AB60" s="489">
        <v>1071888</v>
      </c>
      <c r="AC60" s="489" t="s">
        <v>46</v>
      </c>
      <c r="AD60" s="489"/>
      <c r="AE60" s="489"/>
      <c r="AF60" s="261">
        <f>Z60+AA60+AB60+AD60</f>
        <v>2160518</v>
      </c>
      <c r="AG60" s="489"/>
      <c r="AH60" s="489"/>
      <c r="AI60" s="489"/>
      <c r="AJ60" s="489"/>
      <c r="AK60" s="489"/>
      <c r="AL60" s="489"/>
      <c r="AM60" s="261">
        <f>AG60+AH60+AI60+AK60</f>
        <v>0</v>
      </c>
      <c r="AN60" s="489"/>
      <c r="AO60" s="489"/>
      <c r="AP60" s="489"/>
      <c r="AQ60" s="489"/>
      <c r="AR60" s="489"/>
      <c r="AS60" s="489"/>
      <c r="AT60" s="262">
        <f t="shared" si="57"/>
        <v>0</v>
      </c>
      <c r="AU60" s="498">
        <f>AT60+AM60+AF60+Y60+R60+K60</f>
        <v>2160518</v>
      </c>
      <c r="AV60" s="499" t="s">
        <v>1009</v>
      </c>
      <c r="AW60" s="487">
        <v>2024</v>
      </c>
      <c r="AX60" s="487">
        <v>2026</v>
      </c>
      <c r="AY60" s="492" t="s">
        <v>68</v>
      </c>
    </row>
    <row r="61" spans="1:355" s="364" customFormat="1" ht="45.95" customHeight="1" x14ac:dyDescent="0.25">
      <c r="A61" s="493" t="s">
        <v>1102</v>
      </c>
      <c r="B61" s="494"/>
      <c r="C61" s="494"/>
      <c r="D61" s="494"/>
      <c r="E61" s="494"/>
      <c r="F61" s="494"/>
      <c r="G61" s="494"/>
      <c r="H61" s="494"/>
      <c r="I61" s="494"/>
      <c r="J61" s="494"/>
      <c r="K61" s="494"/>
      <c r="L61" s="494"/>
      <c r="M61" s="494"/>
      <c r="N61" s="494"/>
      <c r="O61" s="494"/>
      <c r="P61" s="494"/>
      <c r="Q61" s="494"/>
      <c r="R61" s="494"/>
      <c r="S61" s="494"/>
      <c r="T61" s="494"/>
      <c r="U61" s="494"/>
      <c r="V61" s="494"/>
      <c r="W61" s="494"/>
      <c r="X61" s="494"/>
      <c r="Y61" s="494"/>
      <c r="Z61" s="494"/>
      <c r="AA61" s="494"/>
      <c r="AB61" s="494"/>
      <c r="AC61" s="494"/>
      <c r="AD61" s="494"/>
      <c r="AE61" s="494"/>
      <c r="AF61" s="494"/>
      <c r="AG61" s="494"/>
      <c r="AH61" s="494"/>
      <c r="AI61" s="494"/>
      <c r="AJ61" s="494"/>
      <c r="AK61" s="494"/>
      <c r="AL61" s="494"/>
      <c r="AM61" s="494"/>
      <c r="AN61" s="494"/>
      <c r="AO61" s="494"/>
      <c r="AP61" s="494"/>
      <c r="AQ61" s="494"/>
      <c r="AR61" s="494"/>
      <c r="AS61" s="494"/>
      <c r="AT61" s="494"/>
      <c r="AU61" s="494"/>
      <c r="AV61" s="494"/>
      <c r="AW61" s="494"/>
      <c r="AX61" s="494"/>
      <c r="AY61" s="495"/>
    </row>
    <row r="62" spans="1:355" s="1" customFormat="1" ht="170.1" customHeight="1" x14ac:dyDescent="0.25">
      <c r="A62" s="167" t="s">
        <v>311</v>
      </c>
      <c r="B62" s="38" t="s">
        <v>66</v>
      </c>
      <c r="C62" s="38" t="s">
        <v>97</v>
      </c>
      <c r="D62" s="40"/>
      <c r="E62" s="40"/>
      <c r="F62" s="40"/>
      <c r="G62" s="40"/>
      <c r="H62" s="40"/>
      <c r="I62" s="40"/>
      <c r="J62" s="40"/>
      <c r="K62" s="47">
        <f>E62+F62+G62+I62</f>
        <v>0</v>
      </c>
      <c r="L62" s="40"/>
      <c r="M62" s="40"/>
      <c r="N62" s="40"/>
      <c r="O62" s="40"/>
      <c r="P62" s="40"/>
      <c r="Q62" s="40"/>
      <c r="R62" s="39">
        <f t="shared" si="45"/>
        <v>0</v>
      </c>
      <c r="S62" s="40"/>
      <c r="T62" s="40"/>
      <c r="V62" s="40"/>
      <c r="W62" s="40"/>
      <c r="X62" s="40"/>
      <c r="Y62" s="33">
        <f>S62+T62+U62+W62</f>
        <v>0</v>
      </c>
      <c r="Z62" s="40">
        <v>1000000</v>
      </c>
      <c r="AA62" s="40"/>
      <c r="AB62" s="40"/>
      <c r="AC62" s="40"/>
      <c r="AD62" s="40"/>
      <c r="AE62" s="40"/>
      <c r="AF62" s="33">
        <f>Z62+AA62+AB62+AD62</f>
        <v>1000000</v>
      </c>
      <c r="AG62" s="40"/>
      <c r="AH62" s="40"/>
      <c r="AI62" s="40"/>
      <c r="AJ62" s="40"/>
      <c r="AK62" s="40"/>
      <c r="AL62" s="40"/>
      <c r="AM62" s="33">
        <f>AG62+AH62+AI62+AK62</f>
        <v>0</v>
      </c>
      <c r="AN62" s="40"/>
      <c r="AO62" s="40"/>
      <c r="AP62" s="40"/>
      <c r="AQ62" s="40"/>
      <c r="AR62" s="40"/>
      <c r="AS62" s="40"/>
      <c r="AT62" s="39">
        <f t="shared" si="57"/>
        <v>0</v>
      </c>
      <c r="AU62" s="35">
        <f>AT62+AM62+AF62+Y62+R62+K62</f>
        <v>1000000</v>
      </c>
      <c r="AV62" s="42" t="s">
        <v>659</v>
      </c>
      <c r="AW62" s="40">
        <v>2025</v>
      </c>
      <c r="AX62" s="40">
        <v>2025</v>
      </c>
      <c r="AY62" s="52" t="s">
        <v>68</v>
      </c>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362"/>
      <c r="EC62" s="362"/>
      <c r="ED62" s="362"/>
      <c r="EE62" s="362"/>
      <c r="EF62" s="362"/>
      <c r="EG62" s="362"/>
      <c r="EH62" s="362"/>
      <c r="EI62" s="362"/>
      <c r="EJ62" s="362"/>
      <c r="EK62" s="362"/>
      <c r="EL62" s="362"/>
      <c r="EM62" s="362"/>
      <c r="EN62" s="362"/>
      <c r="EO62" s="362"/>
      <c r="EP62" s="362"/>
      <c r="EQ62" s="362"/>
      <c r="ER62" s="362"/>
      <c r="ES62" s="362"/>
      <c r="ET62" s="362"/>
      <c r="EU62" s="362"/>
      <c r="EV62" s="362"/>
      <c r="EW62" s="362"/>
      <c r="EX62" s="362"/>
      <c r="EY62" s="362"/>
      <c r="EZ62" s="362"/>
      <c r="FA62" s="362"/>
      <c r="FB62" s="362"/>
      <c r="FC62" s="362"/>
      <c r="FD62" s="362"/>
      <c r="FE62" s="362"/>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c r="IX62" s="229"/>
      <c r="IY62" s="229"/>
      <c r="IZ62" s="229"/>
      <c r="JA62" s="229"/>
      <c r="JB62" s="229"/>
      <c r="JC62" s="229"/>
      <c r="JD62" s="229"/>
      <c r="JE62" s="229"/>
      <c r="JF62" s="229"/>
      <c r="JG62" s="229"/>
      <c r="JH62" s="229"/>
      <c r="JI62" s="229"/>
      <c r="JJ62" s="229"/>
      <c r="JK62" s="229"/>
      <c r="JL62" s="229"/>
      <c r="JM62" s="229"/>
      <c r="JN62" s="229"/>
      <c r="JO62" s="229"/>
      <c r="JP62" s="229"/>
      <c r="JQ62" s="229"/>
      <c r="JR62" s="229"/>
      <c r="JS62" s="229"/>
      <c r="JT62" s="229"/>
      <c r="JU62" s="229"/>
      <c r="JV62" s="229"/>
      <c r="JW62" s="229"/>
      <c r="JX62" s="229"/>
      <c r="JY62" s="229"/>
      <c r="JZ62" s="229"/>
      <c r="KA62" s="229"/>
      <c r="KB62" s="229"/>
      <c r="KC62" s="229"/>
      <c r="KD62" s="229"/>
      <c r="KE62" s="229"/>
      <c r="KF62" s="229"/>
      <c r="KG62" s="229"/>
      <c r="KH62" s="229"/>
      <c r="KI62" s="229"/>
      <c r="KJ62" s="229"/>
      <c r="KK62" s="229"/>
      <c r="KL62" s="229"/>
      <c r="KM62" s="229"/>
      <c r="KN62" s="229"/>
      <c r="KO62" s="229"/>
      <c r="KP62" s="229"/>
      <c r="KQ62" s="229"/>
      <c r="KR62" s="229"/>
      <c r="KS62" s="229"/>
      <c r="KT62" s="229"/>
      <c r="KU62" s="229"/>
      <c r="KV62" s="229"/>
      <c r="KW62" s="229"/>
      <c r="KX62" s="229"/>
      <c r="KY62" s="229"/>
      <c r="KZ62" s="229"/>
      <c r="LA62" s="229"/>
      <c r="LB62" s="229"/>
      <c r="LC62" s="229"/>
      <c r="LD62" s="229"/>
      <c r="LE62" s="229"/>
      <c r="LF62" s="229"/>
      <c r="LG62" s="229"/>
      <c r="LH62" s="229"/>
      <c r="LI62" s="229"/>
      <c r="LJ62" s="229"/>
      <c r="LK62" s="229"/>
      <c r="LL62" s="229"/>
      <c r="LM62" s="229"/>
      <c r="LN62" s="229"/>
      <c r="LO62" s="229"/>
      <c r="LP62" s="229"/>
      <c r="LQ62" s="229"/>
      <c r="LR62" s="229"/>
      <c r="LS62" s="229"/>
      <c r="LT62" s="229"/>
      <c r="LU62" s="229"/>
      <c r="LV62" s="229"/>
      <c r="LW62" s="229"/>
      <c r="LX62" s="229"/>
      <c r="LY62" s="229"/>
      <c r="LZ62" s="229"/>
      <c r="MA62" s="229"/>
      <c r="MB62" s="229"/>
      <c r="MC62" s="229"/>
      <c r="MD62" s="229"/>
      <c r="ME62" s="229"/>
      <c r="MF62" s="229"/>
      <c r="MG62" s="229"/>
      <c r="MH62" s="229"/>
      <c r="MI62" s="229"/>
      <c r="MJ62" s="229"/>
      <c r="MK62" s="229"/>
      <c r="ML62" s="229"/>
      <c r="MM62" s="229"/>
      <c r="MN62" s="229"/>
      <c r="MO62" s="229"/>
      <c r="MP62" s="229"/>
      <c r="MQ62" s="229"/>
    </row>
    <row r="63" spans="1:355" s="1" customFormat="1" ht="232.5" customHeight="1" x14ac:dyDescent="0.25">
      <c r="A63" s="241" t="s">
        <v>312</v>
      </c>
      <c r="B63" s="242" t="s">
        <v>189</v>
      </c>
      <c r="C63" s="218" t="s">
        <v>97</v>
      </c>
      <c r="D63" s="219"/>
      <c r="E63" s="243">
        <v>0</v>
      </c>
      <c r="F63" s="244"/>
      <c r="G63" s="245"/>
      <c r="H63" s="245"/>
      <c r="I63" s="245"/>
      <c r="J63" s="245"/>
      <c r="K63" s="246">
        <f>E63+F63+G63+I63</f>
        <v>0</v>
      </c>
      <c r="L63" s="244">
        <v>39251.502</v>
      </c>
      <c r="M63" s="244">
        <v>222425.16899999999</v>
      </c>
      <c r="N63" s="245"/>
      <c r="O63" s="245"/>
      <c r="P63" s="245"/>
      <c r="Q63" s="245"/>
      <c r="R63" s="247">
        <f>L63+M63+N63+P63</f>
        <v>261676.671</v>
      </c>
      <c r="S63" s="245">
        <v>91586.837999999989</v>
      </c>
      <c r="T63" s="245">
        <v>518992.06099999993</v>
      </c>
      <c r="U63" s="245"/>
      <c r="V63" s="245"/>
      <c r="W63" s="245"/>
      <c r="X63" s="245"/>
      <c r="Y63" s="248">
        <f>S63+T63+U63+W63</f>
        <v>610578.89899999998</v>
      </c>
      <c r="Z63" s="245"/>
      <c r="AA63" s="245"/>
      <c r="AB63" s="245"/>
      <c r="AC63" s="245"/>
      <c r="AD63" s="245"/>
      <c r="AE63" s="245"/>
      <c r="AF63" s="248">
        <f>Z63+AA63+AB63+AD63</f>
        <v>0</v>
      </c>
      <c r="AG63" s="245"/>
      <c r="AH63" s="245"/>
      <c r="AI63" s="245"/>
      <c r="AJ63" s="245"/>
      <c r="AK63" s="245"/>
      <c r="AL63" s="245"/>
      <c r="AM63" s="248">
        <f>AG63+AH63+AI63+AK63</f>
        <v>0</v>
      </c>
      <c r="AN63" s="245"/>
      <c r="AO63" s="245"/>
      <c r="AP63" s="245"/>
      <c r="AQ63" s="245"/>
      <c r="AR63" s="245"/>
      <c r="AS63" s="245"/>
      <c r="AT63" s="247">
        <f t="shared" si="57"/>
        <v>0</v>
      </c>
      <c r="AU63" s="249">
        <f>AT63+AM63+AF63+Y63+R63+K63</f>
        <v>872255.57</v>
      </c>
      <c r="AV63" s="250" t="s">
        <v>931</v>
      </c>
      <c r="AW63" s="219">
        <v>2023</v>
      </c>
      <c r="AX63" s="219">
        <v>2024</v>
      </c>
      <c r="AY63" s="251" t="s">
        <v>68</v>
      </c>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362"/>
      <c r="EC63" s="362"/>
      <c r="ED63" s="362"/>
      <c r="EE63" s="362"/>
      <c r="EF63" s="362"/>
      <c r="EG63" s="362"/>
      <c r="EH63" s="362"/>
      <c r="EI63" s="362"/>
      <c r="EJ63" s="362"/>
      <c r="EK63" s="362"/>
      <c r="EL63" s="362"/>
      <c r="EM63" s="362"/>
      <c r="EN63" s="362"/>
      <c r="EO63" s="362"/>
      <c r="EP63" s="362"/>
      <c r="EQ63" s="362"/>
      <c r="ER63" s="362"/>
      <c r="ES63" s="362"/>
      <c r="ET63" s="362"/>
      <c r="EU63" s="362"/>
      <c r="EV63" s="362"/>
      <c r="EW63" s="362"/>
      <c r="EX63" s="362"/>
      <c r="EY63" s="362"/>
      <c r="EZ63" s="362"/>
      <c r="FA63" s="362"/>
      <c r="FB63" s="362"/>
      <c r="FC63" s="362"/>
      <c r="FD63" s="362"/>
      <c r="FE63" s="362"/>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c r="IX63" s="229"/>
      <c r="IY63" s="229"/>
      <c r="IZ63" s="229"/>
      <c r="JA63" s="229"/>
      <c r="JB63" s="229"/>
      <c r="JC63" s="229"/>
      <c r="JD63" s="229"/>
      <c r="JE63" s="229"/>
      <c r="JF63" s="229"/>
      <c r="JG63" s="229"/>
      <c r="JH63" s="229"/>
      <c r="JI63" s="229"/>
      <c r="JJ63" s="229"/>
      <c r="JK63" s="229"/>
      <c r="JL63" s="229"/>
      <c r="JM63" s="229"/>
      <c r="JN63" s="229"/>
      <c r="JO63" s="229"/>
      <c r="JP63" s="229"/>
      <c r="JQ63" s="229"/>
      <c r="JR63" s="229"/>
      <c r="JS63" s="229"/>
      <c r="JT63" s="229"/>
      <c r="JU63" s="229"/>
      <c r="JV63" s="229"/>
      <c r="JW63" s="229"/>
      <c r="JX63" s="229"/>
      <c r="JY63" s="229"/>
      <c r="JZ63" s="229"/>
      <c r="KA63" s="229"/>
      <c r="KB63" s="229"/>
      <c r="KC63" s="229"/>
      <c r="KD63" s="229"/>
      <c r="KE63" s="229"/>
      <c r="KF63" s="229"/>
      <c r="KG63" s="229"/>
      <c r="KH63" s="229"/>
      <c r="KI63" s="229"/>
      <c r="KJ63" s="229"/>
      <c r="KK63" s="229"/>
      <c r="KL63" s="229"/>
      <c r="KM63" s="229"/>
      <c r="KN63" s="229"/>
      <c r="KO63" s="229"/>
      <c r="KP63" s="229"/>
      <c r="KQ63" s="229"/>
      <c r="KR63" s="229"/>
      <c r="KS63" s="229"/>
      <c r="KT63" s="229"/>
      <c r="KU63" s="229"/>
      <c r="KV63" s="229"/>
      <c r="KW63" s="229"/>
      <c r="KX63" s="229"/>
      <c r="KY63" s="229"/>
      <c r="KZ63" s="229"/>
      <c r="LA63" s="229"/>
      <c r="LB63" s="229"/>
      <c r="LC63" s="229"/>
      <c r="LD63" s="229"/>
      <c r="LE63" s="229"/>
      <c r="LF63" s="229"/>
      <c r="LG63" s="229"/>
      <c r="LH63" s="229"/>
      <c r="LI63" s="229"/>
      <c r="LJ63" s="229"/>
      <c r="LK63" s="229"/>
      <c r="LL63" s="229"/>
      <c r="LM63" s="229"/>
      <c r="LN63" s="229"/>
      <c r="LO63" s="229"/>
      <c r="LP63" s="229"/>
      <c r="LQ63" s="229"/>
      <c r="LR63" s="229"/>
      <c r="LS63" s="229"/>
      <c r="LT63" s="229"/>
      <c r="LU63" s="229"/>
      <c r="LV63" s="229"/>
      <c r="LW63" s="229"/>
      <c r="LX63" s="229"/>
      <c r="LY63" s="229"/>
      <c r="LZ63" s="229"/>
      <c r="MA63" s="229"/>
      <c r="MB63" s="229"/>
      <c r="MC63" s="229"/>
      <c r="MD63" s="229"/>
      <c r="ME63" s="229"/>
      <c r="MF63" s="229"/>
      <c r="MG63" s="229"/>
      <c r="MH63" s="229"/>
      <c r="MI63" s="229"/>
      <c r="MJ63" s="229"/>
      <c r="MK63" s="229"/>
      <c r="ML63" s="229"/>
      <c r="MM63" s="229"/>
      <c r="MN63" s="229"/>
      <c r="MO63" s="229"/>
      <c r="MP63" s="229"/>
      <c r="MQ63" s="229"/>
    </row>
    <row r="64" spans="1:355" s="1" customFormat="1" ht="46.5" customHeight="1" x14ac:dyDescent="0.25">
      <c r="A64" s="388" t="s">
        <v>932</v>
      </c>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89"/>
      <c r="AY64" s="390"/>
      <c r="EB64" s="362"/>
      <c r="EC64" s="362"/>
      <c r="ED64" s="362"/>
      <c r="EE64" s="362"/>
      <c r="EF64" s="362"/>
      <c r="EG64" s="362"/>
      <c r="EH64" s="362"/>
      <c r="EI64" s="362"/>
      <c r="EJ64" s="362"/>
      <c r="EK64" s="362"/>
      <c r="EL64" s="362"/>
      <c r="EM64" s="362"/>
      <c r="EN64" s="362"/>
      <c r="EO64" s="362"/>
      <c r="EP64" s="362"/>
      <c r="EQ64" s="362"/>
      <c r="ER64" s="362"/>
      <c r="ES64" s="362"/>
      <c r="ET64" s="362"/>
      <c r="EU64" s="362"/>
      <c r="EV64" s="362"/>
      <c r="EW64" s="362"/>
      <c r="EX64" s="362"/>
      <c r="EY64" s="362"/>
      <c r="EZ64" s="362"/>
      <c r="FA64" s="362"/>
      <c r="FB64" s="362"/>
      <c r="FC64" s="362"/>
      <c r="FD64" s="362"/>
      <c r="FE64" s="362"/>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c r="IX64" s="229"/>
      <c r="IY64" s="229"/>
      <c r="IZ64" s="229"/>
      <c r="JA64" s="229"/>
      <c r="JB64" s="229"/>
      <c r="JC64" s="229"/>
      <c r="JD64" s="229"/>
      <c r="JE64" s="229"/>
      <c r="JF64" s="229"/>
      <c r="JG64" s="229"/>
      <c r="JH64" s="229"/>
      <c r="JI64" s="229"/>
      <c r="JJ64" s="229"/>
      <c r="JK64" s="229"/>
      <c r="JL64" s="229"/>
      <c r="JM64" s="229"/>
      <c r="JN64" s="229"/>
      <c r="JO64" s="229"/>
      <c r="JP64" s="229"/>
      <c r="JQ64" s="229"/>
      <c r="JR64" s="229"/>
      <c r="JS64" s="229"/>
      <c r="JT64" s="229"/>
      <c r="JU64" s="229"/>
      <c r="JV64" s="229"/>
      <c r="JW64" s="229"/>
      <c r="JX64" s="229"/>
      <c r="JY64" s="229"/>
      <c r="JZ64" s="229"/>
      <c r="KA64" s="229"/>
      <c r="KB64" s="229"/>
      <c r="KC64" s="229"/>
      <c r="KD64" s="229"/>
      <c r="KE64" s="229"/>
      <c r="KF64" s="229"/>
      <c r="KG64" s="229"/>
      <c r="KH64" s="229"/>
      <c r="KI64" s="229"/>
      <c r="KJ64" s="229"/>
      <c r="KK64" s="229"/>
      <c r="KL64" s="229"/>
      <c r="KM64" s="229"/>
      <c r="KN64" s="229"/>
      <c r="KO64" s="229"/>
      <c r="KP64" s="229"/>
      <c r="KQ64" s="229"/>
      <c r="KR64" s="229"/>
      <c r="KS64" s="229"/>
      <c r="KT64" s="229"/>
      <c r="KU64" s="229"/>
      <c r="KV64" s="229"/>
      <c r="KW64" s="229"/>
      <c r="KX64" s="229"/>
      <c r="KY64" s="229"/>
      <c r="KZ64" s="229"/>
      <c r="LA64" s="229"/>
      <c r="LB64" s="229"/>
      <c r="LC64" s="229"/>
      <c r="LD64" s="229"/>
      <c r="LE64" s="229"/>
      <c r="LF64" s="229"/>
      <c r="LG64" s="229"/>
      <c r="LH64" s="229"/>
      <c r="LI64" s="229"/>
      <c r="LJ64" s="229"/>
      <c r="LK64" s="229"/>
      <c r="LL64" s="229"/>
      <c r="LM64" s="229"/>
      <c r="LN64" s="229"/>
      <c r="LO64" s="229"/>
      <c r="LP64" s="229"/>
      <c r="LQ64" s="229"/>
      <c r="LR64" s="229"/>
      <c r="LS64" s="229"/>
      <c r="LT64" s="229"/>
      <c r="LU64" s="229"/>
      <c r="LV64" s="229"/>
      <c r="LW64" s="229"/>
      <c r="LX64" s="229"/>
      <c r="LY64" s="229"/>
      <c r="LZ64" s="229"/>
      <c r="MA64" s="229"/>
      <c r="MB64" s="229"/>
      <c r="MC64" s="229"/>
      <c r="MD64" s="229"/>
      <c r="ME64" s="229"/>
      <c r="MF64" s="229"/>
      <c r="MG64" s="229"/>
      <c r="MH64" s="229"/>
      <c r="MI64" s="229"/>
      <c r="MJ64" s="229"/>
      <c r="MK64" s="229"/>
      <c r="ML64" s="229"/>
      <c r="MM64" s="229"/>
      <c r="MN64" s="229"/>
      <c r="MO64" s="229"/>
      <c r="MP64" s="229"/>
      <c r="MQ64" s="229"/>
    </row>
    <row r="65" spans="1:355" s="1" customFormat="1" ht="73.5" customHeight="1" x14ac:dyDescent="0.25">
      <c r="A65" s="167" t="s">
        <v>313</v>
      </c>
      <c r="B65" s="177" t="s">
        <v>193</v>
      </c>
      <c r="C65" s="38" t="s">
        <v>97</v>
      </c>
      <c r="D65" s="40"/>
      <c r="E65" s="178">
        <v>159244.18499999997</v>
      </c>
      <c r="F65" s="171">
        <v>902383.71499999985</v>
      </c>
      <c r="G65" s="40"/>
      <c r="H65" s="40"/>
      <c r="I65" s="178"/>
      <c r="J65" s="40"/>
      <c r="K65" s="47">
        <f t="shared" ref="K65:K77" si="59">E65+F65+G65+I65</f>
        <v>1061627.8999999999</v>
      </c>
      <c r="L65" s="40">
        <v>28101.915000000001</v>
      </c>
      <c r="M65" s="40">
        <v>159244.185</v>
      </c>
      <c r="N65" s="40"/>
      <c r="O65" s="40"/>
      <c r="P65" s="40"/>
      <c r="Q65" s="40"/>
      <c r="R65" s="39">
        <f t="shared" si="45"/>
        <v>187346.1</v>
      </c>
      <c r="S65" s="178"/>
      <c r="T65" s="171"/>
      <c r="U65" s="40"/>
      <c r="V65" s="40"/>
      <c r="W65" s="40"/>
      <c r="X65" s="40"/>
      <c r="Y65" s="33">
        <f t="shared" ref="Y65:Y77" si="60">S65+T65+U65+W65</f>
        <v>0</v>
      </c>
      <c r="Z65" s="40"/>
      <c r="AA65" s="40"/>
      <c r="AB65" s="40"/>
      <c r="AC65" s="40"/>
      <c r="AD65" s="40"/>
      <c r="AE65" s="40"/>
      <c r="AF65" s="33">
        <f t="shared" ref="AF65:AF77" si="61">Z65+AA65+AB65+AD65</f>
        <v>0</v>
      </c>
      <c r="AG65" s="40"/>
      <c r="AH65" s="40"/>
      <c r="AI65" s="40"/>
      <c r="AJ65" s="40"/>
      <c r="AK65" s="40"/>
      <c r="AL65" s="40"/>
      <c r="AM65" s="33">
        <f t="shared" ref="AM65:AM77" si="62">AG65+AH65+AI65+AK65</f>
        <v>0</v>
      </c>
      <c r="AN65" s="40"/>
      <c r="AO65" s="40"/>
      <c r="AP65" s="40"/>
      <c r="AQ65" s="40"/>
      <c r="AR65" s="40"/>
      <c r="AS65" s="40"/>
      <c r="AT65" s="39">
        <f t="shared" ref="AT65:AT77" si="63">AN65+AO65+AP65+AR65</f>
        <v>0</v>
      </c>
      <c r="AU65" s="35">
        <f t="shared" ref="AU65:AU77" si="64">AT65+AM65+AF65+Y65+R65+K65</f>
        <v>1248974</v>
      </c>
      <c r="AV65" s="172" t="s">
        <v>900</v>
      </c>
      <c r="AW65" s="40">
        <v>2022</v>
      </c>
      <c r="AX65" s="40">
        <v>2023</v>
      </c>
      <c r="AY65" s="52" t="s">
        <v>68</v>
      </c>
      <c r="EB65" s="362"/>
      <c r="EC65" s="362"/>
      <c r="ED65" s="362"/>
      <c r="EE65" s="362"/>
      <c r="EF65" s="362"/>
      <c r="EG65" s="362"/>
      <c r="EH65" s="362"/>
      <c r="EI65" s="362"/>
      <c r="EJ65" s="362"/>
      <c r="EK65" s="362"/>
      <c r="EL65" s="362"/>
      <c r="EM65" s="362"/>
      <c r="EN65" s="362"/>
      <c r="EO65" s="362"/>
      <c r="EP65" s="362"/>
      <c r="EQ65" s="362"/>
      <c r="ER65" s="362"/>
      <c r="ES65" s="362"/>
      <c r="ET65" s="362"/>
      <c r="EU65" s="362"/>
      <c r="EV65" s="362"/>
      <c r="EW65" s="362"/>
      <c r="EX65" s="362"/>
      <c r="EY65" s="362"/>
      <c r="EZ65" s="362"/>
      <c r="FA65" s="362"/>
      <c r="FB65" s="362"/>
      <c r="FC65" s="362"/>
      <c r="FD65" s="362"/>
      <c r="FE65" s="362"/>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29"/>
      <c r="JB65" s="229"/>
      <c r="JC65" s="229"/>
      <c r="JD65" s="229"/>
      <c r="JE65" s="229"/>
      <c r="JF65" s="229"/>
      <c r="JG65" s="229"/>
      <c r="JH65" s="229"/>
      <c r="JI65" s="229"/>
      <c r="JJ65" s="229"/>
      <c r="JK65" s="229"/>
      <c r="JL65" s="229"/>
      <c r="JM65" s="229"/>
      <c r="JN65" s="229"/>
      <c r="JO65" s="229"/>
      <c r="JP65" s="229"/>
      <c r="JQ65" s="229"/>
      <c r="JR65" s="229"/>
      <c r="JS65" s="229"/>
      <c r="JT65" s="229"/>
      <c r="JU65" s="229"/>
      <c r="JV65" s="229"/>
      <c r="JW65" s="229"/>
      <c r="JX65" s="229"/>
      <c r="JY65" s="229"/>
      <c r="JZ65" s="229"/>
      <c r="KA65" s="229"/>
      <c r="KB65" s="229"/>
      <c r="KC65" s="229"/>
      <c r="KD65" s="229"/>
      <c r="KE65" s="229"/>
      <c r="KF65" s="229"/>
      <c r="KG65" s="229"/>
      <c r="KH65" s="229"/>
      <c r="KI65" s="229"/>
      <c r="KJ65" s="229"/>
      <c r="KK65" s="229"/>
      <c r="KL65" s="229"/>
      <c r="KM65" s="229"/>
      <c r="KN65" s="229"/>
      <c r="KO65" s="229"/>
      <c r="KP65" s="229"/>
      <c r="KQ65" s="229"/>
      <c r="KR65" s="229"/>
      <c r="KS65" s="229"/>
      <c r="KT65" s="229"/>
      <c r="KU65" s="229"/>
      <c r="KV65" s="229"/>
      <c r="KW65" s="229"/>
      <c r="KX65" s="229"/>
      <c r="KY65" s="229"/>
      <c r="KZ65" s="229"/>
      <c r="LA65" s="229"/>
      <c r="LB65" s="229"/>
      <c r="LC65" s="229"/>
      <c r="LD65" s="229"/>
      <c r="LE65" s="229"/>
      <c r="LF65" s="229"/>
      <c r="LG65" s="229"/>
      <c r="LH65" s="229"/>
      <c r="LI65" s="229"/>
      <c r="LJ65" s="229"/>
      <c r="LK65" s="229"/>
      <c r="LL65" s="229"/>
      <c r="LM65" s="229"/>
      <c r="LN65" s="229"/>
      <c r="LO65" s="229"/>
      <c r="LP65" s="229"/>
      <c r="LQ65" s="229"/>
      <c r="LR65" s="229"/>
      <c r="LS65" s="229"/>
      <c r="LT65" s="229"/>
      <c r="LU65" s="229"/>
      <c r="LV65" s="229"/>
      <c r="LW65" s="229"/>
      <c r="LX65" s="229"/>
      <c r="LY65" s="229"/>
      <c r="LZ65" s="229"/>
      <c r="MA65" s="229"/>
      <c r="MB65" s="229"/>
      <c r="MC65" s="229"/>
      <c r="MD65" s="229"/>
      <c r="ME65" s="229"/>
      <c r="MF65" s="229"/>
      <c r="MG65" s="229"/>
      <c r="MH65" s="229"/>
      <c r="MI65" s="229"/>
      <c r="MJ65" s="229"/>
      <c r="MK65" s="229"/>
      <c r="ML65" s="229"/>
      <c r="MM65" s="229"/>
      <c r="MN65" s="229"/>
      <c r="MO65" s="229"/>
      <c r="MP65" s="229"/>
      <c r="MQ65" s="229"/>
    </row>
    <row r="66" spans="1:355" s="7" customFormat="1" ht="86.25" customHeight="1" x14ac:dyDescent="0.25">
      <c r="A66" s="167" t="s">
        <v>314</v>
      </c>
      <c r="B66" s="177" t="s">
        <v>194</v>
      </c>
      <c r="C66" s="38" t="s">
        <v>97</v>
      </c>
      <c r="D66" s="40"/>
      <c r="E66" s="178">
        <v>137409.44999999998</v>
      </c>
      <c r="F66" s="171">
        <v>778653.54999999993</v>
      </c>
      <c r="G66" s="40"/>
      <c r="H66" s="40"/>
      <c r="I66" s="178"/>
      <c r="J66" s="40"/>
      <c r="K66" s="47">
        <f t="shared" si="59"/>
        <v>916062.99999999988</v>
      </c>
      <c r="L66" s="40"/>
      <c r="M66" s="40"/>
      <c r="N66" s="40"/>
      <c r="O66" s="40"/>
      <c r="P66" s="40"/>
      <c r="Q66" s="40"/>
      <c r="R66" s="39">
        <f t="shared" si="45"/>
        <v>0</v>
      </c>
      <c r="S66" s="40"/>
      <c r="T66" s="40"/>
      <c r="U66" s="40"/>
      <c r="V66" s="40"/>
      <c r="W66" s="40"/>
      <c r="X66" s="40"/>
      <c r="Y66" s="33">
        <f t="shared" si="60"/>
        <v>0</v>
      </c>
      <c r="Z66" s="40"/>
      <c r="AA66" s="40"/>
      <c r="AB66" s="40"/>
      <c r="AC66" s="40"/>
      <c r="AD66" s="40"/>
      <c r="AE66" s="40"/>
      <c r="AF66" s="33">
        <f t="shared" si="61"/>
        <v>0</v>
      </c>
      <c r="AG66" s="40"/>
      <c r="AH66" s="40"/>
      <c r="AI66" s="40"/>
      <c r="AJ66" s="40"/>
      <c r="AK66" s="40"/>
      <c r="AL66" s="40"/>
      <c r="AM66" s="33">
        <f t="shared" si="62"/>
        <v>0</v>
      </c>
      <c r="AN66" s="40"/>
      <c r="AO66" s="40"/>
      <c r="AP66" s="40"/>
      <c r="AQ66" s="40"/>
      <c r="AR66" s="40"/>
      <c r="AS66" s="40"/>
      <c r="AT66" s="39">
        <f t="shared" si="63"/>
        <v>0</v>
      </c>
      <c r="AU66" s="35">
        <f t="shared" si="64"/>
        <v>916062.99999999988</v>
      </c>
      <c r="AV66" s="172" t="s">
        <v>791</v>
      </c>
      <c r="AW66" s="40">
        <v>2022</v>
      </c>
      <c r="AX66" s="40">
        <v>2022</v>
      </c>
      <c r="AY66" s="52" t="s">
        <v>68</v>
      </c>
      <c r="EB66" s="366"/>
      <c r="EC66" s="366"/>
      <c r="ED66" s="366"/>
      <c r="EE66" s="366"/>
      <c r="EF66" s="366"/>
      <c r="EG66" s="366"/>
      <c r="EH66" s="366"/>
      <c r="EI66" s="366"/>
      <c r="EJ66" s="366"/>
      <c r="EK66" s="366"/>
      <c r="EL66" s="366"/>
      <c r="EM66" s="366"/>
      <c r="EN66" s="366"/>
      <c r="EO66" s="366"/>
      <c r="EP66" s="366"/>
      <c r="EQ66" s="366"/>
      <c r="ER66" s="366"/>
      <c r="ES66" s="366"/>
      <c r="ET66" s="366"/>
      <c r="EU66" s="366"/>
      <c r="EV66" s="366"/>
      <c r="EW66" s="366"/>
      <c r="EX66" s="366"/>
      <c r="EY66" s="366"/>
      <c r="EZ66" s="366"/>
      <c r="FA66" s="366"/>
      <c r="FB66" s="366"/>
      <c r="FC66" s="366"/>
      <c r="FD66" s="366"/>
      <c r="FE66" s="366"/>
      <c r="FF66" s="355"/>
      <c r="FG66" s="355"/>
      <c r="FH66" s="355"/>
      <c r="FI66" s="355"/>
      <c r="FJ66" s="355"/>
      <c r="FK66" s="355"/>
      <c r="FL66" s="355"/>
      <c r="FM66" s="355"/>
      <c r="FN66" s="355"/>
      <c r="FO66" s="355"/>
      <c r="FP66" s="355"/>
      <c r="FQ66" s="355"/>
      <c r="FR66" s="355"/>
      <c r="FS66" s="355"/>
      <c r="FT66" s="355"/>
      <c r="FU66" s="355"/>
      <c r="FV66" s="355"/>
      <c r="FW66" s="355"/>
      <c r="FX66" s="355"/>
      <c r="FY66" s="355"/>
      <c r="FZ66" s="355"/>
      <c r="GA66" s="355"/>
      <c r="GB66" s="355"/>
      <c r="GC66" s="355"/>
      <c r="GD66" s="355"/>
      <c r="GE66" s="355"/>
      <c r="GF66" s="355"/>
      <c r="GG66" s="355"/>
      <c r="GH66" s="355"/>
      <c r="GI66" s="355"/>
      <c r="GJ66" s="355"/>
      <c r="GK66" s="355"/>
      <c r="GL66" s="355"/>
      <c r="GM66" s="355"/>
      <c r="GN66" s="355"/>
      <c r="GO66" s="355"/>
      <c r="GP66" s="355"/>
      <c r="GQ66" s="355"/>
      <c r="GR66" s="355"/>
      <c r="GS66" s="355"/>
      <c r="GT66" s="355"/>
      <c r="GU66" s="355"/>
      <c r="GV66" s="355"/>
      <c r="GW66" s="355"/>
      <c r="GX66" s="355"/>
      <c r="GY66" s="355"/>
      <c r="GZ66" s="355"/>
      <c r="HA66" s="355"/>
      <c r="HB66" s="355"/>
      <c r="HC66" s="355"/>
      <c r="HD66" s="355"/>
      <c r="HE66" s="355"/>
      <c r="HF66" s="355"/>
      <c r="HG66" s="355"/>
      <c r="HH66" s="355"/>
      <c r="HI66" s="355"/>
      <c r="HJ66" s="355"/>
      <c r="HK66" s="355"/>
      <c r="HL66" s="355"/>
      <c r="HM66" s="355"/>
      <c r="HN66" s="355"/>
      <c r="HO66" s="355"/>
      <c r="HP66" s="355"/>
      <c r="HQ66" s="355"/>
      <c r="HR66" s="355"/>
      <c r="HS66" s="355"/>
      <c r="HT66" s="355"/>
      <c r="HU66" s="355"/>
      <c r="HV66" s="355"/>
      <c r="HW66" s="355"/>
      <c r="HX66" s="355"/>
      <c r="HY66" s="355"/>
      <c r="HZ66" s="355"/>
      <c r="IA66" s="355"/>
      <c r="IB66" s="355"/>
      <c r="IC66" s="355"/>
      <c r="ID66" s="355"/>
      <c r="IE66" s="355"/>
      <c r="IF66" s="355"/>
      <c r="IG66" s="355"/>
      <c r="IH66" s="355"/>
      <c r="II66" s="355"/>
      <c r="IJ66" s="355"/>
      <c r="IK66" s="355"/>
      <c r="IL66" s="355"/>
      <c r="IM66" s="355"/>
      <c r="IN66" s="355"/>
      <c r="IO66" s="355"/>
      <c r="IP66" s="355"/>
      <c r="IQ66" s="355"/>
      <c r="IR66" s="355"/>
      <c r="IS66" s="355"/>
      <c r="IT66" s="355"/>
      <c r="IU66" s="355"/>
      <c r="IV66" s="355"/>
      <c r="IW66" s="355"/>
      <c r="IX66" s="355"/>
      <c r="IY66" s="355"/>
      <c r="IZ66" s="355"/>
      <c r="JA66" s="355"/>
      <c r="JB66" s="355"/>
      <c r="JC66" s="355"/>
      <c r="JD66" s="355"/>
      <c r="JE66" s="355"/>
      <c r="JF66" s="355"/>
      <c r="JG66" s="355"/>
      <c r="JH66" s="355"/>
      <c r="JI66" s="355"/>
      <c r="JJ66" s="355"/>
      <c r="JK66" s="355"/>
      <c r="JL66" s="355"/>
      <c r="JM66" s="355"/>
      <c r="JN66" s="355"/>
      <c r="JO66" s="355"/>
      <c r="JP66" s="355"/>
      <c r="JQ66" s="355"/>
      <c r="JR66" s="355"/>
      <c r="JS66" s="355"/>
      <c r="JT66" s="355"/>
      <c r="JU66" s="355"/>
      <c r="JV66" s="355"/>
      <c r="JW66" s="355"/>
      <c r="JX66" s="355"/>
      <c r="JY66" s="355"/>
      <c r="JZ66" s="355"/>
      <c r="KA66" s="355"/>
      <c r="KB66" s="355"/>
      <c r="KC66" s="355"/>
      <c r="KD66" s="355"/>
      <c r="KE66" s="355"/>
      <c r="KF66" s="355"/>
      <c r="KG66" s="355"/>
      <c r="KH66" s="355"/>
      <c r="KI66" s="355"/>
      <c r="KJ66" s="355"/>
      <c r="KK66" s="355"/>
      <c r="KL66" s="355"/>
      <c r="KM66" s="355"/>
      <c r="KN66" s="355"/>
      <c r="KO66" s="355"/>
      <c r="KP66" s="355"/>
      <c r="KQ66" s="355"/>
      <c r="KR66" s="355"/>
      <c r="KS66" s="355"/>
      <c r="KT66" s="355"/>
      <c r="KU66" s="355"/>
      <c r="KV66" s="355"/>
      <c r="KW66" s="355"/>
      <c r="KX66" s="355"/>
      <c r="KY66" s="355"/>
      <c r="KZ66" s="355"/>
      <c r="LA66" s="355"/>
      <c r="LB66" s="355"/>
      <c r="LC66" s="355"/>
      <c r="LD66" s="355"/>
      <c r="LE66" s="355"/>
      <c r="LF66" s="355"/>
      <c r="LG66" s="355"/>
      <c r="LH66" s="355"/>
      <c r="LI66" s="355"/>
      <c r="LJ66" s="355"/>
      <c r="LK66" s="355"/>
      <c r="LL66" s="355"/>
      <c r="LM66" s="355"/>
      <c r="LN66" s="355"/>
      <c r="LO66" s="355"/>
      <c r="LP66" s="355"/>
      <c r="LQ66" s="355"/>
      <c r="LR66" s="355"/>
      <c r="LS66" s="355"/>
      <c r="LT66" s="355"/>
      <c r="LU66" s="355"/>
      <c r="LV66" s="355"/>
      <c r="LW66" s="355"/>
      <c r="LX66" s="355"/>
      <c r="LY66" s="355"/>
      <c r="LZ66" s="355"/>
      <c r="MA66" s="355"/>
      <c r="MB66" s="355"/>
      <c r="MC66" s="355"/>
      <c r="MD66" s="355"/>
      <c r="ME66" s="355"/>
      <c r="MF66" s="355"/>
      <c r="MG66" s="355"/>
      <c r="MH66" s="355"/>
      <c r="MI66" s="355"/>
      <c r="MJ66" s="355"/>
      <c r="MK66" s="355"/>
      <c r="ML66" s="355"/>
      <c r="MM66" s="355"/>
      <c r="MN66" s="355"/>
      <c r="MO66" s="355"/>
      <c r="MP66" s="355"/>
      <c r="MQ66" s="355"/>
    </row>
    <row r="67" spans="1:355" s="7" customFormat="1" ht="86.25" customHeight="1" x14ac:dyDescent="0.25">
      <c r="A67" s="167" t="s">
        <v>315</v>
      </c>
      <c r="B67" s="177" t="s">
        <v>195</v>
      </c>
      <c r="C67" s="38" t="s">
        <v>97</v>
      </c>
      <c r="D67" s="40"/>
      <c r="E67" s="178">
        <v>148388.85</v>
      </c>
      <c r="F67" s="171">
        <v>840870.15</v>
      </c>
      <c r="G67" s="40"/>
      <c r="H67" s="40"/>
      <c r="I67" s="178"/>
      <c r="J67" s="40"/>
      <c r="K67" s="47">
        <f t="shared" si="59"/>
        <v>989259</v>
      </c>
      <c r="L67" s="40"/>
      <c r="M67" s="40"/>
      <c r="N67" s="40"/>
      <c r="O67" s="40"/>
      <c r="P67" s="40"/>
      <c r="Q67" s="40"/>
      <c r="R67" s="39">
        <f t="shared" si="45"/>
        <v>0</v>
      </c>
      <c r="S67" s="40"/>
      <c r="T67" s="40"/>
      <c r="U67" s="40"/>
      <c r="V67" s="40"/>
      <c r="W67" s="40"/>
      <c r="X67" s="40"/>
      <c r="Y67" s="33">
        <f t="shared" si="60"/>
        <v>0</v>
      </c>
      <c r="Z67" s="40"/>
      <c r="AA67" s="40"/>
      <c r="AB67" s="40"/>
      <c r="AC67" s="40"/>
      <c r="AD67" s="40"/>
      <c r="AE67" s="40"/>
      <c r="AF67" s="33">
        <f t="shared" si="61"/>
        <v>0</v>
      </c>
      <c r="AG67" s="40"/>
      <c r="AH67" s="40"/>
      <c r="AI67" s="40"/>
      <c r="AJ67" s="40"/>
      <c r="AK67" s="40"/>
      <c r="AL67" s="40"/>
      <c r="AM67" s="33">
        <f t="shared" si="62"/>
        <v>0</v>
      </c>
      <c r="AN67" s="40"/>
      <c r="AO67" s="40"/>
      <c r="AP67" s="40"/>
      <c r="AQ67" s="40"/>
      <c r="AR67" s="40"/>
      <c r="AS67" s="40"/>
      <c r="AT67" s="39">
        <f t="shared" si="63"/>
        <v>0</v>
      </c>
      <c r="AU67" s="35">
        <f t="shared" si="64"/>
        <v>989259</v>
      </c>
      <c r="AV67" s="172" t="s">
        <v>792</v>
      </c>
      <c r="AW67" s="40">
        <v>2022</v>
      </c>
      <c r="AX67" s="40">
        <v>2022</v>
      </c>
      <c r="AY67" s="52" t="s">
        <v>68</v>
      </c>
      <c r="EB67" s="366"/>
      <c r="EC67" s="366"/>
      <c r="ED67" s="366"/>
      <c r="EE67" s="366"/>
      <c r="EF67" s="366"/>
      <c r="EG67" s="366"/>
      <c r="EH67" s="366"/>
      <c r="EI67" s="366"/>
      <c r="EJ67" s="366"/>
      <c r="EK67" s="366"/>
      <c r="EL67" s="366"/>
      <c r="EM67" s="366"/>
      <c r="EN67" s="366"/>
      <c r="EO67" s="366"/>
      <c r="EP67" s="366"/>
      <c r="EQ67" s="366"/>
      <c r="ER67" s="366"/>
      <c r="ES67" s="366"/>
      <c r="ET67" s="366"/>
      <c r="EU67" s="366"/>
      <c r="EV67" s="366"/>
      <c r="EW67" s="366"/>
      <c r="EX67" s="366"/>
      <c r="EY67" s="366"/>
      <c r="EZ67" s="366"/>
      <c r="FA67" s="366"/>
      <c r="FB67" s="366"/>
      <c r="FC67" s="366"/>
      <c r="FD67" s="366"/>
      <c r="FE67" s="366"/>
      <c r="FF67" s="355"/>
      <c r="FG67" s="355"/>
      <c r="FH67" s="355"/>
      <c r="FI67" s="355"/>
      <c r="FJ67" s="355"/>
      <c r="FK67" s="355"/>
      <c r="FL67" s="355"/>
      <c r="FM67" s="355"/>
      <c r="FN67" s="355"/>
      <c r="FO67" s="355"/>
      <c r="FP67" s="355"/>
      <c r="FQ67" s="355"/>
      <c r="FR67" s="355"/>
      <c r="FS67" s="355"/>
      <c r="FT67" s="355"/>
      <c r="FU67" s="355"/>
      <c r="FV67" s="355"/>
      <c r="FW67" s="355"/>
      <c r="FX67" s="355"/>
      <c r="FY67" s="355"/>
      <c r="FZ67" s="355"/>
      <c r="GA67" s="355"/>
      <c r="GB67" s="355"/>
      <c r="GC67" s="355"/>
      <c r="GD67" s="355"/>
      <c r="GE67" s="355"/>
      <c r="GF67" s="355"/>
      <c r="GG67" s="355"/>
      <c r="GH67" s="355"/>
      <c r="GI67" s="355"/>
      <c r="GJ67" s="355"/>
      <c r="GK67" s="355"/>
      <c r="GL67" s="355"/>
      <c r="GM67" s="355"/>
      <c r="GN67" s="355"/>
      <c r="GO67" s="355"/>
      <c r="GP67" s="355"/>
      <c r="GQ67" s="355"/>
      <c r="GR67" s="355"/>
      <c r="GS67" s="355"/>
      <c r="GT67" s="355"/>
      <c r="GU67" s="355"/>
      <c r="GV67" s="355"/>
      <c r="GW67" s="355"/>
      <c r="GX67" s="355"/>
      <c r="GY67" s="355"/>
      <c r="GZ67" s="355"/>
      <c r="HA67" s="355"/>
      <c r="HB67" s="355"/>
      <c r="HC67" s="355"/>
      <c r="HD67" s="355"/>
      <c r="HE67" s="355"/>
      <c r="HF67" s="355"/>
      <c r="HG67" s="355"/>
      <c r="HH67" s="355"/>
      <c r="HI67" s="355"/>
      <c r="HJ67" s="355"/>
      <c r="HK67" s="355"/>
      <c r="HL67" s="355"/>
      <c r="HM67" s="355"/>
      <c r="HN67" s="355"/>
      <c r="HO67" s="355"/>
      <c r="HP67" s="355"/>
      <c r="HQ67" s="355"/>
      <c r="HR67" s="355"/>
      <c r="HS67" s="355"/>
      <c r="HT67" s="355"/>
      <c r="HU67" s="355"/>
      <c r="HV67" s="355"/>
      <c r="HW67" s="355"/>
      <c r="HX67" s="355"/>
      <c r="HY67" s="355"/>
      <c r="HZ67" s="355"/>
      <c r="IA67" s="355"/>
      <c r="IB67" s="355"/>
      <c r="IC67" s="355"/>
      <c r="ID67" s="355"/>
      <c r="IE67" s="355"/>
      <c r="IF67" s="355"/>
      <c r="IG67" s="355"/>
      <c r="IH67" s="355"/>
      <c r="II67" s="355"/>
      <c r="IJ67" s="355"/>
      <c r="IK67" s="355"/>
      <c r="IL67" s="355"/>
      <c r="IM67" s="355"/>
      <c r="IN67" s="355"/>
      <c r="IO67" s="355"/>
      <c r="IP67" s="355"/>
      <c r="IQ67" s="355"/>
      <c r="IR67" s="355"/>
      <c r="IS67" s="355"/>
      <c r="IT67" s="355"/>
      <c r="IU67" s="355"/>
      <c r="IV67" s="355"/>
      <c r="IW67" s="355"/>
      <c r="IX67" s="355"/>
      <c r="IY67" s="355"/>
      <c r="IZ67" s="355"/>
      <c r="JA67" s="355"/>
      <c r="JB67" s="355"/>
      <c r="JC67" s="355"/>
      <c r="JD67" s="355"/>
      <c r="JE67" s="355"/>
      <c r="JF67" s="355"/>
      <c r="JG67" s="355"/>
      <c r="JH67" s="355"/>
      <c r="JI67" s="355"/>
      <c r="JJ67" s="355"/>
      <c r="JK67" s="355"/>
      <c r="JL67" s="355"/>
      <c r="JM67" s="355"/>
      <c r="JN67" s="355"/>
      <c r="JO67" s="355"/>
      <c r="JP67" s="355"/>
      <c r="JQ67" s="355"/>
      <c r="JR67" s="355"/>
      <c r="JS67" s="355"/>
      <c r="JT67" s="355"/>
      <c r="JU67" s="355"/>
      <c r="JV67" s="355"/>
      <c r="JW67" s="355"/>
      <c r="JX67" s="355"/>
      <c r="JY67" s="355"/>
      <c r="JZ67" s="355"/>
      <c r="KA67" s="355"/>
      <c r="KB67" s="355"/>
      <c r="KC67" s="355"/>
      <c r="KD67" s="355"/>
      <c r="KE67" s="355"/>
      <c r="KF67" s="355"/>
      <c r="KG67" s="355"/>
      <c r="KH67" s="355"/>
      <c r="KI67" s="355"/>
      <c r="KJ67" s="355"/>
      <c r="KK67" s="355"/>
      <c r="KL67" s="355"/>
      <c r="KM67" s="355"/>
      <c r="KN67" s="355"/>
      <c r="KO67" s="355"/>
      <c r="KP67" s="355"/>
      <c r="KQ67" s="355"/>
      <c r="KR67" s="355"/>
      <c r="KS67" s="355"/>
      <c r="KT67" s="355"/>
      <c r="KU67" s="355"/>
      <c r="KV67" s="355"/>
      <c r="KW67" s="355"/>
      <c r="KX67" s="355"/>
      <c r="KY67" s="355"/>
      <c r="KZ67" s="355"/>
      <c r="LA67" s="355"/>
      <c r="LB67" s="355"/>
      <c r="LC67" s="355"/>
      <c r="LD67" s="355"/>
      <c r="LE67" s="355"/>
      <c r="LF67" s="355"/>
      <c r="LG67" s="355"/>
      <c r="LH67" s="355"/>
      <c r="LI67" s="355"/>
      <c r="LJ67" s="355"/>
      <c r="LK67" s="355"/>
      <c r="LL67" s="355"/>
      <c r="LM67" s="355"/>
      <c r="LN67" s="355"/>
      <c r="LO67" s="355"/>
      <c r="LP67" s="355"/>
      <c r="LQ67" s="355"/>
      <c r="LR67" s="355"/>
      <c r="LS67" s="355"/>
      <c r="LT67" s="355"/>
      <c r="LU67" s="355"/>
      <c r="LV67" s="355"/>
      <c r="LW67" s="355"/>
      <c r="LX67" s="355"/>
      <c r="LY67" s="355"/>
      <c r="LZ67" s="355"/>
      <c r="MA67" s="355"/>
      <c r="MB67" s="355"/>
      <c r="MC67" s="355"/>
      <c r="MD67" s="355"/>
      <c r="ME67" s="355"/>
      <c r="MF67" s="355"/>
      <c r="MG67" s="355"/>
      <c r="MH67" s="355"/>
      <c r="MI67" s="355"/>
      <c r="MJ67" s="355"/>
      <c r="MK67" s="355"/>
      <c r="ML67" s="355"/>
      <c r="MM67" s="355"/>
      <c r="MN67" s="355"/>
      <c r="MO67" s="355"/>
      <c r="MP67" s="355"/>
      <c r="MQ67" s="355"/>
    </row>
    <row r="68" spans="1:355" s="7" customFormat="1" ht="86.25" customHeight="1" x14ac:dyDescent="0.25">
      <c r="A68" s="19" t="s">
        <v>517</v>
      </c>
      <c r="B68" s="179" t="s">
        <v>196</v>
      </c>
      <c r="C68" s="38" t="s">
        <v>97</v>
      </c>
      <c r="D68" s="40"/>
      <c r="E68" s="178">
        <v>61229.7</v>
      </c>
      <c r="F68" s="171">
        <v>346968.3</v>
      </c>
      <c r="G68" s="40"/>
      <c r="H68" s="40"/>
      <c r="I68" s="178"/>
      <c r="J68" s="40"/>
      <c r="K68" s="47">
        <f t="shared" si="59"/>
        <v>408198</v>
      </c>
      <c r="L68" s="40"/>
      <c r="M68" s="40"/>
      <c r="N68" s="40"/>
      <c r="O68" s="40"/>
      <c r="P68" s="40"/>
      <c r="Q68" s="40"/>
      <c r="R68" s="39">
        <f t="shared" si="45"/>
        <v>0</v>
      </c>
      <c r="S68" s="40"/>
      <c r="T68" s="40"/>
      <c r="U68" s="40"/>
      <c r="V68" s="40"/>
      <c r="W68" s="40"/>
      <c r="X68" s="40"/>
      <c r="Y68" s="33">
        <f t="shared" si="60"/>
        <v>0</v>
      </c>
      <c r="Z68" s="40"/>
      <c r="AA68" s="40"/>
      <c r="AB68" s="40"/>
      <c r="AC68" s="40"/>
      <c r="AD68" s="40"/>
      <c r="AE68" s="40"/>
      <c r="AF68" s="33">
        <f t="shared" si="61"/>
        <v>0</v>
      </c>
      <c r="AG68" s="40"/>
      <c r="AH68" s="40"/>
      <c r="AI68" s="40"/>
      <c r="AJ68" s="40"/>
      <c r="AK68" s="40"/>
      <c r="AL68" s="40"/>
      <c r="AM68" s="33">
        <f t="shared" si="62"/>
        <v>0</v>
      </c>
      <c r="AN68" s="40"/>
      <c r="AO68" s="40"/>
      <c r="AP68" s="40"/>
      <c r="AQ68" s="40"/>
      <c r="AR68" s="40"/>
      <c r="AS68" s="40"/>
      <c r="AT68" s="39">
        <f t="shared" si="63"/>
        <v>0</v>
      </c>
      <c r="AU68" s="35">
        <f t="shared" si="64"/>
        <v>408198</v>
      </c>
      <c r="AV68" s="172" t="s">
        <v>790</v>
      </c>
      <c r="AW68" s="40">
        <v>2022</v>
      </c>
      <c r="AX68" s="40">
        <v>2022</v>
      </c>
      <c r="AY68" s="52" t="s">
        <v>68</v>
      </c>
      <c r="EB68" s="366"/>
      <c r="EC68" s="366"/>
      <c r="ED68" s="366"/>
      <c r="EE68" s="366"/>
      <c r="EF68" s="366"/>
      <c r="EG68" s="366"/>
      <c r="EH68" s="366"/>
      <c r="EI68" s="366"/>
      <c r="EJ68" s="366"/>
      <c r="EK68" s="366"/>
      <c r="EL68" s="366"/>
      <c r="EM68" s="366"/>
      <c r="EN68" s="366"/>
      <c r="EO68" s="366"/>
      <c r="EP68" s="366"/>
      <c r="EQ68" s="366"/>
      <c r="ER68" s="366"/>
      <c r="ES68" s="366"/>
      <c r="ET68" s="366"/>
      <c r="EU68" s="366"/>
      <c r="EV68" s="366"/>
      <c r="EW68" s="366"/>
      <c r="EX68" s="366"/>
      <c r="EY68" s="366"/>
      <c r="EZ68" s="366"/>
      <c r="FA68" s="366"/>
      <c r="FB68" s="366"/>
      <c r="FC68" s="366"/>
      <c r="FD68" s="366"/>
      <c r="FE68" s="366"/>
      <c r="FF68" s="355"/>
      <c r="FG68" s="355"/>
      <c r="FH68" s="355"/>
      <c r="FI68" s="355"/>
      <c r="FJ68" s="355"/>
      <c r="FK68" s="355"/>
      <c r="FL68" s="355"/>
      <c r="FM68" s="355"/>
      <c r="FN68" s="355"/>
      <c r="FO68" s="355"/>
      <c r="FP68" s="355"/>
      <c r="FQ68" s="355"/>
      <c r="FR68" s="355"/>
      <c r="FS68" s="355"/>
      <c r="FT68" s="355"/>
      <c r="FU68" s="355"/>
      <c r="FV68" s="355"/>
      <c r="FW68" s="355"/>
      <c r="FX68" s="355"/>
      <c r="FY68" s="355"/>
      <c r="FZ68" s="355"/>
      <c r="GA68" s="355"/>
      <c r="GB68" s="355"/>
      <c r="GC68" s="355"/>
      <c r="GD68" s="355"/>
      <c r="GE68" s="355"/>
      <c r="GF68" s="355"/>
      <c r="GG68" s="355"/>
      <c r="GH68" s="355"/>
      <c r="GI68" s="355"/>
      <c r="GJ68" s="355"/>
      <c r="GK68" s="355"/>
      <c r="GL68" s="355"/>
      <c r="GM68" s="355"/>
      <c r="GN68" s="355"/>
      <c r="GO68" s="355"/>
      <c r="GP68" s="355"/>
      <c r="GQ68" s="355"/>
      <c r="GR68" s="355"/>
      <c r="GS68" s="355"/>
      <c r="GT68" s="355"/>
      <c r="GU68" s="355"/>
      <c r="GV68" s="355"/>
      <c r="GW68" s="355"/>
      <c r="GX68" s="355"/>
      <c r="GY68" s="355"/>
      <c r="GZ68" s="355"/>
      <c r="HA68" s="355"/>
      <c r="HB68" s="355"/>
      <c r="HC68" s="355"/>
      <c r="HD68" s="355"/>
      <c r="HE68" s="355"/>
      <c r="HF68" s="355"/>
      <c r="HG68" s="355"/>
      <c r="HH68" s="355"/>
      <c r="HI68" s="355"/>
      <c r="HJ68" s="355"/>
      <c r="HK68" s="355"/>
      <c r="HL68" s="355"/>
      <c r="HM68" s="355"/>
      <c r="HN68" s="355"/>
      <c r="HO68" s="355"/>
      <c r="HP68" s="355"/>
      <c r="HQ68" s="355"/>
      <c r="HR68" s="355"/>
      <c r="HS68" s="355"/>
      <c r="HT68" s="355"/>
      <c r="HU68" s="355"/>
      <c r="HV68" s="355"/>
      <c r="HW68" s="355"/>
      <c r="HX68" s="355"/>
      <c r="HY68" s="355"/>
      <c r="HZ68" s="355"/>
      <c r="IA68" s="355"/>
      <c r="IB68" s="355"/>
      <c r="IC68" s="355"/>
      <c r="ID68" s="355"/>
      <c r="IE68" s="355"/>
      <c r="IF68" s="355"/>
      <c r="IG68" s="355"/>
      <c r="IH68" s="355"/>
      <c r="II68" s="355"/>
      <c r="IJ68" s="355"/>
      <c r="IK68" s="355"/>
      <c r="IL68" s="355"/>
      <c r="IM68" s="355"/>
      <c r="IN68" s="355"/>
      <c r="IO68" s="355"/>
      <c r="IP68" s="355"/>
      <c r="IQ68" s="355"/>
      <c r="IR68" s="355"/>
      <c r="IS68" s="355"/>
      <c r="IT68" s="355"/>
      <c r="IU68" s="355"/>
      <c r="IV68" s="355"/>
      <c r="IW68" s="355"/>
      <c r="IX68" s="355"/>
      <c r="IY68" s="355"/>
      <c r="IZ68" s="355"/>
      <c r="JA68" s="355"/>
      <c r="JB68" s="355"/>
      <c r="JC68" s="355"/>
      <c r="JD68" s="355"/>
      <c r="JE68" s="355"/>
      <c r="JF68" s="355"/>
      <c r="JG68" s="355"/>
      <c r="JH68" s="355"/>
      <c r="JI68" s="355"/>
      <c r="JJ68" s="355"/>
      <c r="JK68" s="355"/>
      <c r="JL68" s="355"/>
      <c r="JM68" s="355"/>
      <c r="JN68" s="355"/>
      <c r="JO68" s="355"/>
      <c r="JP68" s="355"/>
      <c r="JQ68" s="355"/>
      <c r="JR68" s="355"/>
      <c r="JS68" s="355"/>
      <c r="JT68" s="355"/>
      <c r="JU68" s="355"/>
      <c r="JV68" s="355"/>
      <c r="JW68" s="355"/>
      <c r="JX68" s="355"/>
      <c r="JY68" s="355"/>
      <c r="JZ68" s="355"/>
      <c r="KA68" s="355"/>
      <c r="KB68" s="355"/>
      <c r="KC68" s="355"/>
      <c r="KD68" s="355"/>
      <c r="KE68" s="355"/>
      <c r="KF68" s="355"/>
      <c r="KG68" s="355"/>
      <c r="KH68" s="355"/>
      <c r="KI68" s="355"/>
      <c r="KJ68" s="355"/>
      <c r="KK68" s="355"/>
      <c r="KL68" s="355"/>
      <c r="KM68" s="355"/>
      <c r="KN68" s="355"/>
      <c r="KO68" s="355"/>
      <c r="KP68" s="355"/>
      <c r="KQ68" s="355"/>
      <c r="KR68" s="355"/>
      <c r="KS68" s="355"/>
      <c r="KT68" s="355"/>
      <c r="KU68" s="355"/>
      <c r="KV68" s="355"/>
      <c r="KW68" s="355"/>
      <c r="KX68" s="355"/>
      <c r="KY68" s="355"/>
      <c r="KZ68" s="355"/>
      <c r="LA68" s="355"/>
      <c r="LB68" s="355"/>
      <c r="LC68" s="355"/>
      <c r="LD68" s="355"/>
      <c r="LE68" s="355"/>
      <c r="LF68" s="355"/>
      <c r="LG68" s="355"/>
      <c r="LH68" s="355"/>
      <c r="LI68" s="355"/>
      <c r="LJ68" s="355"/>
      <c r="LK68" s="355"/>
      <c r="LL68" s="355"/>
      <c r="LM68" s="355"/>
      <c r="LN68" s="355"/>
      <c r="LO68" s="355"/>
      <c r="LP68" s="355"/>
      <c r="LQ68" s="355"/>
      <c r="LR68" s="355"/>
      <c r="LS68" s="355"/>
      <c r="LT68" s="355"/>
      <c r="LU68" s="355"/>
      <c r="LV68" s="355"/>
      <c r="LW68" s="355"/>
      <c r="LX68" s="355"/>
      <c r="LY68" s="355"/>
      <c r="LZ68" s="355"/>
      <c r="MA68" s="355"/>
      <c r="MB68" s="355"/>
      <c r="MC68" s="355"/>
      <c r="MD68" s="355"/>
      <c r="ME68" s="355"/>
      <c r="MF68" s="355"/>
      <c r="MG68" s="355"/>
      <c r="MH68" s="355"/>
      <c r="MI68" s="355"/>
      <c r="MJ68" s="355"/>
      <c r="MK68" s="355"/>
      <c r="ML68" s="355"/>
      <c r="MM68" s="355"/>
      <c r="MN68" s="355"/>
      <c r="MO68" s="355"/>
      <c r="MP68" s="355"/>
      <c r="MQ68" s="355"/>
    </row>
    <row r="69" spans="1:355" s="7" customFormat="1" ht="86.25" customHeight="1" x14ac:dyDescent="0.25">
      <c r="A69" s="167" t="s">
        <v>316</v>
      </c>
      <c r="B69" s="42" t="s">
        <v>841</v>
      </c>
      <c r="C69" s="38" t="s">
        <v>97</v>
      </c>
      <c r="D69" s="40"/>
      <c r="E69" s="133">
        <v>19965</v>
      </c>
      <c r="F69" s="38">
        <v>113135</v>
      </c>
      <c r="G69" s="40"/>
      <c r="H69" s="40"/>
      <c r="I69" s="40"/>
      <c r="J69" s="40"/>
      <c r="K69" s="47">
        <f t="shared" si="59"/>
        <v>133100</v>
      </c>
      <c r="L69" s="40"/>
      <c r="M69" s="40"/>
      <c r="N69" s="40"/>
      <c r="O69" s="40"/>
      <c r="P69" s="40"/>
      <c r="Q69" s="40"/>
      <c r="R69" s="39">
        <f t="shared" si="45"/>
        <v>0</v>
      </c>
      <c r="S69" s="40"/>
      <c r="T69" s="40"/>
      <c r="U69" s="40"/>
      <c r="V69" s="40"/>
      <c r="W69" s="40"/>
      <c r="X69" s="40"/>
      <c r="Y69" s="33">
        <f t="shared" si="60"/>
        <v>0</v>
      </c>
      <c r="Z69" s="40"/>
      <c r="AA69" s="40"/>
      <c r="AB69" s="40"/>
      <c r="AC69" s="40"/>
      <c r="AD69" s="40"/>
      <c r="AE69" s="40"/>
      <c r="AF69" s="33">
        <f t="shared" si="61"/>
        <v>0</v>
      </c>
      <c r="AG69" s="40"/>
      <c r="AH69" s="40"/>
      <c r="AI69" s="40"/>
      <c r="AJ69" s="40"/>
      <c r="AK69" s="40"/>
      <c r="AL69" s="40"/>
      <c r="AM69" s="33">
        <f t="shared" si="62"/>
        <v>0</v>
      </c>
      <c r="AN69" s="40"/>
      <c r="AO69" s="40"/>
      <c r="AP69" s="40"/>
      <c r="AQ69" s="40"/>
      <c r="AR69" s="40"/>
      <c r="AS69" s="40"/>
      <c r="AT69" s="39">
        <f t="shared" si="63"/>
        <v>0</v>
      </c>
      <c r="AU69" s="35">
        <f t="shared" si="64"/>
        <v>133100</v>
      </c>
      <c r="AV69" s="42" t="s">
        <v>793</v>
      </c>
      <c r="AW69" s="40">
        <v>2022</v>
      </c>
      <c r="AX69" s="40">
        <v>2022</v>
      </c>
      <c r="AY69" s="52" t="s">
        <v>68</v>
      </c>
      <c r="EB69" s="366"/>
      <c r="EC69" s="366"/>
      <c r="ED69" s="366"/>
      <c r="EE69" s="366"/>
      <c r="EF69" s="366"/>
      <c r="EG69" s="366"/>
      <c r="EH69" s="366"/>
      <c r="EI69" s="366"/>
      <c r="EJ69" s="366"/>
      <c r="EK69" s="366"/>
      <c r="EL69" s="366"/>
      <c r="EM69" s="366"/>
      <c r="EN69" s="366"/>
      <c r="EO69" s="366"/>
      <c r="EP69" s="366"/>
      <c r="EQ69" s="366"/>
      <c r="ER69" s="366"/>
      <c r="ES69" s="366"/>
      <c r="ET69" s="366"/>
      <c r="EU69" s="366"/>
      <c r="EV69" s="366"/>
      <c r="EW69" s="366"/>
      <c r="EX69" s="366"/>
      <c r="EY69" s="366"/>
      <c r="EZ69" s="366"/>
      <c r="FA69" s="366"/>
      <c r="FB69" s="366"/>
      <c r="FC69" s="366"/>
      <c r="FD69" s="366"/>
      <c r="FE69" s="366"/>
      <c r="FF69" s="355"/>
      <c r="FG69" s="355"/>
      <c r="FH69" s="355"/>
      <c r="FI69" s="355"/>
      <c r="FJ69" s="355"/>
      <c r="FK69" s="355"/>
      <c r="FL69" s="355"/>
      <c r="FM69" s="355"/>
      <c r="FN69" s="355"/>
      <c r="FO69" s="355"/>
      <c r="FP69" s="355"/>
      <c r="FQ69" s="355"/>
      <c r="FR69" s="355"/>
      <c r="FS69" s="355"/>
      <c r="FT69" s="355"/>
      <c r="FU69" s="355"/>
      <c r="FV69" s="355"/>
      <c r="FW69" s="355"/>
      <c r="FX69" s="355"/>
      <c r="FY69" s="355"/>
      <c r="FZ69" s="355"/>
      <c r="GA69" s="355"/>
      <c r="GB69" s="355"/>
      <c r="GC69" s="355"/>
      <c r="GD69" s="355"/>
      <c r="GE69" s="355"/>
      <c r="GF69" s="355"/>
      <c r="GG69" s="355"/>
      <c r="GH69" s="355"/>
      <c r="GI69" s="355"/>
      <c r="GJ69" s="355"/>
      <c r="GK69" s="355"/>
      <c r="GL69" s="355"/>
      <c r="GM69" s="355"/>
      <c r="GN69" s="355"/>
      <c r="GO69" s="355"/>
      <c r="GP69" s="355"/>
      <c r="GQ69" s="355"/>
      <c r="GR69" s="355"/>
      <c r="GS69" s="355"/>
      <c r="GT69" s="355"/>
      <c r="GU69" s="355"/>
      <c r="GV69" s="355"/>
      <c r="GW69" s="355"/>
      <c r="GX69" s="355"/>
      <c r="GY69" s="355"/>
      <c r="GZ69" s="355"/>
      <c r="HA69" s="355"/>
      <c r="HB69" s="355"/>
      <c r="HC69" s="355"/>
      <c r="HD69" s="355"/>
      <c r="HE69" s="355"/>
      <c r="HF69" s="355"/>
      <c r="HG69" s="355"/>
      <c r="HH69" s="355"/>
      <c r="HI69" s="355"/>
      <c r="HJ69" s="355"/>
      <c r="HK69" s="355"/>
      <c r="HL69" s="355"/>
      <c r="HM69" s="355"/>
      <c r="HN69" s="355"/>
      <c r="HO69" s="355"/>
      <c r="HP69" s="355"/>
      <c r="HQ69" s="355"/>
      <c r="HR69" s="355"/>
      <c r="HS69" s="355"/>
      <c r="HT69" s="355"/>
      <c r="HU69" s="355"/>
      <c r="HV69" s="355"/>
      <c r="HW69" s="355"/>
      <c r="HX69" s="355"/>
      <c r="HY69" s="355"/>
      <c r="HZ69" s="355"/>
      <c r="IA69" s="355"/>
      <c r="IB69" s="355"/>
      <c r="IC69" s="355"/>
      <c r="ID69" s="355"/>
      <c r="IE69" s="355"/>
      <c r="IF69" s="355"/>
      <c r="IG69" s="355"/>
      <c r="IH69" s="355"/>
      <c r="II69" s="355"/>
      <c r="IJ69" s="355"/>
      <c r="IK69" s="355"/>
      <c r="IL69" s="355"/>
      <c r="IM69" s="355"/>
      <c r="IN69" s="355"/>
      <c r="IO69" s="355"/>
      <c r="IP69" s="355"/>
      <c r="IQ69" s="355"/>
      <c r="IR69" s="355"/>
      <c r="IS69" s="355"/>
      <c r="IT69" s="355"/>
      <c r="IU69" s="355"/>
      <c r="IV69" s="355"/>
      <c r="IW69" s="355"/>
      <c r="IX69" s="355"/>
      <c r="IY69" s="355"/>
      <c r="IZ69" s="355"/>
      <c r="JA69" s="355"/>
      <c r="JB69" s="355"/>
      <c r="JC69" s="355"/>
      <c r="JD69" s="355"/>
      <c r="JE69" s="355"/>
      <c r="JF69" s="355"/>
      <c r="JG69" s="355"/>
      <c r="JH69" s="355"/>
      <c r="JI69" s="355"/>
      <c r="JJ69" s="355"/>
      <c r="JK69" s="355"/>
      <c r="JL69" s="355"/>
      <c r="JM69" s="355"/>
      <c r="JN69" s="355"/>
      <c r="JO69" s="355"/>
      <c r="JP69" s="355"/>
      <c r="JQ69" s="355"/>
      <c r="JR69" s="355"/>
      <c r="JS69" s="355"/>
      <c r="JT69" s="355"/>
      <c r="JU69" s="355"/>
      <c r="JV69" s="355"/>
      <c r="JW69" s="355"/>
      <c r="JX69" s="355"/>
      <c r="JY69" s="355"/>
      <c r="JZ69" s="355"/>
      <c r="KA69" s="355"/>
      <c r="KB69" s="355"/>
      <c r="KC69" s="355"/>
      <c r="KD69" s="355"/>
      <c r="KE69" s="355"/>
      <c r="KF69" s="355"/>
      <c r="KG69" s="355"/>
      <c r="KH69" s="355"/>
      <c r="KI69" s="355"/>
      <c r="KJ69" s="355"/>
      <c r="KK69" s="355"/>
      <c r="KL69" s="355"/>
      <c r="KM69" s="355"/>
      <c r="KN69" s="355"/>
      <c r="KO69" s="355"/>
      <c r="KP69" s="355"/>
      <c r="KQ69" s="355"/>
      <c r="KR69" s="355"/>
      <c r="KS69" s="355"/>
      <c r="KT69" s="355"/>
      <c r="KU69" s="355"/>
      <c r="KV69" s="355"/>
      <c r="KW69" s="355"/>
      <c r="KX69" s="355"/>
      <c r="KY69" s="355"/>
      <c r="KZ69" s="355"/>
      <c r="LA69" s="355"/>
      <c r="LB69" s="355"/>
      <c r="LC69" s="355"/>
      <c r="LD69" s="355"/>
      <c r="LE69" s="355"/>
      <c r="LF69" s="355"/>
      <c r="LG69" s="355"/>
      <c r="LH69" s="355"/>
      <c r="LI69" s="355"/>
      <c r="LJ69" s="355"/>
      <c r="LK69" s="355"/>
      <c r="LL69" s="355"/>
      <c r="LM69" s="355"/>
      <c r="LN69" s="355"/>
      <c r="LO69" s="355"/>
      <c r="LP69" s="355"/>
      <c r="LQ69" s="355"/>
      <c r="LR69" s="355"/>
      <c r="LS69" s="355"/>
      <c r="LT69" s="355"/>
      <c r="LU69" s="355"/>
      <c r="LV69" s="355"/>
      <c r="LW69" s="355"/>
      <c r="LX69" s="355"/>
      <c r="LY69" s="355"/>
      <c r="LZ69" s="355"/>
      <c r="MA69" s="355"/>
      <c r="MB69" s="355"/>
      <c r="MC69" s="355"/>
      <c r="MD69" s="355"/>
      <c r="ME69" s="355"/>
      <c r="MF69" s="355"/>
      <c r="MG69" s="355"/>
      <c r="MH69" s="355"/>
      <c r="MI69" s="355"/>
      <c r="MJ69" s="355"/>
      <c r="MK69" s="355"/>
      <c r="ML69" s="355"/>
      <c r="MM69" s="355"/>
      <c r="MN69" s="355"/>
      <c r="MO69" s="355"/>
      <c r="MP69" s="355"/>
      <c r="MQ69" s="355"/>
    </row>
    <row r="70" spans="1:355" s="7" customFormat="1" ht="86.25" customHeight="1" x14ac:dyDescent="0.25">
      <c r="A70" s="55" t="s">
        <v>808</v>
      </c>
      <c r="B70" s="96" t="s">
        <v>840</v>
      </c>
      <c r="C70" s="48" t="s">
        <v>97</v>
      </c>
      <c r="D70" s="48"/>
      <c r="E70" s="180"/>
      <c r="F70" s="48"/>
      <c r="G70" s="48"/>
      <c r="H70" s="48"/>
      <c r="I70" s="48"/>
      <c r="J70" s="48"/>
      <c r="K70" s="93">
        <f t="shared" si="59"/>
        <v>0</v>
      </c>
      <c r="L70" s="48"/>
      <c r="M70" s="48"/>
      <c r="N70" s="48"/>
      <c r="O70" s="48"/>
      <c r="P70" s="48"/>
      <c r="Q70" s="48"/>
      <c r="R70" s="181">
        <f t="shared" si="45"/>
        <v>0</v>
      </c>
      <c r="S70" s="48">
        <v>13000</v>
      </c>
      <c r="T70" s="48"/>
      <c r="U70" s="48"/>
      <c r="V70" s="48"/>
      <c r="W70" s="48"/>
      <c r="X70" s="48"/>
      <c r="Y70" s="93">
        <f t="shared" si="60"/>
        <v>13000</v>
      </c>
      <c r="Z70" s="48">
        <v>1500000</v>
      </c>
      <c r="AA70" s="48"/>
      <c r="AB70" s="48"/>
      <c r="AC70" s="48"/>
      <c r="AD70" s="48"/>
      <c r="AE70" s="48"/>
      <c r="AF70" s="93">
        <f t="shared" si="61"/>
        <v>1500000</v>
      </c>
      <c r="AG70" s="48"/>
      <c r="AH70" s="48"/>
      <c r="AI70" s="48"/>
      <c r="AJ70" s="48"/>
      <c r="AK70" s="48"/>
      <c r="AL70" s="48"/>
      <c r="AM70" s="93">
        <f t="shared" si="62"/>
        <v>0</v>
      </c>
      <c r="AN70" s="48"/>
      <c r="AO70" s="48"/>
      <c r="AP70" s="48"/>
      <c r="AQ70" s="48"/>
      <c r="AR70" s="48"/>
      <c r="AS70" s="48"/>
      <c r="AT70" s="181">
        <f t="shared" si="63"/>
        <v>0</v>
      </c>
      <c r="AU70" s="95">
        <f t="shared" si="64"/>
        <v>1513000</v>
      </c>
      <c r="AV70" s="89" t="s">
        <v>901</v>
      </c>
      <c r="AW70" s="48">
        <v>2024</v>
      </c>
      <c r="AX70" s="48">
        <v>2025</v>
      </c>
      <c r="AY70" s="52" t="s">
        <v>68</v>
      </c>
      <c r="EB70" s="366"/>
      <c r="EC70" s="366"/>
      <c r="ED70" s="366"/>
      <c r="EE70" s="366"/>
      <c r="EF70" s="366"/>
      <c r="EG70" s="366"/>
      <c r="EH70" s="366"/>
      <c r="EI70" s="366"/>
      <c r="EJ70" s="366"/>
      <c r="EK70" s="366"/>
      <c r="EL70" s="366"/>
      <c r="EM70" s="366"/>
      <c r="EN70" s="366"/>
      <c r="EO70" s="366"/>
      <c r="EP70" s="366"/>
      <c r="EQ70" s="366"/>
      <c r="ER70" s="366"/>
      <c r="ES70" s="366"/>
      <c r="ET70" s="366"/>
      <c r="EU70" s="366"/>
      <c r="EV70" s="366"/>
      <c r="EW70" s="366"/>
      <c r="EX70" s="366"/>
      <c r="EY70" s="366"/>
      <c r="EZ70" s="366"/>
      <c r="FA70" s="366"/>
      <c r="FB70" s="366"/>
      <c r="FC70" s="366"/>
      <c r="FD70" s="366"/>
      <c r="FE70" s="366"/>
      <c r="FF70" s="355"/>
      <c r="FG70" s="355"/>
      <c r="FH70" s="355"/>
      <c r="FI70" s="355"/>
      <c r="FJ70" s="355"/>
      <c r="FK70" s="355"/>
      <c r="FL70" s="355"/>
      <c r="FM70" s="355"/>
      <c r="FN70" s="355"/>
      <c r="FO70" s="355"/>
      <c r="FP70" s="355"/>
      <c r="FQ70" s="355"/>
      <c r="FR70" s="355"/>
      <c r="FS70" s="355"/>
      <c r="FT70" s="355"/>
      <c r="FU70" s="355"/>
      <c r="FV70" s="355"/>
      <c r="FW70" s="355"/>
      <c r="FX70" s="355"/>
      <c r="FY70" s="355"/>
      <c r="FZ70" s="355"/>
      <c r="GA70" s="355"/>
      <c r="GB70" s="355"/>
      <c r="GC70" s="355"/>
      <c r="GD70" s="355"/>
      <c r="GE70" s="355"/>
      <c r="GF70" s="355"/>
      <c r="GG70" s="355"/>
      <c r="GH70" s="355"/>
      <c r="GI70" s="355"/>
      <c r="GJ70" s="355"/>
      <c r="GK70" s="355"/>
      <c r="GL70" s="355"/>
      <c r="GM70" s="355"/>
      <c r="GN70" s="355"/>
      <c r="GO70" s="355"/>
      <c r="GP70" s="355"/>
      <c r="GQ70" s="355"/>
      <c r="GR70" s="355"/>
      <c r="GS70" s="355"/>
      <c r="GT70" s="355"/>
      <c r="GU70" s="355"/>
      <c r="GV70" s="355"/>
      <c r="GW70" s="355"/>
      <c r="GX70" s="355"/>
      <c r="GY70" s="355"/>
      <c r="GZ70" s="355"/>
      <c r="HA70" s="355"/>
      <c r="HB70" s="355"/>
      <c r="HC70" s="355"/>
      <c r="HD70" s="355"/>
      <c r="HE70" s="355"/>
      <c r="HF70" s="355"/>
      <c r="HG70" s="355"/>
      <c r="HH70" s="355"/>
      <c r="HI70" s="355"/>
      <c r="HJ70" s="355"/>
      <c r="HK70" s="355"/>
      <c r="HL70" s="355"/>
      <c r="HM70" s="355"/>
      <c r="HN70" s="355"/>
      <c r="HO70" s="355"/>
      <c r="HP70" s="355"/>
      <c r="HQ70" s="355"/>
      <c r="HR70" s="355"/>
      <c r="HS70" s="355"/>
      <c r="HT70" s="355"/>
      <c r="HU70" s="355"/>
      <c r="HV70" s="355"/>
      <c r="HW70" s="355"/>
      <c r="HX70" s="355"/>
      <c r="HY70" s="355"/>
      <c r="HZ70" s="355"/>
      <c r="IA70" s="355"/>
      <c r="IB70" s="355"/>
      <c r="IC70" s="355"/>
      <c r="ID70" s="355"/>
      <c r="IE70" s="355"/>
      <c r="IF70" s="355"/>
      <c r="IG70" s="355"/>
      <c r="IH70" s="355"/>
      <c r="II70" s="355"/>
      <c r="IJ70" s="355"/>
      <c r="IK70" s="355"/>
      <c r="IL70" s="355"/>
      <c r="IM70" s="355"/>
      <c r="IN70" s="355"/>
      <c r="IO70" s="355"/>
      <c r="IP70" s="355"/>
      <c r="IQ70" s="355"/>
      <c r="IR70" s="355"/>
      <c r="IS70" s="355"/>
      <c r="IT70" s="355"/>
      <c r="IU70" s="355"/>
      <c r="IV70" s="355"/>
      <c r="IW70" s="355"/>
      <c r="IX70" s="355"/>
      <c r="IY70" s="355"/>
      <c r="IZ70" s="355"/>
      <c r="JA70" s="355"/>
      <c r="JB70" s="355"/>
      <c r="JC70" s="355"/>
      <c r="JD70" s="355"/>
      <c r="JE70" s="355"/>
      <c r="JF70" s="355"/>
      <c r="JG70" s="355"/>
      <c r="JH70" s="355"/>
      <c r="JI70" s="355"/>
      <c r="JJ70" s="355"/>
      <c r="JK70" s="355"/>
      <c r="JL70" s="355"/>
      <c r="JM70" s="355"/>
      <c r="JN70" s="355"/>
      <c r="JO70" s="355"/>
      <c r="JP70" s="355"/>
      <c r="JQ70" s="355"/>
      <c r="JR70" s="355"/>
      <c r="JS70" s="355"/>
      <c r="JT70" s="355"/>
      <c r="JU70" s="355"/>
      <c r="JV70" s="355"/>
      <c r="JW70" s="355"/>
      <c r="JX70" s="355"/>
      <c r="JY70" s="355"/>
      <c r="JZ70" s="355"/>
      <c r="KA70" s="355"/>
      <c r="KB70" s="355"/>
      <c r="KC70" s="355"/>
      <c r="KD70" s="355"/>
      <c r="KE70" s="355"/>
      <c r="KF70" s="355"/>
      <c r="KG70" s="355"/>
      <c r="KH70" s="355"/>
      <c r="KI70" s="355"/>
      <c r="KJ70" s="355"/>
      <c r="KK70" s="355"/>
      <c r="KL70" s="355"/>
      <c r="KM70" s="355"/>
      <c r="KN70" s="355"/>
      <c r="KO70" s="355"/>
      <c r="KP70" s="355"/>
      <c r="KQ70" s="355"/>
      <c r="KR70" s="355"/>
      <c r="KS70" s="355"/>
      <c r="KT70" s="355"/>
      <c r="KU70" s="355"/>
      <c r="KV70" s="355"/>
      <c r="KW70" s="355"/>
      <c r="KX70" s="355"/>
      <c r="KY70" s="355"/>
      <c r="KZ70" s="355"/>
      <c r="LA70" s="355"/>
      <c r="LB70" s="355"/>
      <c r="LC70" s="355"/>
      <c r="LD70" s="355"/>
      <c r="LE70" s="355"/>
      <c r="LF70" s="355"/>
      <c r="LG70" s="355"/>
      <c r="LH70" s="355"/>
      <c r="LI70" s="355"/>
      <c r="LJ70" s="355"/>
      <c r="LK70" s="355"/>
      <c r="LL70" s="355"/>
      <c r="LM70" s="355"/>
      <c r="LN70" s="355"/>
      <c r="LO70" s="355"/>
      <c r="LP70" s="355"/>
      <c r="LQ70" s="355"/>
      <c r="LR70" s="355"/>
      <c r="LS70" s="355"/>
      <c r="LT70" s="355"/>
      <c r="LU70" s="355"/>
      <c r="LV70" s="355"/>
      <c r="LW70" s="355"/>
      <c r="LX70" s="355"/>
      <c r="LY70" s="355"/>
      <c r="LZ70" s="355"/>
      <c r="MA70" s="355"/>
      <c r="MB70" s="355"/>
      <c r="MC70" s="355"/>
      <c r="MD70" s="355"/>
      <c r="ME70" s="355"/>
      <c r="MF70" s="355"/>
      <c r="MG70" s="355"/>
      <c r="MH70" s="355"/>
      <c r="MI70" s="355"/>
      <c r="MJ70" s="355"/>
      <c r="MK70" s="355"/>
      <c r="ML70" s="355"/>
      <c r="MM70" s="355"/>
      <c r="MN70" s="355"/>
      <c r="MO70" s="355"/>
      <c r="MP70" s="355"/>
      <c r="MQ70" s="355"/>
    </row>
    <row r="71" spans="1:355" s="7" customFormat="1" ht="86.25" customHeight="1" x14ac:dyDescent="0.25">
      <c r="A71" s="55" t="s">
        <v>814</v>
      </c>
      <c r="B71" s="96" t="s">
        <v>809</v>
      </c>
      <c r="C71" s="48" t="s">
        <v>97</v>
      </c>
      <c r="D71" s="48"/>
      <c r="E71" s="180"/>
      <c r="F71" s="48"/>
      <c r="G71" s="48"/>
      <c r="H71" s="48"/>
      <c r="I71" s="48"/>
      <c r="J71" s="48"/>
      <c r="K71" s="93">
        <f t="shared" si="59"/>
        <v>0</v>
      </c>
      <c r="L71" s="48">
        <v>10000</v>
      </c>
      <c r="M71" s="48"/>
      <c r="N71" s="48"/>
      <c r="O71" s="48"/>
      <c r="P71" s="48"/>
      <c r="Q71" s="48"/>
      <c r="R71" s="181">
        <f t="shared" si="45"/>
        <v>10000</v>
      </c>
      <c r="S71" s="48">
        <v>390000</v>
      </c>
      <c r="T71" s="48"/>
      <c r="U71" s="48"/>
      <c r="V71" s="48"/>
      <c r="W71" s="48"/>
      <c r="X71" s="48"/>
      <c r="Y71" s="93">
        <f t="shared" si="60"/>
        <v>390000</v>
      </c>
      <c r="Z71" s="48"/>
      <c r="AA71" s="48"/>
      <c r="AB71" s="48"/>
      <c r="AC71" s="48"/>
      <c r="AD71" s="48"/>
      <c r="AE71" s="48"/>
      <c r="AF71" s="93">
        <f t="shared" si="61"/>
        <v>0</v>
      </c>
      <c r="AG71" s="48"/>
      <c r="AH71" s="48"/>
      <c r="AI71" s="48"/>
      <c r="AJ71" s="48"/>
      <c r="AK71" s="48"/>
      <c r="AL71" s="48"/>
      <c r="AM71" s="93">
        <f t="shared" si="62"/>
        <v>0</v>
      </c>
      <c r="AN71" s="48"/>
      <c r="AO71" s="48"/>
      <c r="AP71" s="48"/>
      <c r="AQ71" s="48"/>
      <c r="AR71" s="48"/>
      <c r="AS71" s="48"/>
      <c r="AT71" s="181">
        <f t="shared" si="63"/>
        <v>0</v>
      </c>
      <c r="AU71" s="95">
        <f t="shared" si="64"/>
        <v>400000</v>
      </c>
      <c r="AV71" s="89" t="s">
        <v>862</v>
      </c>
      <c r="AW71" s="48">
        <v>2023</v>
      </c>
      <c r="AX71" s="48">
        <v>2024</v>
      </c>
      <c r="AY71" s="52" t="s">
        <v>68</v>
      </c>
      <c r="EB71" s="366"/>
      <c r="EC71" s="366"/>
      <c r="ED71" s="366"/>
      <c r="EE71" s="366"/>
      <c r="EF71" s="366"/>
      <c r="EG71" s="366"/>
      <c r="EH71" s="366"/>
      <c r="EI71" s="366"/>
      <c r="EJ71" s="366"/>
      <c r="EK71" s="366"/>
      <c r="EL71" s="366"/>
      <c r="EM71" s="366"/>
      <c r="EN71" s="366"/>
      <c r="EO71" s="366"/>
      <c r="EP71" s="366"/>
      <c r="EQ71" s="366"/>
      <c r="ER71" s="366"/>
      <c r="ES71" s="366"/>
      <c r="ET71" s="366"/>
      <c r="EU71" s="366"/>
      <c r="EV71" s="366"/>
      <c r="EW71" s="366"/>
      <c r="EX71" s="366"/>
      <c r="EY71" s="366"/>
      <c r="EZ71" s="366"/>
      <c r="FA71" s="366"/>
      <c r="FB71" s="366"/>
      <c r="FC71" s="366"/>
      <c r="FD71" s="366"/>
      <c r="FE71" s="366"/>
      <c r="FF71" s="355"/>
      <c r="FG71" s="355"/>
      <c r="FH71" s="355"/>
      <c r="FI71" s="355"/>
      <c r="FJ71" s="355"/>
      <c r="FK71" s="355"/>
      <c r="FL71" s="355"/>
      <c r="FM71" s="355"/>
      <c r="FN71" s="355"/>
      <c r="FO71" s="355"/>
      <c r="FP71" s="355"/>
      <c r="FQ71" s="355"/>
      <c r="FR71" s="355"/>
      <c r="FS71" s="355"/>
      <c r="FT71" s="355"/>
      <c r="FU71" s="355"/>
      <c r="FV71" s="355"/>
      <c r="FW71" s="355"/>
      <c r="FX71" s="355"/>
      <c r="FY71" s="355"/>
      <c r="FZ71" s="355"/>
      <c r="GA71" s="355"/>
      <c r="GB71" s="355"/>
      <c r="GC71" s="355"/>
      <c r="GD71" s="355"/>
      <c r="GE71" s="355"/>
      <c r="GF71" s="355"/>
      <c r="GG71" s="355"/>
      <c r="GH71" s="355"/>
      <c r="GI71" s="355"/>
      <c r="GJ71" s="355"/>
      <c r="GK71" s="355"/>
      <c r="GL71" s="355"/>
      <c r="GM71" s="355"/>
      <c r="GN71" s="355"/>
      <c r="GO71" s="355"/>
      <c r="GP71" s="355"/>
      <c r="GQ71" s="355"/>
      <c r="GR71" s="355"/>
      <c r="GS71" s="355"/>
      <c r="GT71" s="355"/>
      <c r="GU71" s="355"/>
      <c r="GV71" s="355"/>
      <c r="GW71" s="355"/>
      <c r="GX71" s="355"/>
      <c r="GY71" s="355"/>
      <c r="GZ71" s="355"/>
      <c r="HA71" s="355"/>
      <c r="HB71" s="355"/>
      <c r="HC71" s="355"/>
      <c r="HD71" s="355"/>
      <c r="HE71" s="355"/>
      <c r="HF71" s="355"/>
      <c r="HG71" s="355"/>
      <c r="HH71" s="355"/>
      <c r="HI71" s="355"/>
      <c r="HJ71" s="355"/>
      <c r="HK71" s="355"/>
      <c r="HL71" s="355"/>
      <c r="HM71" s="355"/>
      <c r="HN71" s="355"/>
      <c r="HO71" s="355"/>
      <c r="HP71" s="355"/>
      <c r="HQ71" s="355"/>
      <c r="HR71" s="355"/>
      <c r="HS71" s="355"/>
      <c r="HT71" s="355"/>
      <c r="HU71" s="355"/>
      <c r="HV71" s="355"/>
      <c r="HW71" s="355"/>
      <c r="HX71" s="355"/>
      <c r="HY71" s="355"/>
      <c r="HZ71" s="355"/>
      <c r="IA71" s="355"/>
      <c r="IB71" s="355"/>
      <c r="IC71" s="355"/>
      <c r="ID71" s="355"/>
      <c r="IE71" s="355"/>
      <c r="IF71" s="355"/>
      <c r="IG71" s="355"/>
      <c r="IH71" s="355"/>
      <c r="II71" s="355"/>
      <c r="IJ71" s="355"/>
      <c r="IK71" s="355"/>
      <c r="IL71" s="355"/>
      <c r="IM71" s="355"/>
      <c r="IN71" s="355"/>
      <c r="IO71" s="355"/>
      <c r="IP71" s="355"/>
      <c r="IQ71" s="355"/>
      <c r="IR71" s="355"/>
      <c r="IS71" s="355"/>
      <c r="IT71" s="355"/>
      <c r="IU71" s="355"/>
      <c r="IV71" s="355"/>
      <c r="IW71" s="355"/>
      <c r="IX71" s="355"/>
      <c r="IY71" s="355"/>
      <c r="IZ71" s="355"/>
      <c r="JA71" s="355"/>
      <c r="JB71" s="355"/>
      <c r="JC71" s="355"/>
      <c r="JD71" s="355"/>
      <c r="JE71" s="355"/>
      <c r="JF71" s="355"/>
      <c r="JG71" s="355"/>
      <c r="JH71" s="355"/>
      <c r="JI71" s="355"/>
      <c r="JJ71" s="355"/>
      <c r="JK71" s="355"/>
      <c r="JL71" s="355"/>
      <c r="JM71" s="355"/>
      <c r="JN71" s="355"/>
      <c r="JO71" s="355"/>
      <c r="JP71" s="355"/>
      <c r="JQ71" s="355"/>
      <c r="JR71" s="355"/>
      <c r="JS71" s="355"/>
      <c r="JT71" s="355"/>
      <c r="JU71" s="355"/>
      <c r="JV71" s="355"/>
      <c r="JW71" s="355"/>
      <c r="JX71" s="355"/>
      <c r="JY71" s="355"/>
      <c r="JZ71" s="355"/>
      <c r="KA71" s="355"/>
      <c r="KB71" s="355"/>
      <c r="KC71" s="355"/>
      <c r="KD71" s="355"/>
      <c r="KE71" s="355"/>
      <c r="KF71" s="355"/>
      <c r="KG71" s="355"/>
      <c r="KH71" s="355"/>
      <c r="KI71" s="355"/>
      <c r="KJ71" s="355"/>
      <c r="KK71" s="355"/>
      <c r="KL71" s="355"/>
      <c r="KM71" s="355"/>
      <c r="KN71" s="355"/>
      <c r="KO71" s="355"/>
      <c r="KP71" s="355"/>
      <c r="KQ71" s="355"/>
      <c r="KR71" s="355"/>
      <c r="KS71" s="355"/>
      <c r="KT71" s="355"/>
      <c r="KU71" s="355"/>
      <c r="KV71" s="355"/>
      <c r="KW71" s="355"/>
      <c r="KX71" s="355"/>
      <c r="KY71" s="355"/>
      <c r="KZ71" s="355"/>
      <c r="LA71" s="355"/>
      <c r="LB71" s="355"/>
      <c r="LC71" s="355"/>
      <c r="LD71" s="355"/>
      <c r="LE71" s="355"/>
      <c r="LF71" s="355"/>
      <c r="LG71" s="355"/>
      <c r="LH71" s="355"/>
      <c r="LI71" s="355"/>
      <c r="LJ71" s="355"/>
      <c r="LK71" s="355"/>
      <c r="LL71" s="355"/>
      <c r="LM71" s="355"/>
      <c r="LN71" s="355"/>
      <c r="LO71" s="355"/>
      <c r="LP71" s="355"/>
      <c r="LQ71" s="355"/>
      <c r="LR71" s="355"/>
      <c r="LS71" s="355"/>
      <c r="LT71" s="355"/>
      <c r="LU71" s="355"/>
      <c r="LV71" s="355"/>
      <c r="LW71" s="355"/>
      <c r="LX71" s="355"/>
      <c r="LY71" s="355"/>
      <c r="LZ71" s="355"/>
      <c r="MA71" s="355"/>
      <c r="MB71" s="355"/>
      <c r="MC71" s="355"/>
      <c r="MD71" s="355"/>
      <c r="ME71" s="355"/>
      <c r="MF71" s="355"/>
      <c r="MG71" s="355"/>
      <c r="MH71" s="355"/>
      <c r="MI71" s="355"/>
      <c r="MJ71" s="355"/>
      <c r="MK71" s="355"/>
      <c r="ML71" s="355"/>
      <c r="MM71" s="355"/>
      <c r="MN71" s="355"/>
      <c r="MO71" s="355"/>
      <c r="MP71" s="355"/>
      <c r="MQ71" s="355"/>
    </row>
    <row r="72" spans="1:355" s="7" customFormat="1" ht="86.25" customHeight="1" x14ac:dyDescent="0.25">
      <c r="A72" s="55" t="s">
        <v>815</v>
      </c>
      <c r="B72" s="96" t="s">
        <v>842</v>
      </c>
      <c r="C72" s="48" t="s">
        <v>97</v>
      </c>
      <c r="D72" s="48"/>
      <c r="E72" s="180"/>
      <c r="F72" s="48"/>
      <c r="G72" s="48"/>
      <c r="H72" s="48"/>
      <c r="I72" s="48"/>
      <c r="J72" s="48"/>
      <c r="K72" s="93">
        <f t="shared" si="59"/>
        <v>0</v>
      </c>
      <c r="L72" s="48">
        <v>715000</v>
      </c>
      <c r="M72" s="48"/>
      <c r="N72" s="48"/>
      <c r="O72" s="48"/>
      <c r="P72" s="48"/>
      <c r="Q72" s="48"/>
      <c r="R72" s="181">
        <f t="shared" si="45"/>
        <v>715000</v>
      </c>
      <c r="S72" s="48"/>
      <c r="T72" s="48"/>
      <c r="U72" s="48"/>
      <c r="V72" s="48"/>
      <c r="W72" s="48"/>
      <c r="X72" s="48"/>
      <c r="Y72" s="93">
        <f t="shared" si="60"/>
        <v>0</v>
      </c>
      <c r="Z72" s="48"/>
      <c r="AA72" s="48"/>
      <c r="AB72" s="48"/>
      <c r="AC72" s="48"/>
      <c r="AD72" s="48"/>
      <c r="AE72" s="48"/>
      <c r="AF72" s="93">
        <f t="shared" si="61"/>
        <v>0</v>
      </c>
      <c r="AG72" s="48"/>
      <c r="AH72" s="48"/>
      <c r="AI72" s="48"/>
      <c r="AJ72" s="48"/>
      <c r="AK72" s="48"/>
      <c r="AL72" s="48"/>
      <c r="AM72" s="93">
        <f t="shared" si="62"/>
        <v>0</v>
      </c>
      <c r="AN72" s="48"/>
      <c r="AO72" s="48"/>
      <c r="AP72" s="48"/>
      <c r="AQ72" s="48"/>
      <c r="AR72" s="48"/>
      <c r="AS72" s="48"/>
      <c r="AT72" s="181">
        <f t="shared" si="63"/>
        <v>0</v>
      </c>
      <c r="AU72" s="95">
        <f t="shared" si="64"/>
        <v>715000</v>
      </c>
      <c r="AV72" s="89" t="s">
        <v>902</v>
      </c>
      <c r="AW72" s="48">
        <v>2023</v>
      </c>
      <c r="AX72" s="48">
        <v>2023</v>
      </c>
      <c r="AY72" s="52" t="s">
        <v>68</v>
      </c>
      <c r="EB72" s="366"/>
      <c r="EC72" s="366"/>
      <c r="ED72" s="366"/>
      <c r="EE72" s="366"/>
      <c r="EF72" s="366"/>
      <c r="EG72" s="366"/>
      <c r="EH72" s="366"/>
      <c r="EI72" s="366"/>
      <c r="EJ72" s="366"/>
      <c r="EK72" s="366"/>
      <c r="EL72" s="366"/>
      <c r="EM72" s="366"/>
      <c r="EN72" s="366"/>
      <c r="EO72" s="366"/>
      <c r="EP72" s="366"/>
      <c r="EQ72" s="366"/>
      <c r="ER72" s="366"/>
      <c r="ES72" s="366"/>
      <c r="ET72" s="366"/>
      <c r="EU72" s="366"/>
      <c r="EV72" s="366"/>
      <c r="EW72" s="366"/>
      <c r="EX72" s="366"/>
      <c r="EY72" s="366"/>
      <c r="EZ72" s="366"/>
      <c r="FA72" s="366"/>
      <c r="FB72" s="366"/>
      <c r="FC72" s="366"/>
      <c r="FD72" s="366"/>
      <c r="FE72" s="366"/>
      <c r="FF72" s="355"/>
      <c r="FG72" s="355"/>
      <c r="FH72" s="355"/>
      <c r="FI72" s="355"/>
      <c r="FJ72" s="355"/>
      <c r="FK72" s="355"/>
      <c r="FL72" s="355"/>
      <c r="FM72" s="355"/>
      <c r="FN72" s="355"/>
      <c r="FO72" s="355"/>
      <c r="FP72" s="355"/>
      <c r="FQ72" s="355"/>
      <c r="FR72" s="355"/>
      <c r="FS72" s="355"/>
      <c r="FT72" s="355"/>
      <c r="FU72" s="355"/>
      <c r="FV72" s="355"/>
      <c r="FW72" s="355"/>
      <c r="FX72" s="355"/>
      <c r="FY72" s="355"/>
      <c r="FZ72" s="355"/>
      <c r="GA72" s="355"/>
      <c r="GB72" s="355"/>
      <c r="GC72" s="355"/>
      <c r="GD72" s="355"/>
      <c r="GE72" s="355"/>
      <c r="GF72" s="355"/>
      <c r="GG72" s="355"/>
      <c r="GH72" s="355"/>
      <c r="GI72" s="355"/>
      <c r="GJ72" s="355"/>
      <c r="GK72" s="355"/>
      <c r="GL72" s="355"/>
      <c r="GM72" s="355"/>
      <c r="GN72" s="355"/>
      <c r="GO72" s="355"/>
      <c r="GP72" s="355"/>
      <c r="GQ72" s="355"/>
      <c r="GR72" s="355"/>
      <c r="GS72" s="355"/>
      <c r="GT72" s="355"/>
      <c r="GU72" s="355"/>
      <c r="GV72" s="355"/>
      <c r="GW72" s="355"/>
      <c r="GX72" s="355"/>
      <c r="GY72" s="355"/>
      <c r="GZ72" s="355"/>
      <c r="HA72" s="355"/>
      <c r="HB72" s="355"/>
      <c r="HC72" s="355"/>
      <c r="HD72" s="355"/>
      <c r="HE72" s="355"/>
      <c r="HF72" s="355"/>
      <c r="HG72" s="355"/>
      <c r="HH72" s="355"/>
      <c r="HI72" s="355"/>
      <c r="HJ72" s="355"/>
      <c r="HK72" s="355"/>
      <c r="HL72" s="355"/>
      <c r="HM72" s="355"/>
      <c r="HN72" s="355"/>
      <c r="HO72" s="355"/>
      <c r="HP72" s="355"/>
      <c r="HQ72" s="355"/>
      <c r="HR72" s="355"/>
      <c r="HS72" s="355"/>
      <c r="HT72" s="355"/>
      <c r="HU72" s="355"/>
      <c r="HV72" s="355"/>
      <c r="HW72" s="355"/>
      <c r="HX72" s="355"/>
      <c r="HY72" s="355"/>
      <c r="HZ72" s="355"/>
      <c r="IA72" s="355"/>
      <c r="IB72" s="355"/>
      <c r="IC72" s="355"/>
      <c r="ID72" s="355"/>
      <c r="IE72" s="355"/>
      <c r="IF72" s="355"/>
      <c r="IG72" s="355"/>
      <c r="IH72" s="355"/>
      <c r="II72" s="355"/>
      <c r="IJ72" s="355"/>
      <c r="IK72" s="355"/>
      <c r="IL72" s="355"/>
      <c r="IM72" s="355"/>
      <c r="IN72" s="355"/>
      <c r="IO72" s="355"/>
      <c r="IP72" s="355"/>
      <c r="IQ72" s="355"/>
      <c r="IR72" s="355"/>
      <c r="IS72" s="355"/>
      <c r="IT72" s="355"/>
      <c r="IU72" s="355"/>
      <c r="IV72" s="355"/>
      <c r="IW72" s="355"/>
      <c r="IX72" s="355"/>
      <c r="IY72" s="355"/>
      <c r="IZ72" s="355"/>
      <c r="JA72" s="355"/>
      <c r="JB72" s="355"/>
      <c r="JC72" s="355"/>
      <c r="JD72" s="355"/>
      <c r="JE72" s="355"/>
      <c r="JF72" s="355"/>
      <c r="JG72" s="355"/>
      <c r="JH72" s="355"/>
      <c r="JI72" s="355"/>
      <c r="JJ72" s="355"/>
      <c r="JK72" s="355"/>
      <c r="JL72" s="355"/>
      <c r="JM72" s="355"/>
      <c r="JN72" s="355"/>
      <c r="JO72" s="355"/>
      <c r="JP72" s="355"/>
      <c r="JQ72" s="355"/>
      <c r="JR72" s="355"/>
      <c r="JS72" s="355"/>
      <c r="JT72" s="355"/>
      <c r="JU72" s="355"/>
      <c r="JV72" s="355"/>
      <c r="JW72" s="355"/>
      <c r="JX72" s="355"/>
      <c r="JY72" s="355"/>
      <c r="JZ72" s="355"/>
      <c r="KA72" s="355"/>
      <c r="KB72" s="355"/>
      <c r="KC72" s="355"/>
      <c r="KD72" s="355"/>
      <c r="KE72" s="355"/>
      <c r="KF72" s="355"/>
      <c r="KG72" s="355"/>
      <c r="KH72" s="355"/>
      <c r="KI72" s="355"/>
      <c r="KJ72" s="355"/>
      <c r="KK72" s="355"/>
      <c r="KL72" s="355"/>
      <c r="KM72" s="355"/>
      <c r="KN72" s="355"/>
      <c r="KO72" s="355"/>
      <c r="KP72" s="355"/>
      <c r="KQ72" s="355"/>
      <c r="KR72" s="355"/>
      <c r="KS72" s="355"/>
      <c r="KT72" s="355"/>
      <c r="KU72" s="355"/>
      <c r="KV72" s="355"/>
      <c r="KW72" s="355"/>
      <c r="KX72" s="355"/>
      <c r="KY72" s="355"/>
      <c r="KZ72" s="355"/>
      <c r="LA72" s="355"/>
      <c r="LB72" s="355"/>
      <c r="LC72" s="355"/>
      <c r="LD72" s="355"/>
      <c r="LE72" s="355"/>
      <c r="LF72" s="355"/>
      <c r="LG72" s="355"/>
      <c r="LH72" s="355"/>
      <c r="LI72" s="355"/>
      <c r="LJ72" s="355"/>
      <c r="LK72" s="355"/>
      <c r="LL72" s="355"/>
      <c r="LM72" s="355"/>
      <c r="LN72" s="355"/>
      <c r="LO72" s="355"/>
      <c r="LP72" s="355"/>
      <c r="LQ72" s="355"/>
      <c r="LR72" s="355"/>
      <c r="LS72" s="355"/>
      <c r="LT72" s="355"/>
      <c r="LU72" s="355"/>
      <c r="LV72" s="355"/>
      <c r="LW72" s="355"/>
      <c r="LX72" s="355"/>
      <c r="LY72" s="355"/>
      <c r="LZ72" s="355"/>
      <c r="MA72" s="355"/>
      <c r="MB72" s="355"/>
      <c r="MC72" s="355"/>
      <c r="MD72" s="355"/>
      <c r="ME72" s="355"/>
      <c r="MF72" s="355"/>
      <c r="MG72" s="355"/>
      <c r="MH72" s="355"/>
      <c r="MI72" s="355"/>
      <c r="MJ72" s="355"/>
      <c r="MK72" s="355"/>
      <c r="ML72" s="355"/>
      <c r="MM72" s="355"/>
      <c r="MN72" s="355"/>
      <c r="MO72" s="355"/>
      <c r="MP72" s="355"/>
      <c r="MQ72" s="355"/>
    </row>
    <row r="73" spans="1:355" s="1" customFormat="1" ht="87.75" customHeight="1" x14ac:dyDescent="0.25">
      <c r="A73" s="55" t="s">
        <v>816</v>
      </c>
      <c r="B73" s="96" t="s">
        <v>810</v>
      </c>
      <c r="C73" s="48" t="s">
        <v>97</v>
      </c>
      <c r="D73" s="48"/>
      <c r="E73" s="180"/>
      <c r="F73" s="48"/>
      <c r="G73" s="48"/>
      <c r="H73" s="48"/>
      <c r="I73" s="48"/>
      <c r="J73" s="48"/>
      <c r="K73" s="93">
        <f t="shared" si="59"/>
        <v>0</v>
      </c>
      <c r="L73" s="48"/>
      <c r="M73" s="48"/>
      <c r="N73" s="48"/>
      <c r="O73" s="48"/>
      <c r="P73" s="48"/>
      <c r="Q73" s="48"/>
      <c r="R73" s="181">
        <f t="shared" si="45"/>
        <v>0</v>
      </c>
      <c r="S73" s="48"/>
      <c r="T73" s="48"/>
      <c r="U73" s="48"/>
      <c r="V73" s="48"/>
      <c r="W73" s="48"/>
      <c r="X73" s="48"/>
      <c r="Y73" s="93">
        <f t="shared" si="60"/>
        <v>0</v>
      </c>
      <c r="Z73" s="48"/>
      <c r="AA73" s="48"/>
      <c r="AB73" s="48"/>
      <c r="AC73" s="48"/>
      <c r="AD73" s="48"/>
      <c r="AE73" s="48"/>
      <c r="AF73" s="93">
        <f t="shared" si="61"/>
        <v>0</v>
      </c>
      <c r="AG73" s="48">
        <v>380000</v>
      </c>
      <c r="AH73" s="48"/>
      <c r="AI73" s="48"/>
      <c r="AJ73" s="48"/>
      <c r="AK73" s="48"/>
      <c r="AL73" s="48"/>
      <c r="AM73" s="93">
        <f t="shared" si="62"/>
        <v>380000</v>
      </c>
      <c r="AN73" s="48"/>
      <c r="AO73" s="48"/>
      <c r="AP73" s="48"/>
      <c r="AQ73" s="48"/>
      <c r="AR73" s="48"/>
      <c r="AS73" s="48"/>
      <c r="AT73" s="181">
        <f t="shared" si="63"/>
        <v>0</v>
      </c>
      <c r="AU73" s="95">
        <f t="shared" si="64"/>
        <v>380000</v>
      </c>
      <c r="AV73" s="89" t="s">
        <v>863</v>
      </c>
      <c r="AW73" s="48">
        <v>2026</v>
      </c>
      <c r="AX73" s="48">
        <v>2026</v>
      </c>
      <c r="AY73" s="52" t="s">
        <v>68</v>
      </c>
      <c r="EB73" s="362"/>
      <c r="EC73" s="362"/>
      <c r="ED73" s="362"/>
      <c r="EE73" s="362"/>
      <c r="EF73" s="362"/>
      <c r="EG73" s="362"/>
      <c r="EH73" s="362"/>
      <c r="EI73" s="362"/>
      <c r="EJ73" s="362"/>
      <c r="EK73" s="362"/>
      <c r="EL73" s="362"/>
      <c r="EM73" s="362"/>
      <c r="EN73" s="362"/>
      <c r="EO73" s="362"/>
      <c r="EP73" s="362"/>
      <c r="EQ73" s="362"/>
      <c r="ER73" s="362"/>
      <c r="ES73" s="362"/>
      <c r="ET73" s="362"/>
      <c r="EU73" s="362"/>
      <c r="EV73" s="362"/>
      <c r="EW73" s="362"/>
      <c r="EX73" s="362"/>
      <c r="EY73" s="362"/>
      <c r="EZ73" s="362"/>
      <c r="FA73" s="362"/>
      <c r="FB73" s="362"/>
      <c r="FC73" s="362"/>
      <c r="FD73" s="362"/>
      <c r="FE73" s="362"/>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c r="IR73" s="229"/>
      <c r="IS73" s="229"/>
      <c r="IT73" s="229"/>
      <c r="IU73" s="229"/>
      <c r="IV73" s="229"/>
      <c r="IW73" s="229"/>
      <c r="IX73" s="229"/>
      <c r="IY73" s="229"/>
      <c r="IZ73" s="229"/>
      <c r="JA73" s="229"/>
      <c r="JB73" s="229"/>
      <c r="JC73" s="229"/>
      <c r="JD73" s="229"/>
      <c r="JE73" s="229"/>
      <c r="JF73" s="229"/>
      <c r="JG73" s="229"/>
      <c r="JH73" s="229"/>
      <c r="JI73" s="229"/>
      <c r="JJ73" s="229"/>
      <c r="JK73" s="229"/>
      <c r="JL73" s="229"/>
      <c r="JM73" s="229"/>
      <c r="JN73" s="229"/>
      <c r="JO73" s="229"/>
      <c r="JP73" s="229"/>
      <c r="JQ73" s="229"/>
      <c r="JR73" s="229"/>
      <c r="JS73" s="229"/>
      <c r="JT73" s="229"/>
      <c r="JU73" s="229"/>
      <c r="JV73" s="229"/>
      <c r="JW73" s="229"/>
      <c r="JX73" s="229"/>
      <c r="JY73" s="229"/>
      <c r="JZ73" s="229"/>
      <c r="KA73" s="229"/>
      <c r="KB73" s="229"/>
      <c r="KC73" s="229"/>
      <c r="KD73" s="229"/>
      <c r="KE73" s="229"/>
      <c r="KF73" s="229"/>
      <c r="KG73" s="229"/>
      <c r="KH73" s="229"/>
      <c r="KI73" s="229"/>
      <c r="KJ73" s="229"/>
      <c r="KK73" s="229"/>
      <c r="KL73" s="229"/>
      <c r="KM73" s="229"/>
      <c r="KN73" s="229"/>
      <c r="KO73" s="229"/>
      <c r="KP73" s="229"/>
      <c r="KQ73" s="229"/>
      <c r="KR73" s="229"/>
      <c r="KS73" s="229"/>
      <c r="KT73" s="229"/>
      <c r="KU73" s="229"/>
      <c r="KV73" s="229"/>
      <c r="KW73" s="229"/>
      <c r="KX73" s="229"/>
      <c r="KY73" s="229"/>
      <c r="KZ73" s="229"/>
      <c r="LA73" s="229"/>
      <c r="LB73" s="229"/>
      <c r="LC73" s="229"/>
      <c r="LD73" s="229"/>
      <c r="LE73" s="229"/>
      <c r="LF73" s="229"/>
      <c r="LG73" s="229"/>
      <c r="LH73" s="229"/>
      <c r="LI73" s="229"/>
      <c r="LJ73" s="229"/>
      <c r="LK73" s="229"/>
      <c r="LL73" s="229"/>
      <c r="LM73" s="229"/>
      <c r="LN73" s="229"/>
      <c r="LO73" s="229"/>
      <c r="LP73" s="229"/>
      <c r="LQ73" s="229"/>
      <c r="LR73" s="229"/>
      <c r="LS73" s="229"/>
      <c r="LT73" s="229"/>
      <c r="LU73" s="229"/>
      <c r="LV73" s="229"/>
      <c r="LW73" s="229"/>
      <c r="LX73" s="229"/>
      <c r="LY73" s="229"/>
      <c r="LZ73" s="229"/>
      <c r="MA73" s="229"/>
      <c r="MB73" s="229"/>
      <c r="MC73" s="229"/>
      <c r="MD73" s="229"/>
      <c r="ME73" s="229"/>
      <c r="MF73" s="229"/>
      <c r="MG73" s="229"/>
      <c r="MH73" s="229"/>
      <c r="MI73" s="229"/>
      <c r="MJ73" s="229"/>
      <c r="MK73" s="229"/>
      <c r="ML73" s="229"/>
      <c r="MM73" s="229"/>
      <c r="MN73" s="229"/>
      <c r="MO73" s="229"/>
      <c r="MP73" s="229"/>
      <c r="MQ73" s="229"/>
    </row>
    <row r="74" spans="1:355" s="1" customFormat="1" ht="63" customHeight="1" x14ac:dyDescent="0.25">
      <c r="A74" s="55" t="s">
        <v>816</v>
      </c>
      <c r="B74" s="96" t="s">
        <v>811</v>
      </c>
      <c r="C74" s="48" t="s">
        <v>97</v>
      </c>
      <c r="D74" s="48"/>
      <c r="E74" s="180"/>
      <c r="F74" s="48"/>
      <c r="G74" s="48"/>
      <c r="H74" s="48"/>
      <c r="I74" s="48"/>
      <c r="J74" s="48"/>
      <c r="K74" s="93">
        <f t="shared" si="59"/>
        <v>0</v>
      </c>
      <c r="L74" s="48"/>
      <c r="M74" s="48"/>
      <c r="N74" s="48"/>
      <c r="O74" s="48"/>
      <c r="P74" s="48"/>
      <c r="Q74" s="48"/>
      <c r="R74" s="181">
        <f t="shared" si="45"/>
        <v>0</v>
      </c>
      <c r="S74" s="48"/>
      <c r="T74" s="48"/>
      <c r="U74" s="48"/>
      <c r="V74" s="48"/>
      <c r="W74" s="48"/>
      <c r="X74" s="48"/>
      <c r="Y74" s="93">
        <f t="shared" si="60"/>
        <v>0</v>
      </c>
      <c r="Z74" s="48"/>
      <c r="AA74" s="48"/>
      <c r="AB74" s="48"/>
      <c r="AC74" s="48"/>
      <c r="AD74" s="48"/>
      <c r="AE74" s="48"/>
      <c r="AF74" s="93">
        <f t="shared" si="61"/>
        <v>0</v>
      </c>
      <c r="AG74" s="48"/>
      <c r="AH74" s="48"/>
      <c r="AI74" s="48"/>
      <c r="AJ74" s="48"/>
      <c r="AK74" s="48"/>
      <c r="AL74" s="48"/>
      <c r="AM74" s="93">
        <f t="shared" si="62"/>
        <v>0</v>
      </c>
      <c r="AN74" s="48">
        <v>380000</v>
      </c>
      <c r="AO74" s="48"/>
      <c r="AP74" s="48"/>
      <c r="AQ74" s="48"/>
      <c r="AR74" s="48"/>
      <c r="AS74" s="48"/>
      <c r="AT74" s="181">
        <f t="shared" si="63"/>
        <v>380000</v>
      </c>
      <c r="AU74" s="95">
        <f t="shared" si="64"/>
        <v>380000</v>
      </c>
      <c r="AV74" s="89" t="s">
        <v>864</v>
      </c>
      <c r="AW74" s="48">
        <v>2027</v>
      </c>
      <c r="AX74" s="48">
        <v>2027</v>
      </c>
      <c r="AY74" s="52" t="s">
        <v>68</v>
      </c>
      <c r="EB74" s="362"/>
      <c r="EC74" s="362"/>
      <c r="ED74" s="362"/>
      <c r="EE74" s="362"/>
      <c r="EF74" s="362"/>
      <c r="EG74" s="362"/>
      <c r="EH74" s="362"/>
      <c r="EI74" s="362"/>
      <c r="EJ74" s="362"/>
      <c r="EK74" s="362"/>
      <c r="EL74" s="362"/>
      <c r="EM74" s="362"/>
      <c r="EN74" s="362"/>
      <c r="EO74" s="362"/>
      <c r="EP74" s="362"/>
      <c r="EQ74" s="362"/>
      <c r="ER74" s="362"/>
      <c r="ES74" s="362"/>
      <c r="ET74" s="362"/>
      <c r="EU74" s="362"/>
      <c r="EV74" s="362"/>
      <c r="EW74" s="362"/>
      <c r="EX74" s="362"/>
      <c r="EY74" s="362"/>
      <c r="EZ74" s="362"/>
      <c r="FA74" s="362"/>
      <c r="FB74" s="362"/>
      <c r="FC74" s="362"/>
      <c r="FD74" s="362"/>
      <c r="FE74" s="362"/>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c r="IX74" s="229"/>
      <c r="IY74" s="229"/>
      <c r="IZ74" s="229"/>
      <c r="JA74" s="229"/>
      <c r="JB74" s="229"/>
      <c r="JC74" s="229"/>
      <c r="JD74" s="229"/>
      <c r="JE74" s="229"/>
      <c r="JF74" s="229"/>
      <c r="JG74" s="229"/>
      <c r="JH74" s="229"/>
      <c r="JI74" s="229"/>
      <c r="JJ74" s="229"/>
      <c r="JK74" s="229"/>
      <c r="JL74" s="229"/>
      <c r="JM74" s="229"/>
      <c r="JN74" s="229"/>
      <c r="JO74" s="229"/>
      <c r="JP74" s="229"/>
      <c r="JQ74" s="229"/>
      <c r="JR74" s="229"/>
      <c r="JS74" s="229"/>
      <c r="JT74" s="229"/>
      <c r="JU74" s="229"/>
      <c r="JV74" s="229"/>
      <c r="JW74" s="229"/>
      <c r="JX74" s="229"/>
      <c r="JY74" s="229"/>
      <c r="JZ74" s="229"/>
      <c r="KA74" s="229"/>
      <c r="KB74" s="229"/>
      <c r="KC74" s="229"/>
      <c r="KD74" s="229"/>
      <c r="KE74" s="229"/>
      <c r="KF74" s="229"/>
      <c r="KG74" s="229"/>
      <c r="KH74" s="229"/>
      <c r="KI74" s="229"/>
      <c r="KJ74" s="229"/>
      <c r="KK74" s="229"/>
      <c r="KL74" s="229"/>
      <c r="KM74" s="229"/>
      <c r="KN74" s="229"/>
      <c r="KO74" s="229"/>
      <c r="KP74" s="229"/>
      <c r="KQ74" s="229"/>
      <c r="KR74" s="229"/>
      <c r="KS74" s="229"/>
      <c r="KT74" s="229"/>
      <c r="KU74" s="229"/>
      <c r="KV74" s="229"/>
      <c r="KW74" s="229"/>
      <c r="KX74" s="229"/>
      <c r="KY74" s="229"/>
      <c r="KZ74" s="229"/>
      <c r="LA74" s="229"/>
      <c r="LB74" s="229"/>
      <c r="LC74" s="229"/>
      <c r="LD74" s="229"/>
      <c r="LE74" s="229"/>
      <c r="LF74" s="229"/>
      <c r="LG74" s="229"/>
      <c r="LH74" s="229"/>
      <c r="LI74" s="229"/>
      <c r="LJ74" s="229"/>
      <c r="LK74" s="229"/>
      <c r="LL74" s="229"/>
      <c r="LM74" s="229"/>
      <c r="LN74" s="229"/>
      <c r="LO74" s="229"/>
      <c r="LP74" s="229"/>
      <c r="LQ74" s="229"/>
      <c r="LR74" s="229"/>
      <c r="LS74" s="229"/>
      <c r="LT74" s="229"/>
      <c r="LU74" s="229"/>
      <c r="LV74" s="229"/>
      <c r="LW74" s="229"/>
      <c r="LX74" s="229"/>
      <c r="LY74" s="229"/>
      <c r="LZ74" s="229"/>
      <c r="MA74" s="229"/>
      <c r="MB74" s="229"/>
      <c r="MC74" s="229"/>
      <c r="MD74" s="229"/>
      <c r="ME74" s="229"/>
      <c r="MF74" s="229"/>
      <c r="MG74" s="229"/>
      <c r="MH74" s="229"/>
      <c r="MI74" s="229"/>
      <c r="MJ74" s="229"/>
      <c r="MK74" s="229"/>
      <c r="ML74" s="229"/>
      <c r="MM74" s="229"/>
      <c r="MN74" s="229"/>
      <c r="MO74" s="229"/>
      <c r="MP74" s="229"/>
      <c r="MQ74" s="229"/>
    </row>
    <row r="75" spans="1:355" s="1" customFormat="1" ht="97.5" customHeight="1" x14ac:dyDescent="0.25">
      <c r="A75" s="55" t="s">
        <v>817</v>
      </c>
      <c r="B75" s="96" t="s">
        <v>812</v>
      </c>
      <c r="C75" s="48" t="s">
        <v>97</v>
      </c>
      <c r="D75" s="48"/>
      <c r="E75" s="180"/>
      <c r="F75" s="48"/>
      <c r="G75" s="48"/>
      <c r="H75" s="48"/>
      <c r="I75" s="48"/>
      <c r="J75" s="48"/>
      <c r="K75" s="93">
        <f t="shared" si="59"/>
        <v>0</v>
      </c>
      <c r="L75" s="48"/>
      <c r="M75" s="48"/>
      <c r="N75" s="48"/>
      <c r="O75" s="48"/>
      <c r="P75" s="48"/>
      <c r="Q75" s="48"/>
      <c r="R75" s="181">
        <f t="shared" si="45"/>
        <v>0</v>
      </c>
      <c r="S75" s="48"/>
      <c r="T75" s="48"/>
      <c r="U75" s="48"/>
      <c r="V75" s="48"/>
      <c r="W75" s="48"/>
      <c r="X75" s="48"/>
      <c r="Y75" s="93">
        <f t="shared" si="60"/>
        <v>0</v>
      </c>
      <c r="Z75" s="48"/>
      <c r="AA75" s="48"/>
      <c r="AB75" s="48"/>
      <c r="AC75" s="48"/>
      <c r="AD75" s="48"/>
      <c r="AE75" s="48"/>
      <c r="AF75" s="93">
        <f t="shared" si="61"/>
        <v>0</v>
      </c>
      <c r="AG75" s="48">
        <v>10000</v>
      </c>
      <c r="AH75" s="48"/>
      <c r="AI75" s="48"/>
      <c r="AJ75" s="48"/>
      <c r="AK75" s="48"/>
      <c r="AL75" s="48"/>
      <c r="AM75" s="93">
        <f t="shared" si="62"/>
        <v>10000</v>
      </c>
      <c r="AN75" s="48">
        <v>370000</v>
      </c>
      <c r="AO75" s="48"/>
      <c r="AP75" s="48"/>
      <c r="AQ75" s="48"/>
      <c r="AR75" s="48"/>
      <c r="AS75" s="48"/>
      <c r="AT75" s="181">
        <f t="shared" si="63"/>
        <v>370000</v>
      </c>
      <c r="AU75" s="95">
        <f t="shared" si="64"/>
        <v>380000</v>
      </c>
      <c r="AV75" s="89" t="s">
        <v>865</v>
      </c>
      <c r="AW75" s="48">
        <v>2026</v>
      </c>
      <c r="AX75" s="48">
        <v>2027</v>
      </c>
      <c r="AY75" s="52" t="s">
        <v>68</v>
      </c>
      <c r="EB75" s="362"/>
      <c r="EC75" s="362"/>
      <c r="ED75" s="362"/>
      <c r="EE75" s="362"/>
      <c r="EF75" s="362"/>
      <c r="EG75" s="362"/>
      <c r="EH75" s="362"/>
      <c r="EI75" s="362"/>
      <c r="EJ75" s="362"/>
      <c r="EK75" s="362"/>
      <c r="EL75" s="362"/>
      <c r="EM75" s="362"/>
      <c r="EN75" s="362"/>
      <c r="EO75" s="362"/>
      <c r="EP75" s="362"/>
      <c r="EQ75" s="362"/>
      <c r="ER75" s="362"/>
      <c r="ES75" s="362"/>
      <c r="ET75" s="362"/>
      <c r="EU75" s="362"/>
      <c r="EV75" s="362"/>
      <c r="EW75" s="362"/>
      <c r="EX75" s="362"/>
      <c r="EY75" s="362"/>
      <c r="EZ75" s="362"/>
      <c r="FA75" s="362"/>
      <c r="FB75" s="362"/>
      <c r="FC75" s="362"/>
      <c r="FD75" s="362"/>
      <c r="FE75" s="362"/>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c r="IX75" s="229"/>
      <c r="IY75" s="229"/>
      <c r="IZ75" s="229"/>
      <c r="JA75" s="229"/>
      <c r="JB75" s="229"/>
      <c r="JC75" s="229"/>
      <c r="JD75" s="229"/>
      <c r="JE75" s="229"/>
      <c r="JF75" s="229"/>
      <c r="JG75" s="229"/>
      <c r="JH75" s="229"/>
      <c r="JI75" s="229"/>
      <c r="JJ75" s="229"/>
      <c r="JK75" s="229"/>
      <c r="JL75" s="229"/>
      <c r="JM75" s="229"/>
      <c r="JN75" s="229"/>
      <c r="JO75" s="229"/>
      <c r="JP75" s="229"/>
      <c r="JQ75" s="229"/>
      <c r="JR75" s="229"/>
      <c r="JS75" s="229"/>
      <c r="JT75" s="229"/>
      <c r="JU75" s="229"/>
      <c r="JV75" s="229"/>
      <c r="JW75" s="229"/>
      <c r="JX75" s="229"/>
      <c r="JY75" s="229"/>
      <c r="JZ75" s="229"/>
      <c r="KA75" s="229"/>
      <c r="KB75" s="229"/>
      <c r="KC75" s="229"/>
      <c r="KD75" s="229"/>
      <c r="KE75" s="229"/>
      <c r="KF75" s="229"/>
      <c r="KG75" s="229"/>
      <c r="KH75" s="229"/>
      <c r="KI75" s="229"/>
      <c r="KJ75" s="229"/>
      <c r="KK75" s="229"/>
      <c r="KL75" s="229"/>
      <c r="KM75" s="229"/>
      <c r="KN75" s="229"/>
      <c r="KO75" s="229"/>
      <c r="KP75" s="229"/>
      <c r="KQ75" s="229"/>
      <c r="KR75" s="229"/>
      <c r="KS75" s="229"/>
      <c r="KT75" s="229"/>
      <c r="KU75" s="229"/>
      <c r="KV75" s="229"/>
      <c r="KW75" s="229"/>
      <c r="KX75" s="229"/>
      <c r="KY75" s="229"/>
      <c r="KZ75" s="229"/>
      <c r="LA75" s="229"/>
      <c r="LB75" s="229"/>
      <c r="LC75" s="229"/>
      <c r="LD75" s="229"/>
      <c r="LE75" s="229"/>
      <c r="LF75" s="229"/>
      <c r="LG75" s="229"/>
      <c r="LH75" s="229"/>
      <c r="LI75" s="229"/>
      <c r="LJ75" s="229"/>
      <c r="LK75" s="229"/>
      <c r="LL75" s="229"/>
      <c r="LM75" s="229"/>
      <c r="LN75" s="229"/>
      <c r="LO75" s="229"/>
      <c r="LP75" s="229"/>
      <c r="LQ75" s="229"/>
      <c r="LR75" s="229"/>
      <c r="LS75" s="229"/>
      <c r="LT75" s="229"/>
      <c r="LU75" s="229"/>
      <c r="LV75" s="229"/>
      <c r="LW75" s="229"/>
      <c r="LX75" s="229"/>
      <c r="LY75" s="229"/>
      <c r="LZ75" s="229"/>
      <c r="MA75" s="229"/>
      <c r="MB75" s="229"/>
      <c r="MC75" s="229"/>
      <c r="MD75" s="229"/>
      <c r="ME75" s="229"/>
      <c r="MF75" s="229"/>
      <c r="MG75" s="229"/>
      <c r="MH75" s="229"/>
      <c r="MI75" s="229"/>
      <c r="MJ75" s="229"/>
      <c r="MK75" s="229"/>
      <c r="ML75" s="229"/>
      <c r="MM75" s="229"/>
      <c r="MN75" s="229"/>
      <c r="MO75" s="229"/>
      <c r="MP75" s="229"/>
      <c r="MQ75" s="229"/>
    </row>
    <row r="76" spans="1:355" s="1" customFormat="1" ht="53.1" customHeight="1" x14ac:dyDescent="0.25">
      <c r="A76" s="55" t="s">
        <v>818</v>
      </c>
      <c r="B76" s="96" t="s">
        <v>813</v>
      </c>
      <c r="C76" s="48" t="s">
        <v>97</v>
      </c>
      <c r="D76" s="48"/>
      <c r="E76" s="180"/>
      <c r="F76" s="48"/>
      <c r="G76" s="48"/>
      <c r="H76" s="48"/>
      <c r="I76" s="48"/>
      <c r="J76" s="48"/>
      <c r="K76" s="93">
        <f t="shared" si="59"/>
        <v>0</v>
      </c>
      <c r="L76" s="48"/>
      <c r="M76" s="48"/>
      <c r="N76" s="48"/>
      <c r="O76" s="48"/>
      <c r="P76" s="48"/>
      <c r="Q76" s="48"/>
      <c r="R76" s="181">
        <f t="shared" si="45"/>
        <v>0</v>
      </c>
      <c r="S76" s="48">
        <v>515000</v>
      </c>
      <c r="T76" s="48"/>
      <c r="U76" s="48"/>
      <c r="V76" s="48"/>
      <c r="W76" s="48"/>
      <c r="X76" s="48"/>
      <c r="Y76" s="93">
        <f t="shared" si="60"/>
        <v>515000</v>
      </c>
      <c r="Z76" s="48"/>
      <c r="AA76" s="48"/>
      <c r="AB76" s="48"/>
      <c r="AC76" s="48"/>
      <c r="AD76" s="48"/>
      <c r="AE76" s="48"/>
      <c r="AF76" s="93">
        <f t="shared" si="61"/>
        <v>0</v>
      </c>
      <c r="AG76" s="48"/>
      <c r="AH76" s="48"/>
      <c r="AI76" s="48"/>
      <c r="AJ76" s="48"/>
      <c r="AK76" s="48"/>
      <c r="AL76" s="48"/>
      <c r="AM76" s="93">
        <f t="shared" si="62"/>
        <v>0</v>
      </c>
      <c r="AN76" s="48"/>
      <c r="AO76" s="48"/>
      <c r="AP76" s="48"/>
      <c r="AQ76" s="48"/>
      <c r="AR76" s="48"/>
      <c r="AS76" s="48"/>
      <c r="AT76" s="181">
        <f t="shared" si="63"/>
        <v>0</v>
      </c>
      <c r="AU76" s="95">
        <f t="shared" si="64"/>
        <v>515000</v>
      </c>
      <c r="AV76" s="89" t="s">
        <v>866</v>
      </c>
      <c r="AW76" s="48">
        <v>2024</v>
      </c>
      <c r="AX76" s="48">
        <v>2024</v>
      </c>
      <c r="AY76" s="52" t="s">
        <v>68</v>
      </c>
      <c r="EB76" s="362"/>
      <c r="EC76" s="362"/>
      <c r="ED76" s="362"/>
      <c r="EE76" s="362"/>
      <c r="EF76" s="362"/>
      <c r="EG76" s="362"/>
      <c r="EH76" s="362"/>
      <c r="EI76" s="362"/>
      <c r="EJ76" s="362"/>
      <c r="EK76" s="362"/>
      <c r="EL76" s="362"/>
      <c r="EM76" s="362"/>
      <c r="EN76" s="362"/>
      <c r="EO76" s="362"/>
      <c r="EP76" s="362"/>
      <c r="EQ76" s="362"/>
      <c r="ER76" s="362"/>
      <c r="ES76" s="362"/>
      <c r="ET76" s="362"/>
      <c r="EU76" s="362"/>
      <c r="EV76" s="362"/>
      <c r="EW76" s="362"/>
      <c r="EX76" s="362"/>
      <c r="EY76" s="362"/>
      <c r="EZ76" s="362"/>
      <c r="FA76" s="362"/>
      <c r="FB76" s="362"/>
      <c r="FC76" s="362"/>
      <c r="FD76" s="362"/>
      <c r="FE76" s="362"/>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c r="IX76" s="229"/>
      <c r="IY76" s="229"/>
      <c r="IZ76" s="229"/>
      <c r="JA76" s="229"/>
      <c r="JB76" s="229"/>
      <c r="JC76" s="229"/>
      <c r="JD76" s="229"/>
      <c r="JE76" s="229"/>
      <c r="JF76" s="229"/>
      <c r="JG76" s="229"/>
      <c r="JH76" s="229"/>
      <c r="JI76" s="229"/>
      <c r="JJ76" s="229"/>
      <c r="JK76" s="229"/>
      <c r="JL76" s="229"/>
      <c r="JM76" s="229"/>
      <c r="JN76" s="229"/>
      <c r="JO76" s="229"/>
      <c r="JP76" s="229"/>
      <c r="JQ76" s="229"/>
      <c r="JR76" s="229"/>
      <c r="JS76" s="229"/>
      <c r="JT76" s="229"/>
      <c r="JU76" s="229"/>
      <c r="JV76" s="229"/>
      <c r="JW76" s="229"/>
      <c r="JX76" s="229"/>
      <c r="JY76" s="229"/>
      <c r="JZ76" s="229"/>
      <c r="KA76" s="229"/>
      <c r="KB76" s="229"/>
      <c r="KC76" s="229"/>
      <c r="KD76" s="229"/>
      <c r="KE76" s="229"/>
      <c r="KF76" s="229"/>
      <c r="KG76" s="229"/>
      <c r="KH76" s="229"/>
      <c r="KI76" s="229"/>
      <c r="KJ76" s="229"/>
      <c r="KK76" s="229"/>
      <c r="KL76" s="229"/>
      <c r="KM76" s="229"/>
      <c r="KN76" s="229"/>
      <c r="KO76" s="229"/>
      <c r="KP76" s="229"/>
      <c r="KQ76" s="229"/>
      <c r="KR76" s="229"/>
      <c r="KS76" s="229"/>
      <c r="KT76" s="229"/>
      <c r="KU76" s="229"/>
      <c r="KV76" s="229"/>
      <c r="KW76" s="229"/>
      <c r="KX76" s="229"/>
      <c r="KY76" s="229"/>
      <c r="KZ76" s="229"/>
      <c r="LA76" s="229"/>
      <c r="LB76" s="229"/>
      <c r="LC76" s="229"/>
      <c r="LD76" s="229"/>
      <c r="LE76" s="229"/>
      <c r="LF76" s="229"/>
      <c r="LG76" s="229"/>
      <c r="LH76" s="229"/>
      <c r="LI76" s="229"/>
      <c r="LJ76" s="229"/>
      <c r="LK76" s="229"/>
      <c r="LL76" s="229"/>
      <c r="LM76" s="229"/>
      <c r="LN76" s="229"/>
      <c r="LO76" s="229"/>
      <c r="LP76" s="229"/>
      <c r="LQ76" s="229"/>
      <c r="LR76" s="229"/>
      <c r="LS76" s="229"/>
      <c r="LT76" s="229"/>
      <c r="LU76" s="229"/>
      <c r="LV76" s="229"/>
      <c r="LW76" s="229"/>
      <c r="LX76" s="229"/>
      <c r="LY76" s="229"/>
      <c r="LZ76" s="229"/>
      <c r="MA76" s="229"/>
      <c r="MB76" s="229"/>
      <c r="MC76" s="229"/>
      <c r="MD76" s="229"/>
      <c r="ME76" s="229"/>
      <c r="MF76" s="229"/>
      <c r="MG76" s="229"/>
      <c r="MH76" s="229"/>
      <c r="MI76" s="229"/>
      <c r="MJ76" s="229"/>
      <c r="MK76" s="229"/>
      <c r="ML76" s="229"/>
      <c r="MM76" s="229"/>
      <c r="MN76" s="229"/>
      <c r="MO76" s="229"/>
      <c r="MP76" s="229"/>
      <c r="MQ76" s="229"/>
    </row>
    <row r="77" spans="1:355" s="1" customFormat="1" ht="87" customHeight="1" x14ac:dyDescent="0.25">
      <c r="A77" s="231" t="s">
        <v>908</v>
      </c>
      <c r="B77" s="232" t="s">
        <v>909</v>
      </c>
      <c r="C77" s="233" t="s">
        <v>97</v>
      </c>
      <c r="D77" s="234"/>
      <c r="E77" s="235"/>
      <c r="F77" s="235"/>
      <c r="G77" s="234"/>
      <c r="H77" s="234"/>
      <c r="I77" s="234"/>
      <c r="J77" s="234"/>
      <c r="K77" s="236">
        <f t="shared" si="59"/>
        <v>0</v>
      </c>
      <c r="L77" s="235">
        <v>12100</v>
      </c>
      <c r="M77" s="235"/>
      <c r="N77" s="234"/>
      <c r="O77" s="234"/>
      <c r="P77" s="234"/>
      <c r="Q77" s="234"/>
      <c r="R77" s="236">
        <f>L77+M77+N77+P77</f>
        <v>12100</v>
      </c>
      <c r="S77" s="234">
        <f>111600*1.21</f>
        <v>135036</v>
      </c>
      <c r="T77" s="234"/>
      <c r="U77" s="234"/>
      <c r="V77" s="234"/>
      <c r="W77" s="234"/>
      <c r="X77" s="234"/>
      <c r="Y77" s="236">
        <f t="shared" si="60"/>
        <v>135036</v>
      </c>
      <c r="Z77" s="234"/>
      <c r="AA77" s="234"/>
      <c r="AB77" s="234"/>
      <c r="AC77" s="234"/>
      <c r="AD77" s="234"/>
      <c r="AE77" s="234"/>
      <c r="AF77" s="236">
        <f t="shared" si="61"/>
        <v>0</v>
      </c>
      <c r="AG77" s="234"/>
      <c r="AH77" s="234"/>
      <c r="AI77" s="234"/>
      <c r="AJ77" s="234"/>
      <c r="AK77" s="234"/>
      <c r="AL77" s="234"/>
      <c r="AM77" s="236">
        <f t="shared" si="62"/>
        <v>0</v>
      </c>
      <c r="AN77" s="234"/>
      <c r="AO77" s="234"/>
      <c r="AP77" s="234"/>
      <c r="AQ77" s="234"/>
      <c r="AR77" s="234"/>
      <c r="AS77" s="234"/>
      <c r="AT77" s="236">
        <f t="shared" si="63"/>
        <v>0</v>
      </c>
      <c r="AU77" s="237">
        <f t="shared" si="64"/>
        <v>147136</v>
      </c>
      <c r="AV77" s="238" t="s">
        <v>910</v>
      </c>
      <c r="AW77" s="234">
        <v>2023</v>
      </c>
      <c r="AX77" s="234">
        <v>2024</v>
      </c>
      <c r="AY77" s="239" t="s">
        <v>911</v>
      </c>
      <c r="EB77" s="362"/>
      <c r="EC77" s="362"/>
      <c r="ED77" s="362"/>
      <c r="EE77" s="362"/>
      <c r="EF77" s="362"/>
      <c r="EG77" s="362"/>
      <c r="EH77" s="362"/>
      <c r="EI77" s="362"/>
      <c r="EJ77" s="362"/>
      <c r="EK77" s="362"/>
      <c r="EL77" s="362"/>
      <c r="EM77" s="362"/>
      <c r="EN77" s="362"/>
      <c r="EO77" s="362"/>
      <c r="EP77" s="362"/>
      <c r="EQ77" s="362"/>
      <c r="ER77" s="362"/>
      <c r="ES77" s="362"/>
      <c r="ET77" s="362"/>
      <c r="EU77" s="362"/>
      <c r="EV77" s="362"/>
      <c r="EW77" s="362"/>
      <c r="EX77" s="362"/>
      <c r="EY77" s="362"/>
      <c r="EZ77" s="362"/>
      <c r="FA77" s="362"/>
      <c r="FB77" s="362"/>
      <c r="FC77" s="362"/>
      <c r="FD77" s="362"/>
      <c r="FE77" s="362"/>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29"/>
      <c r="JB77" s="229"/>
      <c r="JC77" s="229"/>
      <c r="JD77" s="229"/>
      <c r="JE77" s="229"/>
      <c r="JF77" s="229"/>
      <c r="JG77" s="229"/>
      <c r="JH77" s="229"/>
      <c r="JI77" s="229"/>
      <c r="JJ77" s="229"/>
      <c r="JK77" s="229"/>
      <c r="JL77" s="229"/>
      <c r="JM77" s="229"/>
      <c r="JN77" s="229"/>
      <c r="JO77" s="229"/>
      <c r="JP77" s="229"/>
      <c r="JQ77" s="229"/>
      <c r="JR77" s="229"/>
      <c r="JS77" s="229"/>
      <c r="JT77" s="229"/>
      <c r="JU77" s="229"/>
      <c r="JV77" s="229"/>
      <c r="JW77" s="229"/>
      <c r="JX77" s="229"/>
      <c r="JY77" s="229"/>
      <c r="JZ77" s="229"/>
      <c r="KA77" s="229"/>
      <c r="KB77" s="229"/>
      <c r="KC77" s="229"/>
      <c r="KD77" s="229"/>
      <c r="KE77" s="229"/>
      <c r="KF77" s="229"/>
      <c r="KG77" s="229"/>
      <c r="KH77" s="229"/>
      <c r="KI77" s="229"/>
      <c r="KJ77" s="229"/>
      <c r="KK77" s="229"/>
      <c r="KL77" s="229"/>
      <c r="KM77" s="229"/>
      <c r="KN77" s="229"/>
      <c r="KO77" s="229"/>
      <c r="KP77" s="229"/>
      <c r="KQ77" s="229"/>
      <c r="KR77" s="229"/>
      <c r="KS77" s="229"/>
      <c r="KT77" s="229"/>
      <c r="KU77" s="229"/>
      <c r="KV77" s="229"/>
      <c r="KW77" s="229"/>
      <c r="KX77" s="229"/>
      <c r="KY77" s="229"/>
      <c r="KZ77" s="229"/>
      <c r="LA77" s="229"/>
      <c r="LB77" s="229"/>
      <c r="LC77" s="229"/>
      <c r="LD77" s="229"/>
      <c r="LE77" s="229"/>
      <c r="LF77" s="229"/>
      <c r="LG77" s="229"/>
      <c r="LH77" s="229"/>
      <c r="LI77" s="229"/>
      <c r="LJ77" s="229"/>
      <c r="LK77" s="229"/>
      <c r="LL77" s="229"/>
      <c r="LM77" s="229"/>
      <c r="LN77" s="229"/>
      <c r="LO77" s="229"/>
      <c r="LP77" s="229"/>
      <c r="LQ77" s="229"/>
      <c r="LR77" s="229"/>
      <c r="LS77" s="229"/>
      <c r="LT77" s="229"/>
      <c r="LU77" s="229"/>
      <c r="LV77" s="229"/>
      <c r="LW77" s="229"/>
      <c r="LX77" s="229"/>
      <c r="LY77" s="229"/>
      <c r="LZ77" s="229"/>
      <c r="MA77" s="229"/>
      <c r="MB77" s="229"/>
      <c r="MC77" s="229"/>
      <c r="MD77" s="229"/>
      <c r="ME77" s="229"/>
      <c r="MF77" s="229"/>
      <c r="MG77" s="229"/>
      <c r="MH77" s="229"/>
      <c r="MI77" s="229"/>
      <c r="MJ77" s="229"/>
      <c r="MK77" s="229"/>
      <c r="ML77" s="229"/>
      <c r="MM77" s="229"/>
      <c r="MN77" s="229"/>
      <c r="MO77" s="229"/>
      <c r="MP77" s="229"/>
      <c r="MQ77" s="229"/>
    </row>
    <row r="78" spans="1:355" s="1" customFormat="1" ht="28.5" customHeight="1" x14ac:dyDescent="0.25">
      <c r="A78" s="388" t="s">
        <v>918</v>
      </c>
      <c r="B78" s="389"/>
      <c r="C78" s="389"/>
      <c r="D78" s="389"/>
      <c r="E78" s="389"/>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c r="AF78" s="389"/>
      <c r="AG78" s="389"/>
      <c r="AH78" s="389"/>
      <c r="AI78" s="389"/>
      <c r="AJ78" s="389"/>
      <c r="AK78" s="389"/>
      <c r="AL78" s="389"/>
      <c r="AM78" s="389"/>
      <c r="AN78" s="389"/>
      <c r="AO78" s="389"/>
      <c r="AP78" s="389"/>
      <c r="AQ78" s="389"/>
      <c r="AR78" s="389"/>
      <c r="AS78" s="389"/>
      <c r="AT78" s="389"/>
      <c r="AU78" s="389"/>
      <c r="AV78" s="389"/>
      <c r="AW78" s="389"/>
      <c r="AX78" s="389"/>
      <c r="AY78" s="390"/>
      <c r="EB78" s="362"/>
      <c r="EC78" s="362"/>
      <c r="ED78" s="362"/>
      <c r="EE78" s="362"/>
      <c r="EF78" s="362"/>
      <c r="EG78" s="362"/>
      <c r="EH78" s="362"/>
      <c r="EI78" s="362"/>
      <c r="EJ78" s="362"/>
      <c r="EK78" s="362"/>
      <c r="EL78" s="362"/>
      <c r="EM78" s="362"/>
      <c r="EN78" s="362"/>
      <c r="EO78" s="362"/>
      <c r="EP78" s="362"/>
      <c r="EQ78" s="362"/>
      <c r="ER78" s="362"/>
      <c r="ES78" s="362"/>
      <c r="ET78" s="362"/>
      <c r="EU78" s="362"/>
      <c r="EV78" s="362"/>
      <c r="EW78" s="362"/>
      <c r="EX78" s="362"/>
      <c r="EY78" s="362"/>
      <c r="EZ78" s="362"/>
      <c r="FA78" s="362"/>
      <c r="FB78" s="362"/>
      <c r="FC78" s="362"/>
      <c r="FD78" s="362"/>
      <c r="FE78" s="362"/>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c r="IX78" s="229"/>
      <c r="IY78" s="229"/>
      <c r="IZ78" s="229"/>
      <c r="JA78" s="229"/>
      <c r="JB78" s="229"/>
      <c r="JC78" s="229"/>
      <c r="JD78" s="229"/>
      <c r="JE78" s="229"/>
      <c r="JF78" s="229"/>
      <c r="JG78" s="229"/>
      <c r="JH78" s="229"/>
      <c r="JI78" s="229"/>
      <c r="JJ78" s="229"/>
      <c r="JK78" s="229"/>
      <c r="JL78" s="229"/>
      <c r="JM78" s="229"/>
      <c r="JN78" s="229"/>
      <c r="JO78" s="229"/>
      <c r="JP78" s="229"/>
      <c r="JQ78" s="229"/>
      <c r="JR78" s="229"/>
      <c r="JS78" s="229"/>
      <c r="JT78" s="229"/>
      <c r="JU78" s="229"/>
      <c r="JV78" s="229"/>
      <c r="JW78" s="229"/>
      <c r="JX78" s="229"/>
      <c r="JY78" s="229"/>
      <c r="JZ78" s="229"/>
      <c r="KA78" s="229"/>
      <c r="KB78" s="229"/>
      <c r="KC78" s="229"/>
      <c r="KD78" s="229"/>
      <c r="KE78" s="229"/>
      <c r="KF78" s="229"/>
      <c r="KG78" s="229"/>
      <c r="KH78" s="229"/>
      <c r="KI78" s="229"/>
      <c r="KJ78" s="229"/>
      <c r="KK78" s="229"/>
      <c r="KL78" s="229"/>
      <c r="KM78" s="229"/>
      <c r="KN78" s="229"/>
      <c r="KO78" s="229"/>
      <c r="KP78" s="229"/>
      <c r="KQ78" s="229"/>
      <c r="KR78" s="229"/>
      <c r="KS78" s="229"/>
      <c r="KT78" s="229"/>
      <c r="KU78" s="229"/>
      <c r="KV78" s="229"/>
      <c r="KW78" s="229"/>
      <c r="KX78" s="229"/>
      <c r="KY78" s="229"/>
      <c r="KZ78" s="229"/>
      <c r="LA78" s="229"/>
      <c r="LB78" s="229"/>
      <c r="LC78" s="229"/>
      <c r="LD78" s="229"/>
      <c r="LE78" s="229"/>
      <c r="LF78" s="229"/>
      <c r="LG78" s="229"/>
      <c r="LH78" s="229"/>
      <c r="LI78" s="229"/>
      <c r="LJ78" s="229"/>
      <c r="LK78" s="229"/>
      <c r="LL78" s="229"/>
      <c r="LM78" s="229"/>
      <c r="LN78" s="229"/>
      <c r="LO78" s="229"/>
      <c r="LP78" s="229"/>
      <c r="LQ78" s="229"/>
      <c r="LR78" s="229"/>
      <c r="LS78" s="229"/>
      <c r="LT78" s="229"/>
      <c r="LU78" s="229"/>
      <c r="LV78" s="229"/>
      <c r="LW78" s="229"/>
      <c r="LX78" s="229"/>
      <c r="LY78" s="229"/>
      <c r="LZ78" s="229"/>
      <c r="MA78" s="229"/>
      <c r="MB78" s="229"/>
      <c r="MC78" s="229"/>
      <c r="MD78" s="229"/>
      <c r="ME78" s="229"/>
      <c r="MF78" s="229"/>
      <c r="MG78" s="229"/>
      <c r="MH78" s="229"/>
      <c r="MI78" s="229"/>
      <c r="MJ78" s="229"/>
      <c r="MK78" s="229"/>
      <c r="ML78" s="229"/>
      <c r="MM78" s="229"/>
      <c r="MN78" s="229"/>
      <c r="MO78" s="229"/>
      <c r="MP78" s="229"/>
      <c r="MQ78" s="229"/>
    </row>
    <row r="79" spans="1:355" s="1" customFormat="1" ht="192.6" customHeight="1" x14ac:dyDescent="0.25">
      <c r="A79" s="231" t="s">
        <v>912</v>
      </c>
      <c r="B79" s="232" t="s">
        <v>913</v>
      </c>
      <c r="C79" s="233" t="s">
        <v>97</v>
      </c>
      <c r="D79" s="234"/>
      <c r="E79" s="235"/>
      <c r="F79" s="235"/>
      <c r="G79" s="234"/>
      <c r="H79" s="234"/>
      <c r="I79" s="234"/>
      <c r="J79" s="234"/>
      <c r="K79" s="236">
        <f>E79+F79+G79+I79</f>
        <v>0</v>
      </c>
      <c r="L79" s="235">
        <v>12100</v>
      </c>
      <c r="M79" s="235"/>
      <c r="N79" s="234"/>
      <c r="O79" s="234"/>
      <c r="P79" s="234"/>
      <c r="Q79" s="234"/>
      <c r="R79" s="236">
        <f>L79+M79+N79+P79</f>
        <v>12100</v>
      </c>
      <c r="S79" s="234">
        <f>1.21*151200</f>
        <v>182952</v>
      </c>
      <c r="T79" s="234"/>
      <c r="U79" s="234"/>
      <c r="V79" s="234"/>
      <c r="W79" s="234"/>
      <c r="X79" s="234"/>
      <c r="Y79" s="236">
        <f>S79+T79+U79+W79</f>
        <v>182952</v>
      </c>
      <c r="Z79" s="234"/>
      <c r="AA79" s="234"/>
      <c r="AB79" s="234"/>
      <c r="AC79" s="234"/>
      <c r="AD79" s="234"/>
      <c r="AE79" s="234"/>
      <c r="AF79" s="236">
        <f>Z79+AA79+AB79+AD79</f>
        <v>0</v>
      </c>
      <c r="AG79" s="234"/>
      <c r="AH79" s="234"/>
      <c r="AI79" s="234"/>
      <c r="AJ79" s="234"/>
      <c r="AK79" s="234"/>
      <c r="AL79" s="234"/>
      <c r="AM79" s="236">
        <f>AG79+AH79+AI79+AK79</f>
        <v>0</v>
      </c>
      <c r="AN79" s="234"/>
      <c r="AO79" s="234"/>
      <c r="AP79" s="234"/>
      <c r="AQ79" s="234"/>
      <c r="AR79" s="234"/>
      <c r="AS79" s="234"/>
      <c r="AT79" s="236">
        <f>AN79+AO79+AP79+AR79</f>
        <v>0</v>
      </c>
      <c r="AU79" s="237">
        <f>AT79+AM79+AF79+Y79+R79+K79</f>
        <v>195052</v>
      </c>
      <c r="AV79" s="238" t="s">
        <v>914</v>
      </c>
      <c r="AW79" s="234">
        <v>2023</v>
      </c>
      <c r="AX79" s="234">
        <v>2024</v>
      </c>
      <c r="AY79" s="239" t="s">
        <v>911</v>
      </c>
      <c r="EB79" s="362"/>
      <c r="EC79" s="362"/>
      <c r="ED79" s="362"/>
      <c r="EE79" s="362"/>
      <c r="EF79" s="362"/>
      <c r="EG79" s="362"/>
      <c r="EH79" s="362"/>
      <c r="EI79" s="362"/>
      <c r="EJ79" s="362"/>
      <c r="EK79" s="362"/>
      <c r="EL79" s="362"/>
      <c r="EM79" s="362"/>
      <c r="EN79" s="362"/>
      <c r="EO79" s="362"/>
      <c r="EP79" s="362"/>
      <c r="EQ79" s="362"/>
      <c r="ER79" s="362"/>
      <c r="ES79" s="362"/>
      <c r="ET79" s="362"/>
      <c r="EU79" s="362"/>
      <c r="EV79" s="362"/>
      <c r="EW79" s="362"/>
      <c r="EX79" s="362"/>
      <c r="EY79" s="362"/>
      <c r="EZ79" s="362"/>
      <c r="FA79" s="362"/>
      <c r="FB79" s="362"/>
      <c r="FC79" s="362"/>
      <c r="FD79" s="362"/>
      <c r="FE79" s="362"/>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c r="IX79" s="229"/>
      <c r="IY79" s="229"/>
      <c r="IZ79" s="229"/>
      <c r="JA79" s="229"/>
      <c r="JB79" s="229"/>
      <c r="JC79" s="229"/>
      <c r="JD79" s="229"/>
      <c r="JE79" s="229"/>
      <c r="JF79" s="229"/>
      <c r="JG79" s="229"/>
      <c r="JH79" s="229"/>
      <c r="JI79" s="229"/>
      <c r="JJ79" s="229"/>
      <c r="JK79" s="229"/>
      <c r="JL79" s="229"/>
      <c r="JM79" s="229"/>
      <c r="JN79" s="229"/>
      <c r="JO79" s="229"/>
      <c r="JP79" s="229"/>
      <c r="JQ79" s="229"/>
      <c r="JR79" s="229"/>
      <c r="JS79" s="229"/>
      <c r="JT79" s="229"/>
      <c r="JU79" s="229"/>
      <c r="JV79" s="229"/>
      <c r="JW79" s="229"/>
      <c r="JX79" s="229"/>
      <c r="JY79" s="229"/>
      <c r="JZ79" s="229"/>
      <c r="KA79" s="229"/>
      <c r="KB79" s="229"/>
      <c r="KC79" s="229"/>
      <c r="KD79" s="229"/>
      <c r="KE79" s="229"/>
      <c r="KF79" s="229"/>
      <c r="KG79" s="229"/>
      <c r="KH79" s="229"/>
      <c r="KI79" s="229"/>
      <c r="KJ79" s="229"/>
      <c r="KK79" s="229"/>
      <c r="KL79" s="229"/>
      <c r="KM79" s="229"/>
      <c r="KN79" s="229"/>
      <c r="KO79" s="229"/>
      <c r="KP79" s="229"/>
      <c r="KQ79" s="229"/>
      <c r="KR79" s="229"/>
      <c r="KS79" s="229"/>
      <c r="KT79" s="229"/>
      <c r="KU79" s="229"/>
      <c r="KV79" s="229"/>
      <c r="KW79" s="229"/>
      <c r="KX79" s="229"/>
      <c r="KY79" s="229"/>
      <c r="KZ79" s="229"/>
      <c r="LA79" s="229"/>
      <c r="LB79" s="229"/>
      <c r="LC79" s="229"/>
      <c r="LD79" s="229"/>
      <c r="LE79" s="229"/>
      <c r="LF79" s="229"/>
      <c r="LG79" s="229"/>
      <c r="LH79" s="229"/>
      <c r="LI79" s="229"/>
      <c r="LJ79" s="229"/>
      <c r="LK79" s="229"/>
      <c r="LL79" s="229"/>
      <c r="LM79" s="229"/>
      <c r="LN79" s="229"/>
      <c r="LO79" s="229"/>
      <c r="LP79" s="229"/>
      <c r="LQ79" s="229"/>
      <c r="LR79" s="229"/>
      <c r="LS79" s="229"/>
      <c r="LT79" s="229"/>
      <c r="LU79" s="229"/>
      <c r="LV79" s="229"/>
      <c r="LW79" s="229"/>
      <c r="LX79" s="229"/>
      <c r="LY79" s="229"/>
      <c r="LZ79" s="229"/>
      <c r="MA79" s="229"/>
      <c r="MB79" s="229"/>
      <c r="MC79" s="229"/>
      <c r="MD79" s="229"/>
      <c r="ME79" s="229"/>
      <c r="MF79" s="229"/>
      <c r="MG79" s="229"/>
      <c r="MH79" s="229"/>
      <c r="MI79" s="229"/>
      <c r="MJ79" s="229"/>
      <c r="MK79" s="229"/>
      <c r="ML79" s="229"/>
      <c r="MM79" s="229"/>
      <c r="MN79" s="229"/>
      <c r="MO79" s="229"/>
      <c r="MP79" s="229"/>
      <c r="MQ79" s="229"/>
    </row>
    <row r="80" spans="1:355" ht="18.75" x14ac:dyDescent="0.25">
      <c r="A80" s="380" t="s">
        <v>918</v>
      </c>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381"/>
      <c r="AW80" s="381"/>
      <c r="AX80" s="381"/>
      <c r="AY80" s="382"/>
      <c r="FF80" s="313"/>
      <c r="FG80" s="313"/>
      <c r="FH80" s="313"/>
      <c r="FI80" s="313"/>
      <c r="FJ80" s="313"/>
      <c r="FK80" s="313"/>
      <c r="FL80" s="313"/>
      <c r="FM80" s="313"/>
      <c r="FN80" s="313"/>
      <c r="FO80" s="313"/>
      <c r="FP80" s="313"/>
      <c r="FQ80" s="313"/>
      <c r="FR80" s="313"/>
      <c r="FS80" s="313"/>
      <c r="FT80" s="313"/>
      <c r="FU80" s="313"/>
      <c r="FV80" s="313"/>
      <c r="FW80" s="313"/>
      <c r="FX80" s="313"/>
      <c r="FY80" s="313"/>
      <c r="FZ80" s="313"/>
      <c r="GA80" s="313"/>
      <c r="GB80" s="313"/>
      <c r="GC80" s="313"/>
      <c r="GD80" s="313"/>
      <c r="GE80" s="313"/>
      <c r="GF80" s="313"/>
      <c r="GG80" s="313"/>
      <c r="GH80" s="313"/>
      <c r="GI80" s="313"/>
      <c r="GJ80" s="313"/>
      <c r="GK80" s="313"/>
      <c r="GL80" s="313"/>
      <c r="GM80" s="313"/>
      <c r="GN80" s="313"/>
      <c r="GO80" s="313"/>
      <c r="GP80" s="313"/>
      <c r="GQ80" s="313"/>
      <c r="GR80" s="313"/>
      <c r="GS80" s="313"/>
      <c r="GT80" s="313"/>
      <c r="GU80" s="313"/>
      <c r="GV80" s="313"/>
      <c r="GW80" s="313"/>
      <c r="GX80" s="313"/>
      <c r="GY80" s="313"/>
      <c r="GZ80" s="313"/>
      <c r="HA80" s="313"/>
      <c r="HB80" s="313"/>
      <c r="HC80" s="313"/>
      <c r="HD80" s="313"/>
      <c r="HE80" s="313"/>
      <c r="HF80" s="313"/>
      <c r="HG80" s="313"/>
      <c r="HH80" s="313"/>
      <c r="HI80" s="313"/>
      <c r="HJ80" s="313"/>
      <c r="HK80" s="313"/>
      <c r="HL80" s="313"/>
      <c r="HM80" s="313"/>
      <c r="HN80" s="313"/>
      <c r="HO80" s="313"/>
      <c r="HP80" s="313"/>
      <c r="HQ80" s="313"/>
      <c r="HR80" s="313"/>
      <c r="HS80" s="313"/>
      <c r="HT80" s="313"/>
      <c r="HU80" s="313"/>
      <c r="HV80" s="313"/>
      <c r="HW80" s="313"/>
      <c r="HX80" s="313"/>
      <c r="HY80" s="313"/>
      <c r="HZ80" s="313"/>
      <c r="IA80" s="313"/>
      <c r="IB80" s="313"/>
      <c r="IC80" s="313"/>
      <c r="ID80" s="313"/>
      <c r="IE80" s="313"/>
      <c r="IF80" s="313"/>
      <c r="IG80" s="313"/>
      <c r="IH80" s="313"/>
      <c r="II80" s="313"/>
      <c r="IJ80" s="313"/>
      <c r="IK80" s="313"/>
      <c r="IL80" s="313"/>
      <c r="IM80" s="313"/>
      <c r="IN80" s="313"/>
      <c r="IO80" s="313"/>
      <c r="IP80" s="313"/>
      <c r="IQ80" s="313"/>
      <c r="IR80" s="313"/>
      <c r="IS80" s="313"/>
      <c r="IT80" s="313"/>
      <c r="IU80" s="313"/>
      <c r="IV80" s="313"/>
      <c r="IW80" s="313"/>
      <c r="IX80" s="313"/>
      <c r="IY80" s="313"/>
      <c r="IZ80" s="313"/>
      <c r="JA80" s="313"/>
      <c r="JB80" s="313"/>
      <c r="JC80" s="313"/>
      <c r="JD80" s="313"/>
      <c r="JE80" s="313"/>
      <c r="JF80" s="313"/>
      <c r="JG80" s="313"/>
      <c r="JH80" s="313"/>
      <c r="JI80" s="313"/>
      <c r="JJ80" s="313"/>
      <c r="JK80" s="313"/>
      <c r="JL80" s="313"/>
      <c r="JM80" s="313"/>
      <c r="JN80" s="313"/>
      <c r="JO80" s="313"/>
      <c r="JP80" s="313"/>
      <c r="JQ80" s="313"/>
      <c r="JR80" s="313"/>
      <c r="JS80" s="313"/>
      <c r="JT80" s="313"/>
      <c r="JU80" s="313"/>
      <c r="JV80" s="313"/>
      <c r="JW80" s="313"/>
      <c r="JX80" s="313"/>
      <c r="JY80" s="313"/>
      <c r="JZ80" s="313"/>
      <c r="KA80" s="313"/>
      <c r="KB80" s="313"/>
      <c r="KC80" s="313"/>
      <c r="KD80" s="313"/>
      <c r="KE80" s="313"/>
      <c r="KF80" s="313"/>
      <c r="KG80" s="313"/>
      <c r="KH80" s="313"/>
      <c r="KI80" s="313"/>
      <c r="KJ80" s="313"/>
      <c r="KK80" s="313"/>
      <c r="KL80" s="313"/>
      <c r="KM80" s="313"/>
      <c r="KN80" s="313"/>
      <c r="KO80" s="313"/>
      <c r="KP80" s="313"/>
      <c r="KQ80" s="313"/>
      <c r="KR80" s="313"/>
      <c r="KS80" s="313"/>
      <c r="KT80" s="313"/>
      <c r="KU80" s="313"/>
      <c r="KV80" s="313"/>
      <c r="KW80" s="313"/>
      <c r="KX80" s="313"/>
      <c r="KY80" s="313"/>
      <c r="KZ80" s="313"/>
      <c r="LA80" s="313"/>
      <c r="LB80" s="313"/>
      <c r="LC80" s="313"/>
      <c r="LD80" s="313"/>
      <c r="LE80" s="313"/>
      <c r="LF80" s="313"/>
      <c r="LG80" s="313"/>
      <c r="LH80" s="313"/>
      <c r="LI80" s="313"/>
      <c r="LJ80" s="313"/>
      <c r="LK80" s="313"/>
      <c r="LL80" s="313"/>
      <c r="LM80" s="313"/>
      <c r="LN80" s="313"/>
      <c r="LO80" s="313"/>
      <c r="LP80" s="313"/>
      <c r="LQ80" s="313"/>
      <c r="LR80" s="313"/>
      <c r="LS80" s="313"/>
      <c r="LT80" s="313"/>
      <c r="LU80" s="313"/>
      <c r="LV80" s="313"/>
      <c r="LW80" s="313"/>
      <c r="LX80" s="313"/>
      <c r="LY80" s="313"/>
      <c r="LZ80" s="313"/>
      <c r="MA80" s="313"/>
      <c r="MB80" s="313"/>
      <c r="MC80" s="313"/>
      <c r="MD80" s="313"/>
      <c r="ME80" s="313"/>
      <c r="MF80" s="313"/>
      <c r="MG80" s="313"/>
      <c r="MH80" s="313"/>
      <c r="MI80" s="313"/>
      <c r="MJ80" s="313"/>
      <c r="MK80" s="313"/>
      <c r="ML80" s="313"/>
      <c r="MM80" s="313"/>
      <c r="MN80" s="313"/>
      <c r="MO80" s="313"/>
      <c r="MP80" s="313"/>
      <c r="MQ80" s="313"/>
    </row>
    <row r="81" spans="1:355" s="1" customFormat="1" ht="115.5" customHeight="1" x14ac:dyDescent="0.25">
      <c r="A81" s="231" t="s">
        <v>915</v>
      </c>
      <c r="B81" s="232" t="s">
        <v>916</v>
      </c>
      <c r="C81" s="233" t="s">
        <v>97</v>
      </c>
      <c r="D81" s="234"/>
      <c r="E81" s="235"/>
      <c r="F81" s="235"/>
      <c r="G81" s="234"/>
      <c r="H81" s="234"/>
      <c r="I81" s="234"/>
      <c r="J81" s="234"/>
      <c r="K81" s="236">
        <f>E81+F81+G81+I81</f>
        <v>0</v>
      </c>
      <c r="L81" s="235">
        <v>6000</v>
      </c>
      <c r="M81" s="235"/>
      <c r="N81" s="234"/>
      <c r="O81" s="234"/>
      <c r="P81" s="234"/>
      <c r="Q81" s="234"/>
      <c r="R81" s="236">
        <f>L81+M81+N81+P81</f>
        <v>6000</v>
      </c>
      <c r="S81" s="234">
        <f>1.21*50400</f>
        <v>60984</v>
      </c>
      <c r="T81" s="234"/>
      <c r="U81" s="234"/>
      <c r="V81" s="234"/>
      <c r="W81" s="234"/>
      <c r="X81" s="234"/>
      <c r="Y81" s="236">
        <f>S81+T81+U81+W81</f>
        <v>60984</v>
      </c>
      <c r="Z81" s="234"/>
      <c r="AA81" s="234"/>
      <c r="AB81" s="234"/>
      <c r="AC81" s="234"/>
      <c r="AD81" s="234"/>
      <c r="AE81" s="234"/>
      <c r="AF81" s="236">
        <f>Z81+AA81+AB81+AD81</f>
        <v>0</v>
      </c>
      <c r="AG81" s="234"/>
      <c r="AH81" s="234"/>
      <c r="AI81" s="234"/>
      <c r="AJ81" s="234"/>
      <c r="AK81" s="234"/>
      <c r="AL81" s="234"/>
      <c r="AM81" s="236">
        <f>AG81+AH81+AI81+AK81</f>
        <v>0</v>
      </c>
      <c r="AN81" s="234"/>
      <c r="AO81" s="234"/>
      <c r="AP81" s="234"/>
      <c r="AQ81" s="234"/>
      <c r="AR81" s="234"/>
      <c r="AS81" s="234"/>
      <c r="AT81" s="236">
        <f>AN81+AO81+AP81+AR81</f>
        <v>0</v>
      </c>
      <c r="AU81" s="237">
        <f>AT81+AM81+AF81+Y81+R81+K81</f>
        <v>66984</v>
      </c>
      <c r="AV81" s="238" t="s">
        <v>917</v>
      </c>
      <c r="AW81" s="234">
        <v>2023</v>
      </c>
      <c r="AX81" s="234">
        <v>2024</v>
      </c>
      <c r="AY81" s="239" t="s">
        <v>911</v>
      </c>
      <c r="EB81" s="362"/>
      <c r="EC81" s="362"/>
      <c r="ED81" s="362"/>
      <c r="EE81" s="362"/>
      <c r="EF81" s="362"/>
      <c r="EG81" s="362"/>
      <c r="EH81" s="362"/>
      <c r="EI81" s="362"/>
      <c r="EJ81" s="362"/>
      <c r="EK81" s="362"/>
      <c r="EL81" s="362"/>
      <c r="EM81" s="362"/>
      <c r="EN81" s="362"/>
      <c r="EO81" s="362"/>
      <c r="EP81" s="362"/>
      <c r="EQ81" s="362"/>
      <c r="ER81" s="362"/>
      <c r="ES81" s="362"/>
      <c r="ET81" s="362"/>
      <c r="EU81" s="362"/>
      <c r="EV81" s="362"/>
      <c r="EW81" s="362"/>
      <c r="EX81" s="362"/>
      <c r="EY81" s="362"/>
      <c r="EZ81" s="362"/>
      <c r="FA81" s="362"/>
      <c r="FB81" s="362"/>
      <c r="FC81" s="362"/>
      <c r="FD81" s="362"/>
      <c r="FE81" s="362"/>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c r="IR81" s="229"/>
      <c r="IS81" s="229"/>
      <c r="IT81" s="229"/>
      <c r="IU81" s="229"/>
      <c r="IV81" s="229"/>
      <c r="IW81" s="229"/>
      <c r="IX81" s="229"/>
      <c r="IY81" s="229"/>
      <c r="IZ81" s="229"/>
      <c r="JA81" s="229"/>
      <c r="JB81" s="229"/>
      <c r="JC81" s="229"/>
      <c r="JD81" s="229"/>
      <c r="JE81" s="229"/>
      <c r="JF81" s="229"/>
      <c r="JG81" s="229"/>
      <c r="JH81" s="229"/>
      <c r="JI81" s="229"/>
      <c r="JJ81" s="229"/>
      <c r="JK81" s="229"/>
      <c r="JL81" s="229"/>
      <c r="JM81" s="229"/>
      <c r="JN81" s="229"/>
      <c r="JO81" s="229"/>
      <c r="JP81" s="229"/>
      <c r="JQ81" s="229"/>
      <c r="JR81" s="229"/>
      <c r="JS81" s="229"/>
      <c r="JT81" s="229"/>
      <c r="JU81" s="229"/>
      <c r="JV81" s="229"/>
      <c r="JW81" s="229"/>
      <c r="JX81" s="229"/>
      <c r="JY81" s="229"/>
      <c r="JZ81" s="229"/>
      <c r="KA81" s="229"/>
      <c r="KB81" s="229"/>
      <c r="KC81" s="229"/>
      <c r="KD81" s="229"/>
      <c r="KE81" s="229"/>
      <c r="KF81" s="229"/>
      <c r="KG81" s="229"/>
      <c r="KH81" s="229"/>
      <c r="KI81" s="229"/>
      <c r="KJ81" s="229"/>
      <c r="KK81" s="229"/>
      <c r="KL81" s="229"/>
      <c r="KM81" s="229"/>
      <c r="KN81" s="229"/>
      <c r="KO81" s="229"/>
      <c r="KP81" s="229"/>
      <c r="KQ81" s="229"/>
      <c r="KR81" s="229"/>
      <c r="KS81" s="229"/>
      <c r="KT81" s="229"/>
      <c r="KU81" s="229"/>
      <c r="KV81" s="229"/>
      <c r="KW81" s="229"/>
      <c r="KX81" s="229"/>
      <c r="KY81" s="229"/>
      <c r="KZ81" s="229"/>
      <c r="LA81" s="229"/>
      <c r="LB81" s="229"/>
      <c r="LC81" s="229"/>
      <c r="LD81" s="229"/>
      <c r="LE81" s="229"/>
      <c r="LF81" s="229"/>
      <c r="LG81" s="229"/>
      <c r="LH81" s="229"/>
      <c r="LI81" s="229"/>
      <c r="LJ81" s="229"/>
      <c r="LK81" s="229"/>
      <c r="LL81" s="229"/>
      <c r="LM81" s="229"/>
      <c r="LN81" s="229"/>
      <c r="LO81" s="229"/>
      <c r="LP81" s="229"/>
      <c r="LQ81" s="229"/>
      <c r="LR81" s="229"/>
      <c r="LS81" s="229"/>
      <c r="LT81" s="229"/>
      <c r="LU81" s="229"/>
      <c r="LV81" s="229"/>
      <c r="LW81" s="229"/>
      <c r="LX81" s="229"/>
      <c r="LY81" s="229"/>
      <c r="LZ81" s="229"/>
      <c r="MA81" s="229"/>
      <c r="MB81" s="229"/>
      <c r="MC81" s="229"/>
      <c r="MD81" s="229"/>
      <c r="ME81" s="229"/>
      <c r="MF81" s="229"/>
      <c r="MG81" s="229"/>
      <c r="MH81" s="229"/>
      <c r="MI81" s="229"/>
      <c r="MJ81" s="229"/>
      <c r="MK81" s="229"/>
      <c r="ML81" s="229"/>
      <c r="MM81" s="229"/>
      <c r="MN81" s="229"/>
      <c r="MO81" s="229"/>
      <c r="MP81" s="229"/>
      <c r="MQ81" s="229"/>
    </row>
    <row r="82" spans="1:355" ht="31.5" customHeight="1" x14ac:dyDescent="0.25">
      <c r="A82" s="388" t="s">
        <v>918</v>
      </c>
      <c r="B82" s="389"/>
      <c r="C82" s="389"/>
      <c r="D82" s="389"/>
      <c r="E82" s="389"/>
      <c r="F82" s="389"/>
      <c r="G82" s="389"/>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389"/>
      <c r="AL82" s="389"/>
      <c r="AM82" s="389"/>
      <c r="AN82" s="389"/>
      <c r="AO82" s="389"/>
      <c r="AP82" s="389"/>
      <c r="AQ82" s="389"/>
      <c r="AR82" s="389"/>
      <c r="AS82" s="389"/>
      <c r="AT82" s="389"/>
      <c r="AU82" s="389"/>
      <c r="AV82" s="389"/>
      <c r="AW82" s="389"/>
      <c r="AX82" s="389"/>
      <c r="AY82" s="390"/>
      <c r="FF82" s="313"/>
      <c r="FG82" s="313"/>
      <c r="FH82" s="313"/>
      <c r="FI82" s="313"/>
      <c r="FJ82" s="313"/>
      <c r="FK82" s="313"/>
      <c r="FL82" s="313"/>
      <c r="FM82" s="313"/>
      <c r="FN82" s="313"/>
      <c r="FO82" s="313"/>
      <c r="FP82" s="313"/>
      <c r="FQ82" s="313"/>
      <c r="FR82" s="313"/>
      <c r="FS82" s="313"/>
      <c r="FT82" s="313"/>
      <c r="FU82" s="313"/>
      <c r="FV82" s="313"/>
      <c r="FW82" s="313"/>
      <c r="FX82" s="313"/>
      <c r="FY82" s="313"/>
      <c r="FZ82" s="313"/>
      <c r="GA82" s="313"/>
      <c r="GB82" s="313"/>
      <c r="GC82" s="313"/>
      <c r="GD82" s="313"/>
      <c r="GE82" s="313"/>
      <c r="GF82" s="313"/>
      <c r="GG82" s="313"/>
      <c r="GH82" s="313"/>
      <c r="GI82" s="313"/>
      <c r="GJ82" s="313"/>
      <c r="GK82" s="313"/>
      <c r="GL82" s="313"/>
      <c r="GM82" s="313"/>
      <c r="GN82" s="313"/>
      <c r="GO82" s="313"/>
      <c r="GP82" s="313"/>
      <c r="GQ82" s="313"/>
      <c r="GR82" s="313"/>
      <c r="GS82" s="313"/>
      <c r="GT82" s="313"/>
      <c r="GU82" s="313"/>
      <c r="GV82" s="313"/>
      <c r="GW82" s="313"/>
      <c r="GX82" s="313"/>
      <c r="GY82" s="313"/>
      <c r="GZ82" s="313"/>
      <c r="HA82" s="313"/>
      <c r="HB82" s="313"/>
      <c r="HC82" s="313"/>
      <c r="HD82" s="313"/>
      <c r="HE82" s="313"/>
      <c r="HF82" s="313"/>
      <c r="HG82" s="313"/>
      <c r="HH82" s="313"/>
      <c r="HI82" s="313"/>
      <c r="HJ82" s="313"/>
      <c r="HK82" s="313"/>
      <c r="HL82" s="313"/>
      <c r="HM82" s="313"/>
      <c r="HN82" s="313"/>
      <c r="HO82" s="313"/>
      <c r="HP82" s="313"/>
      <c r="HQ82" s="313"/>
      <c r="HR82" s="313"/>
      <c r="HS82" s="313"/>
      <c r="HT82" s="313"/>
      <c r="HU82" s="313"/>
      <c r="HV82" s="313"/>
      <c r="HW82" s="313"/>
      <c r="HX82" s="313"/>
      <c r="HY82" s="313"/>
      <c r="HZ82" s="313"/>
      <c r="IA82" s="313"/>
      <c r="IB82" s="313"/>
      <c r="IC82" s="313"/>
      <c r="ID82" s="313"/>
      <c r="IE82" s="313"/>
      <c r="IF82" s="313"/>
      <c r="IG82" s="313"/>
      <c r="IH82" s="313"/>
      <c r="II82" s="313"/>
      <c r="IJ82" s="313"/>
      <c r="IK82" s="313"/>
      <c r="IL82" s="313"/>
      <c r="IM82" s="313"/>
      <c r="IN82" s="313"/>
      <c r="IO82" s="313"/>
      <c r="IP82" s="313"/>
      <c r="IQ82" s="313"/>
      <c r="IR82" s="313"/>
      <c r="IS82" s="313"/>
      <c r="IT82" s="313"/>
      <c r="IU82" s="313"/>
      <c r="IV82" s="313"/>
      <c r="IW82" s="313"/>
      <c r="IX82" s="313"/>
      <c r="IY82" s="313"/>
      <c r="IZ82" s="313"/>
      <c r="JA82" s="313"/>
      <c r="JB82" s="313"/>
      <c r="JC82" s="313"/>
      <c r="JD82" s="313"/>
      <c r="JE82" s="313"/>
      <c r="JF82" s="313"/>
      <c r="JG82" s="313"/>
      <c r="JH82" s="313"/>
      <c r="JI82" s="313"/>
      <c r="JJ82" s="313"/>
      <c r="JK82" s="313"/>
      <c r="JL82" s="313"/>
      <c r="JM82" s="313"/>
      <c r="JN82" s="313"/>
      <c r="JO82" s="313"/>
      <c r="JP82" s="313"/>
      <c r="JQ82" s="313"/>
      <c r="JR82" s="313"/>
      <c r="JS82" s="313"/>
      <c r="JT82" s="313"/>
      <c r="JU82" s="313"/>
      <c r="JV82" s="313"/>
      <c r="JW82" s="313"/>
      <c r="JX82" s="313"/>
      <c r="JY82" s="313"/>
      <c r="JZ82" s="313"/>
      <c r="KA82" s="313"/>
      <c r="KB82" s="313"/>
      <c r="KC82" s="313"/>
      <c r="KD82" s="313"/>
      <c r="KE82" s="313"/>
      <c r="KF82" s="313"/>
      <c r="KG82" s="313"/>
      <c r="KH82" s="313"/>
      <c r="KI82" s="313"/>
      <c r="KJ82" s="313"/>
      <c r="KK82" s="313"/>
      <c r="KL82" s="313"/>
      <c r="KM82" s="313"/>
      <c r="KN82" s="313"/>
      <c r="KO82" s="313"/>
      <c r="KP82" s="313"/>
      <c r="KQ82" s="313"/>
      <c r="KR82" s="313"/>
      <c r="KS82" s="313"/>
      <c r="KT82" s="313"/>
      <c r="KU82" s="313"/>
      <c r="KV82" s="313"/>
      <c r="KW82" s="313"/>
      <c r="KX82" s="313"/>
      <c r="KY82" s="313"/>
      <c r="KZ82" s="313"/>
      <c r="LA82" s="313"/>
      <c r="LB82" s="313"/>
      <c r="LC82" s="313"/>
      <c r="LD82" s="313"/>
      <c r="LE82" s="313"/>
      <c r="LF82" s="313"/>
      <c r="LG82" s="313"/>
      <c r="LH82" s="313"/>
      <c r="LI82" s="313"/>
      <c r="LJ82" s="313"/>
      <c r="LK82" s="313"/>
      <c r="LL82" s="313"/>
      <c r="LM82" s="313"/>
      <c r="LN82" s="313"/>
      <c r="LO82" s="313"/>
      <c r="LP82" s="313"/>
      <c r="LQ82" s="313"/>
      <c r="LR82" s="313"/>
      <c r="LS82" s="313"/>
      <c r="LT82" s="313"/>
      <c r="LU82" s="313"/>
      <c r="LV82" s="313"/>
      <c r="LW82" s="313"/>
      <c r="LX82" s="313"/>
      <c r="LY82" s="313"/>
      <c r="LZ82" s="313"/>
      <c r="MA82" s="313"/>
      <c r="MB82" s="313"/>
      <c r="MC82" s="313"/>
      <c r="MD82" s="313"/>
      <c r="ME82" s="313"/>
      <c r="MF82" s="313"/>
      <c r="MG82" s="313"/>
      <c r="MH82" s="313"/>
      <c r="MI82" s="313"/>
      <c r="MJ82" s="313"/>
      <c r="MK82" s="313"/>
      <c r="ML82" s="313"/>
      <c r="MM82" s="313"/>
      <c r="MN82" s="313"/>
      <c r="MO82" s="313"/>
      <c r="MP82" s="313"/>
      <c r="MQ82" s="313"/>
    </row>
    <row r="83" spans="1:355" s="1" customFormat="1" ht="192.6" customHeight="1" x14ac:dyDescent="0.25">
      <c r="A83" s="167" t="s">
        <v>939</v>
      </c>
      <c r="B83" s="232" t="s">
        <v>940</v>
      </c>
      <c r="C83" s="233" t="s">
        <v>97</v>
      </c>
      <c r="D83" s="274"/>
      <c r="E83" s="234"/>
      <c r="F83" s="274"/>
      <c r="G83" s="275"/>
      <c r="H83" s="275"/>
      <c r="I83" s="275"/>
      <c r="J83" s="275"/>
      <c r="K83" s="259">
        <f t="shared" ref="K83" si="65">E83+F83+G83+I83</f>
        <v>0</v>
      </c>
      <c r="L83" s="234"/>
      <c r="M83" s="234"/>
      <c r="N83" s="234"/>
      <c r="O83" s="234"/>
      <c r="P83" s="234"/>
      <c r="Q83" s="234"/>
      <c r="R83" s="236">
        <f t="shared" ref="R83" si="66">L83+M83+N83+P83</f>
        <v>0</v>
      </c>
      <c r="S83" s="234"/>
      <c r="T83" s="234"/>
      <c r="U83" s="234"/>
      <c r="V83" s="234"/>
      <c r="W83" s="234"/>
      <c r="X83" s="234"/>
      <c r="Y83" s="259">
        <f t="shared" ref="Y83" si="67">S83+T83+U83+W83</f>
        <v>0</v>
      </c>
      <c r="Z83" s="234">
        <v>12000</v>
      </c>
      <c r="AA83" s="234"/>
      <c r="AB83" s="234"/>
      <c r="AC83" s="234"/>
      <c r="AD83" s="234"/>
      <c r="AE83" s="234"/>
      <c r="AF83" s="259">
        <f t="shared" ref="AF83" si="68">Z83+AA83+AB83+AD83</f>
        <v>12000</v>
      </c>
      <c r="AG83" s="234">
        <v>160000</v>
      </c>
      <c r="AH83" s="234"/>
      <c r="AI83" s="234"/>
      <c r="AJ83" s="234"/>
      <c r="AK83" s="234"/>
      <c r="AL83" s="234"/>
      <c r="AM83" s="259">
        <f t="shared" ref="AM83" si="69">AG83+AH83+AI83+AK83</f>
        <v>160000</v>
      </c>
      <c r="AN83" s="234"/>
      <c r="AO83" s="234"/>
      <c r="AP83" s="234"/>
      <c r="AQ83" s="234"/>
      <c r="AR83" s="234"/>
      <c r="AS83" s="234"/>
      <c r="AT83" s="236">
        <f t="shared" ref="AT83" si="70">AN83+AO83+AP83+AR83</f>
        <v>0</v>
      </c>
      <c r="AU83" s="272">
        <f t="shared" ref="AU83" si="71">AT83+AM83+AF83+Y83+R83+K83</f>
        <v>172000</v>
      </c>
      <c r="AV83" s="238" t="s">
        <v>941</v>
      </c>
      <c r="AW83" s="234">
        <v>2025</v>
      </c>
      <c r="AX83" s="234">
        <v>2026</v>
      </c>
      <c r="AY83" s="52" t="s">
        <v>68</v>
      </c>
      <c r="EB83" s="362"/>
      <c r="EC83" s="362"/>
      <c r="ED83" s="362"/>
      <c r="EE83" s="362"/>
      <c r="EF83" s="362"/>
      <c r="EG83" s="362"/>
      <c r="EH83" s="362"/>
      <c r="EI83" s="362"/>
      <c r="EJ83" s="362"/>
      <c r="EK83" s="362"/>
      <c r="EL83" s="362"/>
      <c r="EM83" s="362"/>
      <c r="EN83" s="362"/>
      <c r="EO83" s="362"/>
      <c r="EP83" s="362"/>
      <c r="EQ83" s="362"/>
      <c r="ER83" s="362"/>
      <c r="ES83" s="362"/>
      <c r="ET83" s="362"/>
      <c r="EU83" s="362"/>
      <c r="EV83" s="362"/>
      <c r="EW83" s="362"/>
      <c r="EX83" s="362"/>
      <c r="EY83" s="362"/>
      <c r="EZ83" s="362"/>
      <c r="FA83" s="362"/>
      <c r="FB83" s="362"/>
      <c r="FC83" s="362"/>
      <c r="FD83" s="362"/>
      <c r="FE83" s="362"/>
      <c r="FF83" s="229"/>
      <c r="FG83" s="229"/>
      <c r="FH83" s="229"/>
      <c r="FI83" s="229"/>
      <c r="FJ83" s="229"/>
      <c r="FK83" s="229"/>
      <c r="FL83" s="229"/>
      <c r="FM83" s="229"/>
      <c r="FN83" s="229"/>
      <c r="FO83" s="229"/>
      <c r="FP83" s="229"/>
      <c r="FQ83" s="229"/>
      <c r="FR83" s="229"/>
      <c r="FS83" s="229"/>
      <c r="FT83" s="229"/>
      <c r="FU83" s="229"/>
      <c r="FV83" s="229"/>
      <c r="FW83" s="229"/>
      <c r="FX83" s="229"/>
      <c r="FY83" s="229"/>
      <c r="FZ83" s="229"/>
      <c r="GA83" s="229"/>
      <c r="GB83" s="229"/>
      <c r="GC83" s="229"/>
      <c r="GD83" s="229"/>
      <c r="GE83" s="229"/>
      <c r="GF83" s="229"/>
      <c r="GG83" s="229"/>
      <c r="GH83" s="229"/>
      <c r="GI83" s="229"/>
      <c r="GJ83" s="229"/>
      <c r="GK83" s="229"/>
      <c r="GL83" s="229"/>
      <c r="GM83" s="229"/>
      <c r="GN83" s="229"/>
      <c r="GO83" s="229"/>
      <c r="GP83" s="229"/>
      <c r="GQ83" s="229"/>
      <c r="GR83" s="229"/>
      <c r="GS83" s="229"/>
      <c r="GT83" s="229"/>
      <c r="GU83" s="229"/>
      <c r="GV83" s="229"/>
      <c r="GW83" s="229"/>
      <c r="GX83" s="229"/>
      <c r="GY83" s="229"/>
      <c r="GZ83" s="229"/>
      <c r="HA83" s="229"/>
      <c r="HB83" s="229"/>
      <c r="HC83" s="229"/>
      <c r="HD83" s="229"/>
      <c r="HE83" s="229"/>
      <c r="HF83" s="229"/>
      <c r="HG83" s="229"/>
      <c r="HH83" s="229"/>
      <c r="HI83" s="229"/>
      <c r="HJ83" s="229"/>
      <c r="HK83" s="229"/>
      <c r="HL83" s="229"/>
      <c r="HM83" s="229"/>
      <c r="HN83" s="229"/>
      <c r="HO83" s="229"/>
      <c r="HP83" s="229"/>
      <c r="HQ83" s="229"/>
      <c r="HR83" s="229"/>
      <c r="HS83" s="229"/>
      <c r="HT83" s="229"/>
      <c r="HU83" s="229"/>
      <c r="HV83" s="229"/>
      <c r="HW83" s="229"/>
      <c r="HX83" s="229"/>
      <c r="HY83" s="229"/>
      <c r="HZ83" s="229"/>
      <c r="IA83" s="229"/>
      <c r="IB83" s="229"/>
      <c r="IC83" s="229"/>
      <c r="ID83" s="229"/>
      <c r="IE83" s="229"/>
      <c r="IF83" s="229"/>
      <c r="IG83" s="229"/>
      <c r="IH83" s="229"/>
      <c r="II83" s="229"/>
      <c r="IJ83" s="229"/>
      <c r="IK83" s="229"/>
      <c r="IL83" s="229"/>
      <c r="IM83" s="229"/>
      <c r="IN83" s="229"/>
      <c r="IO83" s="229"/>
      <c r="IP83" s="229"/>
      <c r="IQ83" s="229"/>
      <c r="IR83" s="229"/>
      <c r="IS83" s="229"/>
      <c r="IT83" s="229"/>
      <c r="IU83" s="229"/>
      <c r="IV83" s="229"/>
      <c r="IW83" s="229"/>
      <c r="IX83" s="229"/>
      <c r="IY83" s="229"/>
      <c r="IZ83" s="229"/>
      <c r="JA83" s="229"/>
      <c r="JB83" s="229"/>
      <c r="JC83" s="229"/>
      <c r="JD83" s="229"/>
      <c r="JE83" s="229"/>
      <c r="JF83" s="229"/>
      <c r="JG83" s="229"/>
      <c r="JH83" s="229"/>
      <c r="JI83" s="229"/>
      <c r="JJ83" s="229"/>
      <c r="JK83" s="229"/>
      <c r="JL83" s="229"/>
      <c r="JM83" s="229"/>
      <c r="JN83" s="229"/>
      <c r="JO83" s="229"/>
      <c r="JP83" s="229"/>
      <c r="JQ83" s="229"/>
      <c r="JR83" s="229"/>
      <c r="JS83" s="229"/>
      <c r="JT83" s="229"/>
      <c r="JU83" s="229"/>
      <c r="JV83" s="229"/>
      <c r="JW83" s="229"/>
      <c r="JX83" s="229"/>
      <c r="JY83" s="229"/>
      <c r="JZ83" s="229"/>
      <c r="KA83" s="229"/>
      <c r="KB83" s="229"/>
      <c r="KC83" s="229"/>
      <c r="KD83" s="229"/>
      <c r="KE83" s="229"/>
      <c r="KF83" s="229"/>
      <c r="KG83" s="229"/>
      <c r="KH83" s="229"/>
      <c r="KI83" s="229"/>
      <c r="KJ83" s="229"/>
      <c r="KK83" s="229"/>
      <c r="KL83" s="229"/>
      <c r="KM83" s="229"/>
      <c r="KN83" s="229"/>
      <c r="KO83" s="229"/>
      <c r="KP83" s="229"/>
      <c r="KQ83" s="229"/>
      <c r="KR83" s="229"/>
      <c r="KS83" s="229"/>
      <c r="KT83" s="229"/>
      <c r="KU83" s="229"/>
      <c r="KV83" s="229"/>
      <c r="KW83" s="229"/>
      <c r="KX83" s="229"/>
      <c r="KY83" s="229"/>
      <c r="KZ83" s="229"/>
      <c r="LA83" s="229"/>
      <c r="LB83" s="229"/>
      <c r="LC83" s="229"/>
      <c r="LD83" s="229"/>
      <c r="LE83" s="229"/>
      <c r="LF83" s="229"/>
      <c r="LG83" s="229"/>
      <c r="LH83" s="229"/>
      <c r="LI83" s="229"/>
      <c r="LJ83" s="229"/>
      <c r="LK83" s="229"/>
      <c r="LL83" s="229"/>
      <c r="LM83" s="229"/>
      <c r="LN83" s="229"/>
      <c r="LO83" s="229"/>
      <c r="LP83" s="229"/>
      <c r="LQ83" s="229"/>
      <c r="LR83" s="229"/>
      <c r="LS83" s="229"/>
      <c r="LT83" s="229"/>
      <c r="LU83" s="229"/>
      <c r="LV83" s="229"/>
      <c r="LW83" s="229"/>
      <c r="LX83" s="229"/>
      <c r="LY83" s="229"/>
      <c r="LZ83" s="229"/>
      <c r="MA83" s="229"/>
      <c r="MB83" s="229"/>
      <c r="MC83" s="229"/>
      <c r="MD83" s="229"/>
      <c r="ME83" s="229"/>
      <c r="MF83" s="229"/>
      <c r="MG83" s="229"/>
      <c r="MH83" s="229"/>
      <c r="MI83" s="229"/>
      <c r="MJ83" s="229"/>
      <c r="MK83" s="229"/>
      <c r="ML83" s="229"/>
      <c r="MM83" s="229"/>
      <c r="MN83" s="229"/>
      <c r="MO83" s="229"/>
      <c r="MP83" s="229"/>
      <c r="MQ83" s="229"/>
    </row>
    <row r="84" spans="1:355" ht="31.5" customHeight="1" x14ac:dyDescent="0.25">
      <c r="A84" s="380" t="s">
        <v>989</v>
      </c>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2"/>
      <c r="FF84" s="313"/>
      <c r="FG84" s="313"/>
      <c r="FH84" s="313"/>
      <c r="FI84" s="313"/>
      <c r="FJ84" s="313"/>
      <c r="FK84" s="313"/>
      <c r="FL84" s="313"/>
      <c r="FM84" s="313"/>
      <c r="FN84" s="313"/>
      <c r="FO84" s="313"/>
      <c r="FP84" s="313"/>
      <c r="FQ84" s="313"/>
      <c r="FR84" s="313"/>
      <c r="FS84" s="313"/>
      <c r="FT84" s="313"/>
      <c r="FU84" s="313"/>
      <c r="FV84" s="313"/>
      <c r="FW84" s="313"/>
      <c r="FX84" s="313"/>
      <c r="FY84" s="313"/>
      <c r="FZ84" s="313"/>
      <c r="GA84" s="313"/>
      <c r="GB84" s="313"/>
      <c r="GC84" s="313"/>
      <c r="GD84" s="313"/>
      <c r="GE84" s="313"/>
      <c r="GF84" s="313"/>
      <c r="GG84" s="313"/>
      <c r="GH84" s="313"/>
      <c r="GI84" s="313"/>
      <c r="GJ84" s="313"/>
      <c r="GK84" s="313"/>
      <c r="GL84" s="313"/>
      <c r="GM84" s="313"/>
      <c r="GN84" s="313"/>
      <c r="GO84" s="313"/>
      <c r="GP84" s="313"/>
      <c r="GQ84" s="313"/>
      <c r="GR84" s="313"/>
      <c r="GS84" s="313"/>
      <c r="GT84" s="313"/>
      <c r="GU84" s="313"/>
      <c r="GV84" s="313"/>
      <c r="GW84" s="313"/>
      <c r="GX84" s="313"/>
      <c r="GY84" s="313"/>
      <c r="GZ84" s="313"/>
      <c r="HA84" s="313"/>
      <c r="HB84" s="313"/>
      <c r="HC84" s="313"/>
      <c r="HD84" s="313"/>
      <c r="HE84" s="313"/>
      <c r="HF84" s="313"/>
      <c r="HG84" s="313"/>
      <c r="HH84" s="313"/>
      <c r="HI84" s="313"/>
      <c r="HJ84" s="313"/>
      <c r="HK84" s="313"/>
      <c r="HL84" s="313"/>
      <c r="HM84" s="313"/>
      <c r="HN84" s="313"/>
      <c r="HO84" s="313"/>
      <c r="HP84" s="313"/>
      <c r="HQ84" s="313"/>
      <c r="HR84" s="313"/>
      <c r="HS84" s="313"/>
      <c r="HT84" s="313"/>
      <c r="HU84" s="313"/>
      <c r="HV84" s="313"/>
      <c r="HW84" s="313"/>
      <c r="HX84" s="313"/>
      <c r="HY84" s="313"/>
      <c r="HZ84" s="313"/>
      <c r="IA84" s="313"/>
      <c r="IB84" s="313"/>
      <c r="IC84" s="313"/>
      <c r="ID84" s="313"/>
      <c r="IE84" s="313"/>
      <c r="IF84" s="313"/>
      <c r="IG84" s="313"/>
      <c r="IH84" s="313"/>
      <c r="II84" s="313"/>
      <c r="IJ84" s="313"/>
      <c r="IK84" s="313"/>
      <c r="IL84" s="313"/>
      <c r="IM84" s="313"/>
      <c r="IN84" s="313"/>
      <c r="IO84" s="313"/>
      <c r="IP84" s="313"/>
      <c r="IQ84" s="313"/>
      <c r="IR84" s="313"/>
      <c r="IS84" s="313"/>
      <c r="IT84" s="313"/>
      <c r="IU84" s="313"/>
      <c r="IV84" s="313"/>
      <c r="IW84" s="313"/>
      <c r="IX84" s="313"/>
      <c r="IY84" s="313"/>
      <c r="IZ84" s="313"/>
      <c r="JA84" s="313"/>
      <c r="JB84" s="313"/>
      <c r="JC84" s="313"/>
      <c r="JD84" s="313"/>
      <c r="JE84" s="313"/>
      <c r="JF84" s="313"/>
      <c r="JG84" s="313"/>
      <c r="JH84" s="313"/>
      <c r="JI84" s="313"/>
      <c r="JJ84" s="313"/>
      <c r="JK84" s="313"/>
      <c r="JL84" s="313"/>
      <c r="JM84" s="313"/>
      <c r="JN84" s="313"/>
      <c r="JO84" s="313"/>
      <c r="JP84" s="313"/>
      <c r="JQ84" s="313"/>
      <c r="JR84" s="313"/>
      <c r="JS84" s="313"/>
      <c r="JT84" s="313"/>
      <c r="JU84" s="313"/>
      <c r="JV84" s="313"/>
      <c r="JW84" s="313"/>
      <c r="JX84" s="313"/>
      <c r="JY84" s="313"/>
      <c r="JZ84" s="313"/>
      <c r="KA84" s="313"/>
      <c r="KB84" s="313"/>
      <c r="KC84" s="313"/>
      <c r="KD84" s="313"/>
      <c r="KE84" s="313"/>
      <c r="KF84" s="313"/>
      <c r="KG84" s="313"/>
      <c r="KH84" s="313"/>
      <c r="KI84" s="313"/>
      <c r="KJ84" s="313"/>
      <c r="KK84" s="313"/>
      <c r="KL84" s="313"/>
      <c r="KM84" s="313"/>
      <c r="KN84" s="313"/>
      <c r="KO84" s="313"/>
      <c r="KP84" s="313"/>
      <c r="KQ84" s="313"/>
      <c r="KR84" s="313"/>
      <c r="KS84" s="313"/>
      <c r="KT84" s="313"/>
      <c r="KU84" s="313"/>
      <c r="KV84" s="313"/>
      <c r="KW84" s="313"/>
      <c r="KX84" s="313"/>
      <c r="KY84" s="313"/>
      <c r="KZ84" s="313"/>
      <c r="LA84" s="313"/>
      <c r="LB84" s="313"/>
      <c r="LC84" s="313"/>
      <c r="LD84" s="313"/>
      <c r="LE84" s="313"/>
      <c r="LF84" s="313"/>
      <c r="LG84" s="313"/>
      <c r="LH84" s="313"/>
      <c r="LI84" s="313"/>
      <c r="LJ84" s="313"/>
      <c r="LK84" s="313"/>
      <c r="LL84" s="313"/>
      <c r="LM84" s="313"/>
      <c r="LN84" s="313"/>
      <c r="LO84" s="313"/>
      <c r="LP84" s="313"/>
      <c r="LQ84" s="313"/>
      <c r="LR84" s="313"/>
      <c r="LS84" s="313"/>
      <c r="LT84" s="313"/>
      <c r="LU84" s="313"/>
      <c r="LV84" s="313"/>
      <c r="LW84" s="313"/>
      <c r="LX84" s="313"/>
      <c r="LY84" s="313"/>
      <c r="LZ84" s="313"/>
      <c r="MA84" s="313"/>
      <c r="MB84" s="313"/>
      <c r="MC84" s="313"/>
      <c r="MD84" s="313"/>
      <c r="ME84" s="313"/>
      <c r="MF84" s="313"/>
      <c r="MG84" s="313"/>
      <c r="MH84" s="313"/>
      <c r="MI84" s="313"/>
      <c r="MJ84" s="313"/>
      <c r="MK84" s="313"/>
      <c r="ML84" s="313"/>
      <c r="MM84" s="313"/>
      <c r="MN84" s="313"/>
      <c r="MO84" s="313"/>
      <c r="MP84" s="313"/>
      <c r="MQ84" s="313"/>
    </row>
    <row r="85" spans="1:355" s="1" customFormat="1" ht="192.6" customHeight="1" x14ac:dyDescent="0.25">
      <c r="A85" s="167" t="s">
        <v>939</v>
      </c>
      <c r="B85" s="232" t="s">
        <v>940</v>
      </c>
      <c r="C85" s="233" t="s">
        <v>97</v>
      </c>
      <c r="D85" s="274"/>
      <c r="E85" s="234"/>
      <c r="F85" s="274"/>
      <c r="G85" s="275"/>
      <c r="H85" s="275"/>
      <c r="I85" s="275"/>
      <c r="J85" s="275"/>
      <c r="K85" s="259">
        <f t="shared" ref="K85" si="72">E85+F85+G85+I85</f>
        <v>0</v>
      </c>
      <c r="L85" s="234"/>
      <c r="M85" s="234"/>
      <c r="N85" s="234"/>
      <c r="O85" s="234"/>
      <c r="P85" s="234"/>
      <c r="Q85" s="234"/>
      <c r="R85" s="236">
        <f t="shared" ref="R85" si="73">L85+M85+N85+P85</f>
        <v>0</v>
      </c>
      <c r="S85" s="234"/>
      <c r="T85" s="234"/>
      <c r="U85" s="234"/>
      <c r="V85" s="234"/>
      <c r="W85" s="234"/>
      <c r="X85" s="234"/>
      <c r="Y85" s="259">
        <f t="shared" ref="Y85" si="74">S85+T85+U85+W85</f>
        <v>0</v>
      </c>
      <c r="Z85" s="234">
        <v>12000</v>
      </c>
      <c r="AA85" s="234"/>
      <c r="AB85" s="234"/>
      <c r="AC85" s="234"/>
      <c r="AD85" s="234"/>
      <c r="AE85" s="234"/>
      <c r="AF85" s="259">
        <f t="shared" ref="AF85" si="75">Z85+AA85+AB85+AD85</f>
        <v>12000</v>
      </c>
      <c r="AG85" s="234">
        <v>160000</v>
      </c>
      <c r="AH85" s="234"/>
      <c r="AI85" s="234"/>
      <c r="AJ85" s="234"/>
      <c r="AK85" s="234"/>
      <c r="AL85" s="234"/>
      <c r="AM85" s="259">
        <f t="shared" ref="AM85" si="76">AG85+AH85+AI85+AK85</f>
        <v>160000</v>
      </c>
      <c r="AN85" s="234"/>
      <c r="AO85" s="234"/>
      <c r="AP85" s="234"/>
      <c r="AQ85" s="234"/>
      <c r="AR85" s="234"/>
      <c r="AS85" s="234"/>
      <c r="AT85" s="236">
        <f t="shared" ref="AT85" si="77">AN85+AO85+AP85+AR85</f>
        <v>0</v>
      </c>
      <c r="AU85" s="272">
        <f t="shared" ref="AU85" si="78">AT85+AM85+AF85+Y85+R85+K85</f>
        <v>172000</v>
      </c>
      <c r="AV85" s="238" t="s">
        <v>941</v>
      </c>
      <c r="AW85" s="234">
        <v>2025</v>
      </c>
      <c r="AX85" s="234">
        <v>2026</v>
      </c>
      <c r="AY85" s="52" t="s">
        <v>68</v>
      </c>
      <c r="EB85" s="362"/>
      <c r="EC85" s="362"/>
      <c r="ED85" s="362"/>
      <c r="EE85" s="362"/>
      <c r="EF85" s="362"/>
      <c r="EG85" s="362"/>
      <c r="EH85" s="362"/>
      <c r="EI85" s="362"/>
      <c r="EJ85" s="362"/>
      <c r="EK85" s="362"/>
      <c r="EL85" s="362"/>
      <c r="EM85" s="362"/>
      <c r="EN85" s="362"/>
      <c r="EO85" s="362"/>
      <c r="EP85" s="362"/>
      <c r="EQ85" s="362"/>
      <c r="ER85" s="362"/>
      <c r="ES85" s="362"/>
      <c r="ET85" s="362"/>
      <c r="EU85" s="362"/>
      <c r="EV85" s="362"/>
      <c r="EW85" s="362"/>
      <c r="EX85" s="362"/>
      <c r="EY85" s="362"/>
      <c r="EZ85" s="362"/>
      <c r="FA85" s="362"/>
      <c r="FB85" s="362"/>
      <c r="FC85" s="362"/>
      <c r="FD85" s="362"/>
      <c r="FE85" s="362"/>
      <c r="FF85" s="229"/>
      <c r="FG85" s="229"/>
      <c r="FH85" s="229"/>
      <c r="FI85" s="229"/>
      <c r="FJ85" s="229"/>
      <c r="FK85" s="229"/>
      <c r="FL85" s="229"/>
      <c r="FM85" s="229"/>
      <c r="FN85" s="229"/>
      <c r="FO85" s="229"/>
      <c r="FP85" s="229"/>
      <c r="FQ85" s="229"/>
      <c r="FR85" s="229"/>
      <c r="FS85" s="229"/>
      <c r="FT85" s="229"/>
      <c r="FU85" s="229"/>
      <c r="FV85" s="229"/>
      <c r="FW85" s="229"/>
      <c r="FX85" s="229"/>
      <c r="FY85" s="229"/>
      <c r="FZ85" s="229"/>
      <c r="GA85" s="229"/>
      <c r="GB85" s="229"/>
      <c r="GC85" s="229"/>
      <c r="GD85" s="229"/>
      <c r="GE85" s="229"/>
      <c r="GF85" s="229"/>
      <c r="GG85" s="229"/>
      <c r="GH85" s="229"/>
      <c r="GI85" s="229"/>
      <c r="GJ85" s="229"/>
      <c r="GK85" s="229"/>
      <c r="GL85" s="229"/>
      <c r="GM85" s="229"/>
      <c r="GN85" s="229"/>
      <c r="GO85" s="229"/>
      <c r="GP85" s="229"/>
      <c r="GQ85" s="229"/>
      <c r="GR85" s="229"/>
      <c r="GS85" s="229"/>
      <c r="GT85" s="229"/>
      <c r="GU85" s="229"/>
      <c r="GV85" s="229"/>
      <c r="GW85" s="229"/>
      <c r="GX85" s="229"/>
      <c r="GY85" s="229"/>
      <c r="GZ85" s="229"/>
      <c r="HA85" s="229"/>
      <c r="HB85" s="229"/>
      <c r="HC85" s="229"/>
      <c r="HD85" s="229"/>
      <c r="HE85" s="229"/>
      <c r="HF85" s="229"/>
      <c r="HG85" s="229"/>
      <c r="HH85" s="229"/>
      <c r="HI85" s="229"/>
      <c r="HJ85" s="229"/>
      <c r="HK85" s="229"/>
      <c r="HL85" s="229"/>
      <c r="HM85" s="229"/>
      <c r="HN85" s="229"/>
      <c r="HO85" s="229"/>
      <c r="HP85" s="229"/>
      <c r="HQ85" s="229"/>
      <c r="HR85" s="229"/>
      <c r="HS85" s="229"/>
      <c r="HT85" s="229"/>
      <c r="HU85" s="229"/>
      <c r="HV85" s="229"/>
      <c r="HW85" s="229"/>
      <c r="HX85" s="229"/>
      <c r="HY85" s="229"/>
      <c r="HZ85" s="229"/>
      <c r="IA85" s="229"/>
      <c r="IB85" s="229"/>
      <c r="IC85" s="229"/>
      <c r="ID85" s="229"/>
      <c r="IE85" s="229"/>
      <c r="IF85" s="229"/>
      <c r="IG85" s="229"/>
      <c r="IH85" s="229"/>
      <c r="II85" s="229"/>
      <c r="IJ85" s="229"/>
      <c r="IK85" s="229"/>
      <c r="IL85" s="229"/>
      <c r="IM85" s="229"/>
      <c r="IN85" s="229"/>
      <c r="IO85" s="229"/>
      <c r="IP85" s="229"/>
      <c r="IQ85" s="229"/>
      <c r="IR85" s="229"/>
      <c r="IS85" s="229"/>
      <c r="IT85" s="229"/>
      <c r="IU85" s="229"/>
      <c r="IV85" s="229"/>
      <c r="IW85" s="229"/>
      <c r="IX85" s="229"/>
      <c r="IY85" s="229"/>
      <c r="IZ85" s="229"/>
      <c r="JA85" s="229"/>
      <c r="JB85" s="229"/>
      <c r="JC85" s="229"/>
      <c r="JD85" s="229"/>
      <c r="JE85" s="229"/>
      <c r="JF85" s="229"/>
      <c r="JG85" s="229"/>
      <c r="JH85" s="229"/>
      <c r="JI85" s="229"/>
      <c r="JJ85" s="229"/>
      <c r="JK85" s="229"/>
      <c r="JL85" s="229"/>
      <c r="JM85" s="229"/>
      <c r="JN85" s="229"/>
      <c r="JO85" s="229"/>
      <c r="JP85" s="229"/>
      <c r="JQ85" s="229"/>
      <c r="JR85" s="229"/>
      <c r="JS85" s="229"/>
      <c r="JT85" s="229"/>
      <c r="JU85" s="229"/>
      <c r="JV85" s="229"/>
      <c r="JW85" s="229"/>
      <c r="JX85" s="229"/>
      <c r="JY85" s="229"/>
      <c r="JZ85" s="229"/>
      <c r="KA85" s="229"/>
      <c r="KB85" s="229"/>
      <c r="KC85" s="229"/>
      <c r="KD85" s="229"/>
      <c r="KE85" s="229"/>
      <c r="KF85" s="229"/>
      <c r="KG85" s="229"/>
      <c r="KH85" s="229"/>
      <c r="KI85" s="229"/>
      <c r="KJ85" s="229"/>
      <c r="KK85" s="229"/>
      <c r="KL85" s="229"/>
      <c r="KM85" s="229"/>
      <c r="KN85" s="229"/>
      <c r="KO85" s="229"/>
      <c r="KP85" s="229"/>
      <c r="KQ85" s="229"/>
      <c r="KR85" s="229"/>
      <c r="KS85" s="229"/>
      <c r="KT85" s="229"/>
      <c r="KU85" s="229"/>
      <c r="KV85" s="229"/>
      <c r="KW85" s="229"/>
      <c r="KX85" s="229"/>
      <c r="KY85" s="229"/>
      <c r="KZ85" s="229"/>
      <c r="LA85" s="229"/>
      <c r="LB85" s="229"/>
      <c r="LC85" s="229"/>
      <c r="LD85" s="229"/>
      <c r="LE85" s="229"/>
      <c r="LF85" s="229"/>
      <c r="LG85" s="229"/>
      <c r="LH85" s="229"/>
      <c r="LI85" s="229"/>
      <c r="LJ85" s="229"/>
      <c r="LK85" s="229"/>
      <c r="LL85" s="229"/>
      <c r="LM85" s="229"/>
      <c r="LN85" s="229"/>
      <c r="LO85" s="229"/>
      <c r="LP85" s="229"/>
      <c r="LQ85" s="229"/>
      <c r="LR85" s="229"/>
      <c r="LS85" s="229"/>
      <c r="LT85" s="229"/>
      <c r="LU85" s="229"/>
      <c r="LV85" s="229"/>
      <c r="LW85" s="229"/>
      <c r="LX85" s="229"/>
      <c r="LY85" s="229"/>
      <c r="LZ85" s="229"/>
      <c r="MA85" s="229"/>
      <c r="MB85" s="229"/>
      <c r="MC85" s="229"/>
      <c r="MD85" s="229"/>
      <c r="ME85" s="229"/>
      <c r="MF85" s="229"/>
      <c r="MG85" s="229"/>
      <c r="MH85" s="229"/>
      <c r="MI85" s="229"/>
      <c r="MJ85" s="229"/>
      <c r="MK85" s="229"/>
      <c r="ML85" s="229"/>
      <c r="MM85" s="229"/>
      <c r="MN85" s="229"/>
      <c r="MO85" s="229"/>
      <c r="MP85" s="229"/>
      <c r="MQ85" s="229"/>
    </row>
    <row r="86" spans="1:355" ht="31.5" customHeight="1" x14ac:dyDescent="0.25">
      <c r="A86" s="404" t="s">
        <v>989</v>
      </c>
      <c r="B86" s="405"/>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c r="AN86" s="405"/>
      <c r="AO86" s="405"/>
      <c r="AP86" s="405"/>
      <c r="AQ86" s="405"/>
      <c r="AR86" s="405"/>
      <c r="AS86" s="405"/>
      <c r="AT86" s="405"/>
      <c r="AU86" s="405"/>
      <c r="AV86" s="405"/>
      <c r="AW86" s="405"/>
      <c r="AX86" s="405"/>
      <c r="AY86" s="406"/>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362"/>
      <c r="EC86" s="362"/>
      <c r="ED86" s="362"/>
      <c r="EE86" s="362"/>
      <c r="EF86" s="362"/>
      <c r="EG86" s="362"/>
      <c r="FF86" s="313"/>
      <c r="FG86" s="313"/>
      <c r="FH86" s="313"/>
      <c r="FI86" s="313"/>
      <c r="FJ86" s="313"/>
      <c r="FK86" s="313"/>
      <c r="FL86" s="313"/>
      <c r="FM86" s="313"/>
      <c r="FN86" s="313"/>
      <c r="FO86" s="313"/>
      <c r="FP86" s="313"/>
      <c r="FQ86" s="313"/>
      <c r="FR86" s="313"/>
      <c r="FS86" s="313"/>
      <c r="FT86" s="313"/>
      <c r="FU86" s="313"/>
      <c r="FV86" s="313"/>
      <c r="FW86" s="313"/>
      <c r="FX86" s="313"/>
      <c r="FY86" s="313"/>
      <c r="FZ86" s="313"/>
      <c r="GA86" s="313"/>
      <c r="GB86" s="313"/>
      <c r="GC86" s="313"/>
      <c r="GD86" s="313"/>
      <c r="GE86" s="313"/>
      <c r="GF86" s="313"/>
      <c r="GG86" s="313"/>
      <c r="GH86" s="313"/>
      <c r="GI86" s="313"/>
      <c r="GJ86" s="313"/>
      <c r="GK86" s="313"/>
      <c r="GL86" s="313"/>
      <c r="GM86" s="313"/>
      <c r="GN86" s="313"/>
      <c r="GO86" s="313"/>
      <c r="GP86" s="313"/>
      <c r="GQ86" s="313"/>
      <c r="GR86" s="313"/>
      <c r="GS86" s="313"/>
      <c r="GT86" s="313"/>
      <c r="GU86" s="313"/>
      <c r="GV86" s="313"/>
      <c r="GW86" s="313"/>
      <c r="GX86" s="313"/>
      <c r="GY86" s="313"/>
      <c r="GZ86" s="313"/>
      <c r="HA86" s="313"/>
      <c r="HB86" s="313"/>
      <c r="HC86" s="313"/>
      <c r="HD86" s="313"/>
      <c r="HE86" s="313"/>
      <c r="HF86" s="313"/>
      <c r="HG86" s="313"/>
      <c r="HH86" s="313"/>
      <c r="HI86" s="313"/>
      <c r="HJ86" s="313"/>
      <c r="HK86" s="313"/>
      <c r="HL86" s="313"/>
      <c r="HM86" s="313"/>
      <c r="HN86" s="313"/>
      <c r="HO86" s="313"/>
      <c r="HP86" s="313"/>
      <c r="HQ86" s="313"/>
      <c r="HR86" s="313"/>
      <c r="HS86" s="313"/>
      <c r="HT86" s="313"/>
      <c r="HU86" s="313"/>
      <c r="HV86" s="313"/>
      <c r="HW86" s="313"/>
      <c r="HX86" s="313"/>
      <c r="HY86" s="313"/>
      <c r="HZ86" s="313"/>
      <c r="IA86" s="313"/>
      <c r="IB86" s="313"/>
      <c r="IC86" s="313"/>
      <c r="ID86" s="313"/>
      <c r="IE86" s="313"/>
      <c r="IF86" s="313"/>
      <c r="IG86" s="313"/>
      <c r="IH86" s="313"/>
      <c r="II86" s="313"/>
      <c r="IJ86" s="313"/>
      <c r="IK86" s="313"/>
      <c r="IL86" s="313"/>
      <c r="IM86" s="313"/>
      <c r="IN86" s="313"/>
      <c r="IO86" s="313"/>
      <c r="IP86" s="313"/>
      <c r="IQ86" s="313"/>
      <c r="IR86" s="313"/>
      <c r="IS86" s="313"/>
      <c r="IT86" s="313"/>
      <c r="IU86" s="313"/>
      <c r="IV86" s="313"/>
      <c r="IW86" s="313"/>
      <c r="IX86" s="313"/>
      <c r="IY86" s="313"/>
      <c r="IZ86" s="313"/>
      <c r="JA86" s="313"/>
      <c r="JB86" s="313"/>
      <c r="JC86" s="313"/>
      <c r="JD86" s="313"/>
      <c r="JE86" s="313"/>
      <c r="JF86" s="313"/>
      <c r="JG86" s="313"/>
      <c r="JH86" s="313"/>
      <c r="JI86" s="313"/>
      <c r="JJ86" s="313"/>
      <c r="JK86" s="313"/>
      <c r="JL86" s="313"/>
      <c r="JM86" s="313"/>
      <c r="JN86" s="313"/>
      <c r="JO86" s="313"/>
      <c r="JP86" s="313"/>
      <c r="JQ86" s="313"/>
      <c r="JR86" s="313"/>
      <c r="JS86" s="313"/>
      <c r="JT86" s="313"/>
      <c r="JU86" s="313"/>
      <c r="JV86" s="313"/>
      <c r="JW86" s="313"/>
      <c r="JX86" s="313"/>
      <c r="JY86" s="313"/>
      <c r="JZ86" s="313"/>
      <c r="KA86" s="313"/>
      <c r="KB86" s="313"/>
      <c r="KC86" s="313"/>
      <c r="KD86" s="313"/>
      <c r="KE86" s="313"/>
      <c r="KF86" s="313"/>
      <c r="KG86" s="313"/>
      <c r="KH86" s="313"/>
      <c r="KI86" s="313"/>
      <c r="KJ86" s="313"/>
      <c r="KK86" s="313"/>
      <c r="KL86" s="313"/>
      <c r="KM86" s="313"/>
      <c r="KN86" s="313"/>
      <c r="KO86" s="313"/>
      <c r="KP86" s="313"/>
      <c r="KQ86" s="313"/>
      <c r="KR86" s="313"/>
      <c r="KS86" s="313"/>
      <c r="KT86" s="313"/>
      <c r="KU86" s="313"/>
      <c r="KV86" s="313"/>
      <c r="KW86" s="313"/>
      <c r="KX86" s="313"/>
      <c r="KY86" s="313"/>
      <c r="KZ86" s="313"/>
      <c r="LA86" s="313"/>
      <c r="LB86" s="313"/>
      <c r="LC86" s="313"/>
      <c r="LD86" s="313"/>
      <c r="LE86" s="313"/>
      <c r="LF86" s="313"/>
      <c r="LG86" s="313"/>
      <c r="LH86" s="313"/>
      <c r="LI86" s="313"/>
      <c r="LJ86" s="313"/>
      <c r="LK86" s="313"/>
      <c r="LL86" s="313"/>
      <c r="LM86" s="313"/>
      <c r="LN86" s="313"/>
      <c r="LO86" s="313"/>
      <c r="LP86" s="313"/>
      <c r="LQ86" s="313"/>
      <c r="LR86" s="313"/>
      <c r="LS86" s="313"/>
      <c r="LT86" s="313"/>
      <c r="LU86" s="313"/>
      <c r="LV86" s="313"/>
      <c r="LW86" s="313"/>
      <c r="LX86" s="313"/>
      <c r="LY86" s="313"/>
      <c r="LZ86" s="313"/>
      <c r="MA86" s="313"/>
      <c r="MB86" s="313"/>
      <c r="MC86" s="313"/>
      <c r="MD86" s="313"/>
      <c r="ME86" s="313"/>
      <c r="MF86" s="313"/>
      <c r="MG86" s="313"/>
      <c r="MH86" s="313"/>
      <c r="MI86" s="313"/>
      <c r="MJ86" s="313"/>
      <c r="MK86" s="313"/>
      <c r="ML86" s="313"/>
      <c r="MM86" s="313"/>
      <c r="MN86" s="313"/>
      <c r="MO86" s="313"/>
      <c r="MP86" s="313"/>
      <c r="MQ86" s="313"/>
    </row>
    <row r="87" spans="1:355" s="304" customFormat="1" ht="141.6" customHeight="1" x14ac:dyDescent="0.25">
      <c r="A87" s="241" t="s">
        <v>1013</v>
      </c>
      <c r="B87" s="217" t="s">
        <v>1014</v>
      </c>
      <c r="C87" s="218" t="s">
        <v>97</v>
      </c>
      <c r="D87" s="219"/>
      <c r="E87" s="243"/>
      <c r="F87" s="244"/>
      <c r="G87" s="219"/>
      <c r="H87" s="219"/>
      <c r="I87" s="219"/>
      <c r="J87" s="219"/>
      <c r="K87" s="326">
        <f>E87+F87+G87+I87</f>
        <v>0</v>
      </c>
      <c r="L87" s="224"/>
      <c r="M87" s="224"/>
      <c r="N87" s="224"/>
      <c r="O87" s="224"/>
      <c r="P87" s="224"/>
      <c r="Q87" s="224"/>
      <c r="R87" s="327">
        <f>L87+M87+N87+P87</f>
        <v>0</v>
      </c>
      <c r="S87" s="224">
        <v>47679</v>
      </c>
      <c r="T87" s="224">
        <v>188650</v>
      </c>
      <c r="U87" s="224">
        <v>126927.01</v>
      </c>
      <c r="V87" s="224" t="s">
        <v>1015</v>
      </c>
      <c r="W87" s="224"/>
      <c r="X87" s="224"/>
      <c r="Y87" s="327">
        <f>S87+T87+U87+W87</f>
        <v>363256.01</v>
      </c>
      <c r="Z87" s="224">
        <v>28293</v>
      </c>
      <c r="AA87" s="224">
        <v>0</v>
      </c>
      <c r="AB87" s="224">
        <v>66016</v>
      </c>
      <c r="AC87" s="224" t="s">
        <v>1015</v>
      </c>
      <c r="AD87" s="224"/>
      <c r="AE87" s="224"/>
      <c r="AF87" s="328">
        <f>Z87+AA87+AB87+AD87</f>
        <v>94309</v>
      </c>
      <c r="AG87" s="224"/>
      <c r="AH87" s="224"/>
      <c r="AI87" s="224"/>
      <c r="AJ87" s="224"/>
      <c r="AK87" s="224"/>
      <c r="AL87" s="224"/>
      <c r="AM87" s="328">
        <f>AG87+AH87+AI87+AK87</f>
        <v>0</v>
      </c>
      <c r="AN87" s="224"/>
      <c r="AO87" s="224"/>
      <c r="AP87" s="224"/>
      <c r="AQ87" s="224"/>
      <c r="AR87" s="224"/>
      <c r="AS87" s="224"/>
      <c r="AT87" s="327">
        <f>AN87+AO87+AP87+AR87</f>
        <v>0</v>
      </c>
      <c r="AU87" s="329">
        <f>AT87+AM87+AF87+Y87+R87+K87</f>
        <v>457565.01</v>
      </c>
      <c r="AV87" s="250" t="s">
        <v>1060</v>
      </c>
      <c r="AW87" s="219">
        <v>2022</v>
      </c>
      <c r="AX87" s="219">
        <v>2025</v>
      </c>
      <c r="AY87" s="251" t="s">
        <v>68</v>
      </c>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362"/>
      <c r="EC87" s="362"/>
      <c r="ED87" s="362"/>
      <c r="EE87" s="362"/>
      <c r="EF87" s="362"/>
      <c r="EG87" s="362"/>
      <c r="EH87" s="362"/>
      <c r="EI87" s="362"/>
      <c r="EJ87" s="362"/>
      <c r="EK87" s="362"/>
      <c r="EL87" s="362"/>
      <c r="EM87" s="362"/>
      <c r="EN87" s="362"/>
      <c r="EO87" s="362"/>
      <c r="EP87" s="362"/>
      <c r="EQ87" s="362"/>
      <c r="ER87" s="362"/>
      <c r="ES87" s="362"/>
      <c r="ET87" s="362"/>
      <c r="EU87" s="362"/>
      <c r="EV87" s="362"/>
      <c r="EW87" s="362"/>
      <c r="EX87" s="362"/>
      <c r="EY87" s="362"/>
      <c r="EZ87" s="362"/>
      <c r="FA87" s="362"/>
      <c r="FB87" s="362"/>
      <c r="FC87" s="362"/>
      <c r="FD87" s="362"/>
      <c r="FE87" s="362"/>
      <c r="FF87" s="229"/>
      <c r="FG87" s="229"/>
      <c r="FH87" s="229"/>
      <c r="FI87" s="229"/>
      <c r="FJ87" s="229"/>
      <c r="FK87" s="229"/>
      <c r="FL87" s="229"/>
      <c r="FM87" s="229"/>
      <c r="FN87" s="229"/>
      <c r="FO87" s="229"/>
      <c r="FP87" s="229"/>
      <c r="FQ87" s="229"/>
      <c r="FR87" s="229"/>
      <c r="FS87" s="229"/>
      <c r="FT87" s="229"/>
      <c r="FU87" s="229"/>
      <c r="FV87" s="229"/>
      <c r="FW87" s="229"/>
      <c r="FX87" s="229"/>
      <c r="FY87" s="229"/>
      <c r="FZ87" s="229"/>
      <c r="GA87" s="229"/>
      <c r="GB87" s="229"/>
      <c r="GC87" s="229"/>
      <c r="GD87" s="229"/>
      <c r="GE87" s="229"/>
      <c r="GF87" s="229"/>
      <c r="GG87" s="229"/>
      <c r="GH87" s="229"/>
      <c r="GI87" s="229"/>
      <c r="GJ87" s="229"/>
      <c r="GK87" s="229"/>
      <c r="GL87" s="229"/>
      <c r="GM87" s="229"/>
      <c r="GN87" s="229"/>
      <c r="GO87" s="229"/>
      <c r="GP87" s="229"/>
      <c r="GQ87" s="229"/>
      <c r="GR87" s="229"/>
      <c r="GS87" s="229"/>
      <c r="GT87" s="229"/>
      <c r="GU87" s="229"/>
      <c r="GV87" s="229"/>
      <c r="GW87" s="229"/>
      <c r="GX87" s="229"/>
      <c r="GY87" s="229"/>
      <c r="GZ87" s="229"/>
      <c r="HA87" s="229"/>
      <c r="HB87" s="229"/>
      <c r="HC87" s="229"/>
      <c r="HD87" s="229"/>
      <c r="HE87" s="229"/>
      <c r="HF87" s="229"/>
      <c r="HG87" s="229"/>
      <c r="HH87" s="229"/>
      <c r="HI87" s="229"/>
      <c r="HJ87" s="229"/>
      <c r="HK87" s="229"/>
      <c r="HL87" s="229"/>
      <c r="HM87" s="229"/>
      <c r="HN87" s="229"/>
      <c r="HO87" s="229"/>
      <c r="HP87" s="229"/>
      <c r="HQ87" s="229"/>
      <c r="HR87" s="229"/>
      <c r="HS87" s="229"/>
      <c r="HT87" s="229"/>
      <c r="HU87" s="229"/>
      <c r="HV87" s="229"/>
      <c r="HW87" s="229"/>
      <c r="HX87" s="229"/>
      <c r="HY87" s="229"/>
      <c r="HZ87" s="229"/>
      <c r="IA87" s="229"/>
      <c r="IB87" s="229"/>
      <c r="IC87" s="229"/>
      <c r="ID87" s="229"/>
      <c r="IE87" s="229"/>
      <c r="IF87" s="229"/>
      <c r="IG87" s="229"/>
      <c r="IH87" s="229"/>
      <c r="II87" s="229"/>
      <c r="IJ87" s="229"/>
      <c r="IK87" s="229"/>
      <c r="IL87" s="229"/>
      <c r="IM87" s="229"/>
      <c r="IN87" s="229"/>
      <c r="IO87" s="229"/>
      <c r="IP87" s="229"/>
      <c r="IQ87" s="229"/>
      <c r="IR87" s="229"/>
      <c r="IS87" s="229"/>
      <c r="IT87" s="229"/>
      <c r="IU87" s="229"/>
      <c r="IV87" s="229"/>
      <c r="IW87" s="229"/>
      <c r="IX87" s="229"/>
      <c r="IY87" s="229"/>
      <c r="IZ87" s="229"/>
      <c r="JA87" s="229"/>
      <c r="JB87" s="229"/>
      <c r="JC87" s="229"/>
      <c r="JD87" s="229"/>
      <c r="JE87" s="229"/>
      <c r="JF87" s="229"/>
      <c r="JG87" s="229"/>
      <c r="JH87" s="229"/>
      <c r="JI87" s="229"/>
      <c r="JJ87" s="229"/>
      <c r="JK87" s="229"/>
      <c r="JL87" s="229"/>
      <c r="JM87" s="229"/>
      <c r="JN87" s="229"/>
      <c r="JO87" s="229"/>
      <c r="JP87" s="229"/>
      <c r="JQ87" s="229"/>
      <c r="JR87" s="229"/>
      <c r="JS87" s="229"/>
      <c r="JT87" s="229"/>
      <c r="JU87" s="229"/>
      <c r="JV87" s="229"/>
      <c r="JW87" s="229"/>
      <c r="JX87" s="229"/>
      <c r="JY87" s="229"/>
      <c r="JZ87" s="229"/>
      <c r="KA87" s="229"/>
      <c r="KB87" s="229"/>
      <c r="KC87" s="229"/>
      <c r="KD87" s="229"/>
      <c r="KE87" s="229"/>
      <c r="KF87" s="229"/>
      <c r="KG87" s="229"/>
      <c r="KH87" s="229"/>
      <c r="KI87" s="229"/>
      <c r="KJ87" s="229"/>
      <c r="KK87" s="229"/>
      <c r="KL87" s="229"/>
      <c r="KM87" s="229"/>
      <c r="KN87" s="229"/>
      <c r="KO87" s="229"/>
      <c r="KP87" s="229"/>
      <c r="KQ87" s="229"/>
      <c r="KR87" s="229"/>
      <c r="KS87" s="229"/>
      <c r="KT87" s="229"/>
      <c r="KU87" s="229"/>
      <c r="KV87" s="229"/>
      <c r="KW87" s="229"/>
      <c r="KX87" s="229"/>
      <c r="KY87" s="229"/>
      <c r="KZ87" s="229"/>
      <c r="LA87" s="229"/>
      <c r="LB87" s="229"/>
      <c r="LC87" s="229"/>
      <c r="LD87" s="229"/>
      <c r="LE87" s="229"/>
      <c r="LF87" s="229"/>
      <c r="LG87" s="229"/>
      <c r="LH87" s="229"/>
      <c r="LI87" s="229"/>
      <c r="LJ87" s="229"/>
      <c r="LK87" s="229"/>
      <c r="LL87" s="229"/>
      <c r="LM87" s="229"/>
      <c r="LN87" s="229"/>
      <c r="LO87" s="229"/>
      <c r="LP87" s="229"/>
      <c r="LQ87" s="229"/>
      <c r="LR87" s="229"/>
      <c r="LS87" s="229"/>
      <c r="LT87" s="229"/>
      <c r="LU87" s="229"/>
      <c r="LV87" s="229"/>
      <c r="LW87" s="229"/>
      <c r="LX87" s="229"/>
      <c r="LY87" s="229"/>
      <c r="LZ87" s="229"/>
      <c r="MA87" s="229"/>
      <c r="MB87" s="229"/>
      <c r="MC87" s="229"/>
      <c r="MD87" s="229"/>
      <c r="ME87" s="229"/>
      <c r="MF87" s="229"/>
      <c r="MG87" s="229"/>
      <c r="MH87" s="229"/>
      <c r="MI87" s="229"/>
      <c r="MJ87" s="229"/>
      <c r="MK87" s="229"/>
      <c r="ML87" s="229"/>
      <c r="MM87" s="229"/>
      <c r="MN87" s="229"/>
      <c r="MO87" s="229"/>
      <c r="MP87" s="229"/>
      <c r="MQ87" s="229"/>
    </row>
    <row r="88" spans="1:355" s="305" customFormat="1" ht="45.95" customHeight="1" x14ac:dyDescent="0.25">
      <c r="A88" s="404" t="s">
        <v>1074</v>
      </c>
      <c r="B88" s="405"/>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405"/>
      <c r="AL88" s="405"/>
      <c r="AM88" s="405"/>
      <c r="AN88" s="405"/>
      <c r="AO88" s="405"/>
      <c r="AP88" s="405"/>
      <c r="AQ88" s="405"/>
      <c r="AR88" s="405"/>
      <c r="AS88" s="405"/>
      <c r="AT88" s="405"/>
      <c r="AU88" s="405"/>
      <c r="AV88" s="405"/>
      <c r="AW88" s="405"/>
      <c r="AX88" s="405"/>
      <c r="AY88" s="406"/>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362"/>
      <c r="EC88" s="362"/>
      <c r="ED88" s="362"/>
      <c r="EE88" s="362"/>
      <c r="EF88" s="362"/>
      <c r="EG88" s="362"/>
      <c r="EH88" s="364"/>
      <c r="EI88" s="364"/>
      <c r="EJ88" s="364"/>
      <c r="EK88" s="364"/>
      <c r="EL88" s="364"/>
      <c r="EM88" s="364"/>
      <c r="EN88" s="364"/>
      <c r="EO88" s="364"/>
      <c r="EP88" s="364"/>
      <c r="EQ88" s="364"/>
      <c r="ER88" s="364"/>
      <c r="ES88" s="364"/>
      <c r="ET88" s="364"/>
      <c r="EU88" s="364"/>
      <c r="EV88" s="364"/>
      <c r="EW88" s="364"/>
      <c r="EX88" s="364"/>
      <c r="EY88" s="364"/>
      <c r="EZ88" s="364"/>
      <c r="FA88" s="364"/>
      <c r="FB88" s="364"/>
      <c r="FC88" s="364"/>
      <c r="FD88" s="364"/>
      <c r="FE88" s="364"/>
      <c r="FF88" s="314"/>
      <c r="FG88" s="314"/>
      <c r="FH88" s="314"/>
      <c r="FI88" s="314"/>
      <c r="FJ88" s="314"/>
      <c r="FK88" s="314"/>
      <c r="FL88" s="314"/>
      <c r="FM88" s="314"/>
      <c r="FN88" s="314"/>
      <c r="FO88" s="314"/>
      <c r="FP88" s="314"/>
      <c r="FQ88" s="314"/>
      <c r="FR88" s="314"/>
      <c r="FS88" s="314"/>
      <c r="FT88" s="314"/>
      <c r="FU88" s="314"/>
      <c r="FV88" s="314"/>
      <c r="FW88" s="314"/>
      <c r="FX88" s="314"/>
      <c r="FY88" s="314"/>
      <c r="FZ88" s="314"/>
      <c r="GA88" s="314"/>
      <c r="GB88" s="314"/>
      <c r="GC88" s="314"/>
      <c r="GD88" s="314"/>
      <c r="GE88" s="314"/>
      <c r="GF88" s="314"/>
      <c r="GG88" s="314"/>
      <c r="GH88" s="314"/>
      <c r="GI88" s="314"/>
      <c r="GJ88" s="314"/>
      <c r="GK88" s="314"/>
      <c r="GL88" s="314"/>
      <c r="GM88" s="314"/>
      <c r="GN88" s="314"/>
      <c r="GO88" s="314"/>
      <c r="GP88" s="314"/>
      <c r="GQ88" s="314"/>
      <c r="GR88" s="314"/>
      <c r="GS88" s="314"/>
      <c r="GT88" s="314"/>
      <c r="GU88" s="314"/>
      <c r="GV88" s="314"/>
      <c r="GW88" s="314"/>
      <c r="GX88" s="314"/>
      <c r="GY88" s="314"/>
      <c r="GZ88" s="314"/>
      <c r="HA88" s="314"/>
      <c r="HB88" s="314"/>
      <c r="HC88" s="314"/>
      <c r="HD88" s="314"/>
      <c r="HE88" s="314"/>
      <c r="HF88" s="314"/>
      <c r="HG88" s="314"/>
      <c r="HH88" s="314"/>
      <c r="HI88" s="314"/>
      <c r="HJ88" s="314"/>
      <c r="HK88" s="314"/>
      <c r="HL88" s="314"/>
      <c r="HM88" s="314"/>
      <c r="HN88" s="314"/>
      <c r="HO88" s="314"/>
      <c r="HP88" s="314"/>
      <c r="HQ88" s="314"/>
      <c r="HR88" s="314"/>
      <c r="HS88" s="314"/>
      <c r="HT88" s="314"/>
      <c r="HU88" s="314"/>
      <c r="HV88" s="314"/>
      <c r="HW88" s="314"/>
      <c r="HX88" s="314"/>
      <c r="HY88" s="314"/>
      <c r="HZ88" s="314"/>
      <c r="IA88" s="314"/>
      <c r="IB88" s="314"/>
      <c r="IC88" s="314"/>
      <c r="ID88" s="314"/>
      <c r="IE88" s="314"/>
      <c r="IF88" s="314"/>
      <c r="IG88" s="314"/>
      <c r="IH88" s="314"/>
      <c r="II88" s="314"/>
      <c r="IJ88" s="314"/>
      <c r="IK88" s="314"/>
      <c r="IL88" s="314"/>
      <c r="IM88" s="314"/>
      <c r="IN88" s="314"/>
      <c r="IO88" s="314"/>
      <c r="IP88" s="314"/>
      <c r="IQ88" s="314"/>
      <c r="IR88" s="314"/>
      <c r="IS88" s="314"/>
      <c r="IT88" s="314"/>
      <c r="IU88" s="314"/>
      <c r="IV88" s="314"/>
      <c r="IW88" s="314"/>
      <c r="IX88" s="314"/>
      <c r="IY88" s="314"/>
      <c r="IZ88" s="314"/>
      <c r="JA88" s="314"/>
      <c r="JB88" s="314"/>
      <c r="JC88" s="314"/>
      <c r="JD88" s="314"/>
      <c r="JE88" s="314"/>
      <c r="JF88" s="314"/>
      <c r="JG88" s="314"/>
      <c r="JH88" s="314"/>
      <c r="JI88" s="314"/>
      <c r="JJ88" s="314"/>
      <c r="JK88" s="314"/>
      <c r="JL88" s="314"/>
      <c r="JM88" s="314"/>
      <c r="JN88" s="314"/>
      <c r="JO88" s="314"/>
      <c r="JP88" s="314"/>
      <c r="JQ88" s="314"/>
      <c r="JR88" s="314"/>
      <c r="JS88" s="314"/>
      <c r="JT88" s="314"/>
      <c r="JU88" s="314"/>
      <c r="JV88" s="314"/>
      <c r="JW88" s="314"/>
      <c r="JX88" s="314"/>
      <c r="JY88" s="314"/>
      <c r="JZ88" s="314"/>
      <c r="KA88" s="314"/>
      <c r="KB88" s="314"/>
      <c r="KC88" s="314"/>
      <c r="KD88" s="314"/>
      <c r="KE88" s="314"/>
      <c r="KF88" s="314"/>
      <c r="KG88" s="314"/>
      <c r="KH88" s="314"/>
      <c r="KI88" s="314"/>
      <c r="KJ88" s="314"/>
      <c r="KK88" s="314"/>
      <c r="KL88" s="314"/>
      <c r="KM88" s="314"/>
      <c r="KN88" s="314"/>
      <c r="KO88" s="314"/>
      <c r="KP88" s="314"/>
      <c r="KQ88" s="314"/>
      <c r="KR88" s="314"/>
      <c r="KS88" s="314"/>
      <c r="KT88" s="314"/>
      <c r="KU88" s="314"/>
      <c r="KV88" s="314"/>
      <c r="KW88" s="314"/>
      <c r="KX88" s="314"/>
      <c r="KY88" s="314"/>
      <c r="KZ88" s="314"/>
      <c r="LA88" s="314"/>
      <c r="LB88" s="314"/>
      <c r="LC88" s="314"/>
      <c r="LD88" s="314"/>
      <c r="LE88" s="314"/>
      <c r="LF88" s="314"/>
      <c r="LG88" s="314"/>
      <c r="LH88" s="314"/>
      <c r="LI88" s="314"/>
      <c r="LJ88" s="314"/>
      <c r="LK88" s="314"/>
      <c r="LL88" s="314"/>
      <c r="LM88" s="314"/>
      <c r="LN88" s="314"/>
      <c r="LO88" s="314"/>
      <c r="LP88" s="314"/>
      <c r="LQ88" s="314"/>
      <c r="LR88" s="314"/>
      <c r="LS88" s="314"/>
      <c r="LT88" s="314"/>
      <c r="LU88" s="314"/>
      <c r="LV88" s="314"/>
      <c r="LW88" s="314"/>
      <c r="LX88" s="314"/>
      <c r="LY88" s="314"/>
      <c r="LZ88" s="314"/>
      <c r="MA88" s="314"/>
      <c r="MB88" s="314"/>
      <c r="MC88" s="314"/>
      <c r="MD88" s="314"/>
      <c r="ME88" s="314"/>
      <c r="MF88" s="314"/>
      <c r="MG88" s="314"/>
      <c r="MH88" s="314"/>
      <c r="MI88" s="314"/>
      <c r="MJ88" s="314"/>
      <c r="MK88" s="314"/>
      <c r="ML88" s="314"/>
      <c r="MM88" s="314"/>
      <c r="MN88" s="314"/>
      <c r="MO88" s="314"/>
      <c r="MP88" s="314"/>
      <c r="MQ88" s="314"/>
    </row>
    <row r="89" spans="1:355" s="304" customFormat="1" ht="155.1" customHeight="1" x14ac:dyDescent="0.25">
      <c r="A89" s="241" t="s">
        <v>1016</v>
      </c>
      <c r="B89" s="217" t="s">
        <v>1017</v>
      </c>
      <c r="C89" s="218" t="s">
        <v>121</v>
      </c>
      <c r="D89" s="219"/>
      <c r="E89" s="243"/>
      <c r="F89" s="244"/>
      <c r="G89" s="219"/>
      <c r="H89" s="219"/>
      <c r="I89" s="219"/>
      <c r="J89" s="219"/>
      <c r="K89" s="326">
        <f>E89+F89+G89+I89</f>
        <v>0</v>
      </c>
      <c r="L89" s="224"/>
      <c r="M89" s="224"/>
      <c r="N89" s="224"/>
      <c r="O89" s="224"/>
      <c r="P89" s="224"/>
      <c r="Q89" s="224"/>
      <c r="R89" s="327">
        <f>L89+M89+N89+P89</f>
        <v>0</v>
      </c>
      <c r="S89" s="224">
        <v>30796.9</v>
      </c>
      <c r="T89" s="224">
        <v>73315</v>
      </c>
      <c r="U89" s="224">
        <v>49792.01</v>
      </c>
      <c r="V89" s="224" t="s">
        <v>1015</v>
      </c>
      <c r="W89" s="224"/>
      <c r="X89" s="224"/>
      <c r="Y89" s="327">
        <f>S89+T89+U89+W89</f>
        <v>153903.91</v>
      </c>
      <c r="Z89" s="224">
        <v>7926</v>
      </c>
      <c r="AA89" s="224">
        <v>0</v>
      </c>
      <c r="AB89" s="224">
        <v>18494</v>
      </c>
      <c r="AC89" s="224" t="s">
        <v>1015</v>
      </c>
      <c r="AD89" s="224"/>
      <c r="AE89" s="224"/>
      <c r="AF89" s="328">
        <f>Z89+AA89+AB89+AD89</f>
        <v>26420</v>
      </c>
      <c r="AG89" s="224"/>
      <c r="AH89" s="224"/>
      <c r="AI89" s="224"/>
      <c r="AJ89" s="224"/>
      <c r="AK89" s="224"/>
      <c r="AL89" s="224"/>
      <c r="AM89" s="328"/>
      <c r="AN89" s="224"/>
      <c r="AO89" s="224"/>
      <c r="AP89" s="224"/>
      <c r="AQ89" s="224"/>
      <c r="AR89" s="224"/>
      <c r="AS89" s="224"/>
      <c r="AT89" s="327"/>
      <c r="AU89" s="329">
        <f>AT89+AM89+AF89+Y89+R89+K89</f>
        <v>180323.91</v>
      </c>
      <c r="AV89" s="250" t="s">
        <v>1061</v>
      </c>
      <c r="AW89" s="219">
        <v>2022</v>
      </c>
      <c r="AX89" s="219">
        <v>2025</v>
      </c>
      <c r="AY89" s="251" t="s">
        <v>68</v>
      </c>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362"/>
      <c r="EC89" s="362"/>
      <c r="ED89" s="362"/>
      <c r="EE89" s="362"/>
      <c r="EF89" s="362"/>
      <c r="EG89" s="362"/>
      <c r="EH89" s="362"/>
      <c r="EI89" s="362"/>
      <c r="EJ89" s="362"/>
      <c r="EK89" s="362"/>
      <c r="EL89" s="362"/>
      <c r="EM89" s="362"/>
      <c r="EN89" s="362"/>
      <c r="EO89" s="362"/>
      <c r="EP89" s="362"/>
      <c r="EQ89" s="362"/>
      <c r="ER89" s="362"/>
      <c r="ES89" s="362"/>
      <c r="ET89" s="362"/>
      <c r="EU89" s="362"/>
      <c r="EV89" s="362"/>
      <c r="EW89" s="362"/>
      <c r="EX89" s="362"/>
      <c r="EY89" s="362"/>
      <c r="EZ89" s="362"/>
      <c r="FA89" s="362"/>
      <c r="FB89" s="362"/>
      <c r="FC89" s="362"/>
      <c r="FD89" s="362"/>
      <c r="FE89" s="362"/>
      <c r="FF89" s="229"/>
      <c r="FG89" s="229"/>
      <c r="FH89" s="229"/>
      <c r="FI89" s="229"/>
      <c r="FJ89" s="229"/>
      <c r="FK89" s="229"/>
      <c r="FL89" s="229"/>
      <c r="FM89" s="229"/>
      <c r="FN89" s="229"/>
      <c r="FO89" s="229"/>
      <c r="FP89" s="229"/>
      <c r="FQ89" s="229"/>
      <c r="FR89" s="229"/>
      <c r="FS89" s="229"/>
      <c r="FT89" s="229"/>
      <c r="FU89" s="229"/>
      <c r="FV89" s="229"/>
      <c r="FW89" s="229"/>
      <c r="FX89" s="229"/>
      <c r="FY89" s="229"/>
      <c r="FZ89" s="229"/>
      <c r="GA89" s="229"/>
      <c r="GB89" s="229"/>
      <c r="GC89" s="229"/>
      <c r="GD89" s="229"/>
      <c r="GE89" s="229"/>
      <c r="GF89" s="229"/>
      <c r="GG89" s="229"/>
      <c r="GH89" s="229"/>
      <c r="GI89" s="229"/>
      <c r="GJ89" s="229"/>
      <c r="GK89" s="229"/>
      <c r="GL89" s="229"/>
      <c r="GM89" s="229"/>
      <c r="GN89" s="229"/>
      <c r="GO89" s="229"/>
      <c r="GP89" s="229"/>
      <c r="GQ89" s="229"/>
      <c r="GR89" s="229"/>
      <c r="GS89" s="229"/>
      <c r="GT89" s="229"/>
      <c r="GU89" s="229"/>
      <c r="GV89" s="229"/>
      <c r="GW89" s="229"/>
      <c r="GX89" s="229"/>
      <c r="GY89" s="229"/>
      <c r="GZ89" s="229"/>
      <c r="HA89" s="229"/>
      <c r="HB89" s="229"/>
      <c r="HC89" s="229"/>
      <c r="HD89" s="229"/>
      <c r="HE89" s="229"/>
      <c r="HF89" s="229"/>
      <c r="HG89" s="229"/>
      <c r="HH89" s="229"/>
      <c r="HI89" s="229"/>
      <c r="HJ89" s="229"/>
      <c r="HK89" s="229"/>
      <c r="HL89" s="229"/>
      <c r="HM89" s="229"/>
      <c r="HN89" s="229"/>
      <c r="HO89" s="229"/>
      <c r="HP89" s="229"/>
      <c r="HQ89" s="229"/>
      <c r="HR89" s="229"/>
      <c r="HS89" s="229"/>
      <c r="HT89" s="229"/>
      <c r="HU89" s="229"/>
      <c r="HV89" s="229"/>
      <c r="HW89" s="229"/>
      <c r="HX89" s="229"/>
      <c r="HY89" s="229"/>
      <c r="HZ89" s="229"/>
      <c r="IA89" s="229"/>
      <c r="IB89" s="229"/>
      <c r="IC89" s="229"/>
      <c r="ID89" s="229"/>
      <c r="IE89" s="229"/>
      <c r="IF89" s="229"/>
      <c r="IG89" s="229"/>
      <c r="IH89" s="229"/>
      <c r="II89" s="229"/>
      <c r="IJ89" s="229"/>
      <c r="IK89" s="229"/>
      <c r="IL89" s="229"/>
      <c r="IM89" s="229"/>
      <c r="IN89" s="229"/>
      <c r="IO89" s="229"/>
      <c r="IP89" s="229"/>
      <c r="IQ89" s="229"/>
      <c r="IR89" s="229"/>
      <c r="IS89" s="229"/>
      <c r="IT89" s="229"/>
      <c r="IU89" s="229"/>
      <c r="IV89" s="229"/>
      <c r="IW89" s="229"/>
      <c r="IX89" s="229"/>
      <c r="IY89" s="229"/>
      <c r="IZ89" s="229"/>
      <c r="JA89" s="229"/>
      <c r="JB89" s="229"/>
      <c r="JC89" s="229"/>
      <c r="JD89" s="229"/>
      <c r="JE89" s="229"/>
      <c r="JF89" s="229"/>
      <c r="JG89" s="229"/>
      <c r="JH89" s="229"/>
      <c r="JI89" s="229"/>
      <c r="JJ89" s="229"/>
      <c r="JK89" s="229"/>
      <c r="JL89" s="229"/>
      <c r="JM89" s="229"/>
      <c r="JN89" s="229"/>
      <c r="JO89" s="229"/>
      <c r="JP89" s="229"/>
      <c r="JQ89" s="229"/>
      <c r="JR89" s="229"/>
      <c r="JS89" s="229"/>
      <c r="JT89" s="229"/>
      <c r="JU89" s="229"/>
      <c r="JV89" s="229"/>
      <c r="JW89" s="229"/>
      <c r="JX89" s="229"/>
      <c r="JY89" s="229"/>
      <c r="JZ89" s="229"/>
      <c r="KA89" s="229"/>
      <c r="KB89" s="229"/>
      <c r="KC89" s="229"/>
      <c r="KD89" s="229"/>
      <c r="KE89" s="229"/>
      <c r="KF89" s="229"/>
      <c r="KG89" s="229"/>
      <c r="KH89" s="229"/>
      <c r="KI89" s="229"/>
      <c r="KJ89" s="229"/>
      <c r="KK89" s="229"/>
      <c r="KL89" s="229"/>
      <c r="KM89" s="229"/>
      <c r="KN89" s="229"/>
      <c r="KO89" s="229"/>
      <c r="KP89" s="229"/>
      <c r="KQ89" s="229"/>
      <c r="KR89" s="229"/>
      <c r="KS89" s="229"/>
      <c r="KT89" s="229"/>
      <c r="KU89" s="229"/>
      <c r="KV89" s="229"/>
      <c r="KW89" s="229"/>
      <c r="KX89" s="229"/>
      <c r="KY89" s="229"/>
      <c r="KZ89" s="229"/>
      <c r="LA89" s="229"/>
      <c r="LB89" s="229"/>
      <c r="LC89" s="229"/>
      <c r="LD89" s="229"/>
      <c r="LE89" s="229"/>
      <c r="LF89" s="229"/>
      <c r="LG89" s="229"/>
      <c r="LH89" s="229"/>
      <c r="LI89" s="229"/>
      <c r="LJ89" s="229"/>
      <c r="LK89" s="229"/>
      <c r="LL89" s="229"/>
      <c r="LM89" s="229"/>
      <c r="LN89" s="229"/>
      <c r="LO89" s="229"/>
      <c r="LP89" s="229"/>
      <c r="LQ89" s="229"/>
      <c r="LR89" s="229"/>
      <c r="LS89" s="229"/>
      <c r="LT89" s="229"/>
      <c r="LU89" s="229"/>
      <c r="LV89" s="229"/>
      <c r="LW89" s="229"/>
      <c r="LX89" s="229"/>
      <c r="LY89" s="229"/>
      <c r="LZ89" s="229"/>
      <c r="MA89" s="229"/>
      <c r="MB89" s="229"/>
      <c r="MC89" s="229"/>
      <c r="MD89" s="229"/>
      <c r="ME89" s="229"/>
      <c r="MF89" s="229"/>
      <c r="MG89" s="229"/>
      <c r="MH89" s="229"/>
      <c r="MI89" s="229"/>
      <c r="MJ89" s="229"/>
      <c r="MK89" s="229"/>
      <c r="ML89" s="229"/>
      <c r="MM89" s="229"/>
      <c r="MN89" s="229"/>
      <c r="MO89" s="229"/>
      <c r="MP89" s="229"/>
      <c r="MQ89" s="229"/>
    </row>
    <row r="90" spans="1:355" customFormat="1" ht="35.1" customHeight="1" x14ac:dyDescent="0.25">
      <c r="A90" s="404" t="s">
        <v>1074</v>
      </c>
      <c r="B90" s="405"/>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6"/>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362"/>
      <c r="EC90" s="362"/>
      <c r="ED90" s="362"/>
      <c r="EE90" s="362"/>
      <c r="EF90" s="362"/>
      <c r="EG90" s="362"/>
      <c r="EH90" s="364"/>
      <c r="EI90" s="364"/>
      <c r="EJ90" s="364"/>
      <c r="EK90" s="364"/>
      <c r="EL90" s="364"/>
      <c r="EM90" s="364"/>
      <c r="EN90" s="364"/>
      <c r="EO90" s="364"/>
      <c r="EP90" s="364"/>
      <c r="EQ90" s="364"/>
      <c r="ER90" s="364"/>
      <c r="ES90" s="364"/>
      <c r="ET90" s="364"/>
      <c r="EU90" s="364"/>
      <c r="EV90" s="364"/>
      <c r="EW90" s="364"/>
      <c r="EX90" s="364"/>
      <c r="EY90" s="364"/>
      <c r="EZ90" s="364"/>
      <c r="FA90" s="364"/>
      <c r="FB90" s="364"/>
      <c r="FC90" s="364"/>
      <c r="FD90" s="364"/>
      <c r="FE90" s="364"/>
      <c r="FF90" s="314"/>
      <c r="FG90" s="314"/>
      <c r="FH90" s="314"/>
      <c r="FI90" s="314"/>
      <c r="FJ90" s="314"/>
      <c r="FK90" s="314"/>
      <c r="FL90" s="314"/>
      <c r="FM90" s="314"/>
      <c r="FN90" s="314"/>
      <c r="FO90" s="314"/>
      <c r="FP90" s="314"/>
      <c r="FQ90" s="314"/>
      <c r="FR90" s="314"/>
      <c r="FS90" s="314"/>
      <c r="FT90" s="314"/>
      <c r="FU90" s="314"/>
      <c r="FV90" s="314"/>
      <c r="FW90" s="314"/>
      <c r="FX90" s="314"/>
      <c r="FY90" s="314"/>
      <c r="FZ90" s="314"/>
      <c r="GA90" s="314"/>
      <c r="GB90" s="314"/>
      <c r="GC90" s="314"/>
      <c r="GD90" s="314"/>
      <c r="GE90" s="314"/>
      <c r="GF90" s="314"/>
      <c r="GG90" s="314"/>
      <c r="GH90" s="314"/>
      <c r="GI90" s="314"/>
      <c r="GJ90" s="314"/>
      <c r="GK90" s="314"/>
      <c r="GL90" s="314"/>
      <c r="GM90" s="314"/>
      <c r="GN90" s="314"/>
      <c r="GO90" s="314"/>
      <c r="GP90" s="314"/>
      <c r="GQ90" s="314"/>
      <c r="GR90" s="314"/>
      <c r="GS90" s="314"/>
      <c r="GT90" s="314"/>
      <c r="GU90" s="314"/>
      <c r="GV90" s="314"/>
      <c r="GW90" s="314"/>
      <c r="GX90" s="314"/>
      <c r="GY90" s="314"/>
      <c r="GZ90" s="314"/>
      <c r="HA90" s="314"/>
      <c r="HB90" s="314"/>
      <c r="HC90" s="314"/>
      <c r="HD90" s="314"/>
      <c r="HE90" s="314"/>
      <c r="HF90" s="314"/>
      <c r="HG90" s="314"/>
      <c r="HH90" s="314"/>
      <c r="HI90" s="314"/>
      <c r="HJ90" s="314"/>
      <c r="HK90" s="314"/>
      <c r="HL90" s="314"/>
      <c r="HM90" s="314"/>
      <c r="HN90" s="314"/>
      <c r="HO90" s="314"/>
      <c r="HP90" s="314"/>
      <c r="HQ90" s="314"/>
      <c r="HR90" s="314"/>
      <c r="HS90" s="314"/>
      <c r="HT90" s="314"/>
      <c r="HU90" s="314"/>
      <c r="HV90" s="314"/>
      <c r="HW90" s="314"/>
      <c r="HX90" s="314"/>
      <c r="HY90" s="314"/>
      <c r="HZ90" s="314"/>
      <c r="IA90" s="314"/>
      <c r="IB90" s="314"/>
      <c r="IC90" s="314"/>
      <c r="ID90" s="314"/>
      <c r="IE90" s="314"/>
      <c r="IF90" s="314"/>
      <c r="IG90" s="314"/>
      <c r="IH90" s="314"/>
      <c r="II90" s="314"/>
      <c r="IJ90" s="314"/>
      <c r="IK90" s="314"/>
      <c r="IL90" s="314"/>
      <c r="IM90" s="314"/>
      <c r="IN90" s="314"/>
      <c r="IO90" s="314"/>
      <c r="IP90" s="314"/>
      <c r="IQ90" s="314"/>
      <c r="IR90" s="314"/>
      <c r="IS90" s="314"/>
      <c r="IT90" s="314"/>
      <c r="IU90" s="314"/>
      <c r="IV90" s="314"/>
      <c r="IW90" s="314"/>
      <c r="IX90" s="314"/>
      <c r="IY90" s="314"/>
      <c r="IZ90" s="314"/>
      <c r="JA90" s="314"/>
      <c r="JB90" s="314"/>
      <c r="JC90" s="314"/>
      <c r="JD90" s="314"/>
      <c r="JE90" s="314"/>
      <c r="JF90" s="314"/>
      <c r="JG90" s="314"/>
      <c r="JH90" s="314"/>
      <c r="JI90" s="314"/>
      <c r="JJ90" s="314"/>
      <c r="JK90" s="314"/>
      <c r="JL90" s="314"/>
      <c r="JM90" s="314"/>
      <c r="JN90" s="314"/>
      <c r="JO90" s="314"/>
      <c r="JP90" s="314"/>
      <c r="JQ90" s="314"/>
      <c r="JR90" s="314"/>
      <c r="JS90" s="314"/>
      <c r="JT90" s="314"/>
      <c r="JU90" s="314"/>
      <c r="JV90" s="314"/>
      <c r="JW90" s="314"/>
      <c r="JX90" s="314"/>
      <c r="JY90" s="314"/>
      <c r="JZ90" s="314"/>
      <c r="KA90" s="314"/>
      <c r="KB90" s="314"/>
      <c r="KC90" s="314"/>
      <c r="KD90" s="314"/>
      <c r="KE90" s="314"/>
      <c r="KF90" s="314"/>
      <c r="KG90" s="314"/>
      <c r="KH90" s="314"/>
      <c r="KI90" s="314"/>
      <c r="KJ90" s="314"/>
      <c r="KK90" s="314"/>
      <c r="KL90" s="314"/>
      <c r="KM90" s="314"/>
      <c r="KN90" s="314"/>
      <c r="KO90" s="314"/>
      <c r="KP90" s="314"/>
      <c r="KQ90" s="314"/>
      <c r="KR90" s="314"/>
      <c r="KS90" s="314"/>
      <c r="KT90" s="314"/>
      <c r="KU90" s="314"/>
      <c r="KV90" s="314"/>
      <c r="KW90" s="314"/>
      <c r="KX90" s="314"/>
      <c r="KY90" s="314"/>
      <c r="KZ90" s="314"/>
      <c r="LA90" s="314"/>
      <c r="LB90" s="314"/>
      <c r="LC90" s="314"/>
      <c r="LD90" s="314"/>
      <c r="LE90" s="314"/>
      <c r="LF90" s="314"/>
      <c r="LG90" s="314"/>
      <c r="LH90" s="314"/>
      <c r="LI90" s="314"/>
      <c r="LJ90" s="314"/>
      <c r="LK90" s="314"/>
      <c r="LL90" s="314"/>
      <c r="LM90" s="314"/>
      <c r="LN90" s="314"/>
      <c r="LO90" s="314"/>
      <c r="LP90" s="314"/>
      <c r="LQ90" s="314"/>
      <c r="LR90" s="314"/>
      <c r="LS90" s="314"/>
      <c r="LT90" s="314"/>
      <c r="LU90" s="314"/>
      <c r="LV90" s="314"/>
      <c r="LW90" s="314"/>
      <c r="LX90" s="314"/>
      <c r="LY90" s="314"/>
      <c r="LZ90" s="314"/>
      <c r="MA90" s="314"/>
      <c r="MB90" s="314"/>
      <c r="MC90" s="314"/>
      <c r="MD90" s="314"/>
      <c r="ME90" s="314"/>
      <c r="MF90" s="314"/>
      <c r="MG90" s="314"/>
      <c r="MH90" s="314"/>
      <c r="MI90" s="314"/>
      <c r="MJ90" s="314"/>
      <c r="MK90" s="314"/>
      <c r="ML90" s="314"/>
      <c r="MM90" s="314"/>
      <c r="MN90" s="314"/>
      <c r="MO90" s="314"/>
      <c r="MP90" s="314"/>
      <c r="MQ90" s="314"/>
    </row>
    <row r="91" spans="1:355" s="304" customFormat="1" ht="131.1" customHeight="1" x14ac:dyDescent="0.25">
      <c r="A91" s="241" t="s">
        <v>1045</v>
      </c>
      <c r="B91" s="217" t="s">
        <v>1046</v>
      </c>
      <c r="C91" s="218" t="s">
        <v>97</v>
      </c>
      <c r="D91" s="219"/>
      <c r="E91" s="243"/>
      <c r="F91" s="244"/>
      <c r="G91" s="219"/>
      <c r="H91" s="219"/>
      <c r="I91" s="219"/>
      <c r="J91" s="219"/>
      <c r="K91" s="326">
        <f>E91+F91+G91+I91</f>
        <v>0</v>
      </c>
      <c r="L91" s="224"/>
      <c r="M91" s="224"/>
      <c r="N91" s="224"/>
      <c r="O91" s="224"/>
      <c r="P91" s="224"/>
      <c r="Q91" s="224"/>
      <c r="R91" s="327">
        <f>L91+M91+N91+P91</f>
        <v>0</v>
      </c>
      <c r="S91" s="224"/>
      <c r="T91" s="224"/>
      <c r="U91" s="224"/>
      <c r="V91" s="224"/>
      <c r="W91" s="224"/>
      <c r="X91" s="224"/>
      <c r="Y91" s="327">
        <f>S91+T91+U91+W91</f>
        <v>0</v>
      </c>
      <c r="Z91" s="224">
        <v>47293</v>
      </c>
      <c r="AA91" s="224">
        <v>200557</v>
      </c>
      <c r="AB91" s="224"/>
      <c r="AC91" s="224"/>
      <c r="AD91" s="224"/>
      <c r="AE91" s="224"/>
      <c r="AF91" s="328">
        <f>Z91+AA91+AB91+AD91</f>
        <v>247850</v>
      </c>
      <c r="AG91" s="224"/>
      <c r="AH91" s="224"/>
      <c r="AI91" s="224"/>
      <c r="AJ91" s="224"/>
      <c r="AK91" s="224"/>
      <c r="AL91" s="224"/>
      <c r="AM91" s="328">
        <f>AG91+AH91+AI91+AK91</f>
        <v>0</v>
      </c>
      <c r="AN91" s="224"/>
      <c r="AO91" s="224"/>
      <c r="AP91" s="224"/>
      <c r="AQ91" s="224"/>
      <c r="AR91" s="224"/>
      <c r="AS91" s="224"/>
      <c r="AT91" s="327">
        <f>AN91+AO91+AP91+AR91</f>
        <v>0</v>
      </c>
      <c r="AU91" s="329">
        <f>AT91+AM91+AF91+Y91+R91+K91</f>
        <v>247850</v>
      </c>
      <c r="AV91" s="250" t="s">
        <v>1047</v>
      </c>
      <c r="AW91" s="219">
        <v>2025</v>
      </c>
      <c r="AX91" s="219">
        <v>2025</v>
      </c>
      <c r="AY91" s="251" t="s">
        <v>68</v>
      </c>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362"/>
      <c r="EC91" s="362"/>
      <c r="ED91" s="362"/>
      <c r="EE91" s="362"/>
      <c r="EF91" s="362"/>
      <c r="EG91" s="362"/>
      <c r="EH91" s="362"/>
      <c r="EI91" s="362"/>
      <c r="EJ91" s="362"/>
      <c r="EK91" s="362"/>
      <c r="EL91" s="362"/>
      <c r="EM91" s="362"/>
      <c r="EN91" s="362"/>
      <c r="EO91" s="362"/>
      <c r="EP91" s="362"/>
      <c r="EQ91" s="362"/>
      <c r="ER91" s="362"/>
      <c r="ES91" s="362"/>
      <c r="ET91" s="362"/>
      <c r="EU91" s="362"/>
      <c r="EV91" s="362"/>
      <c r="EW91" s="362"/>
      <c r="EX91" s="362"/>
      <c r="EY91" s="362"/>
      <c r="EZ91" s="362"/>
      <c r="FA91" s="362"/>
      <c r="FB91" s="362"/>
      <c r="FC91" s="362"/>
      <c r="FD91" s="362"/>
      <c r="FE91" s="362"/>
      <c r="FF91" s="229"/>
      <c r="FG91" s="229"/>
      <c r="FH91" s="229"/>
      <c r="FI91" s="229"/>
      <c r="FJ91" s="229"/>
      <c r="FK91" s="229"/>
      <c r="FL91" s="229"/>
      <c r="FM91" s="229"/>
      <c r="FN91" s="229"/>
      <c r="FO91" s="229"/>
      <c r="FP91" s="229"/>
      <c r="FQ91" s="229"/>
      <c r="FR91" s="229"/>
      <c r="FS91" s="229"/>
      <c r="FT91" s="229"/>
      <c r="FU91" s="229"/>
      <c r="FV91" s="229"/>
      <c r="FW91" s="229"/>
      <c r="FX91" s="229"/>
      <c r="FY91" s="229"/>
      <c r="FZ91" s="229"/>
      <c r="GA91" s="229"/>
      <c r="GB91" s="229"/>
      <c r="GC91" s="229"/>
      <c r="GD91" s="229"/>
      <c r="GE91" s="229"/>
      <c r="GF91" s="229"/>
      <c r="GG91" s="229"/>
      <c r="GH91" s="229"/>
      <c r="GI91" s="229"/>
      <c r="GJ91" s="229"/>
      <c r="GK91" s="229"/>
      <c r="GL91" s="229"/>
      <c r="GM91" s="229"/>
      <c r="GN91" s="229"/>
      <c r="GO91" s="229"/>
      <c r="GP91" s="229"/>
      <c r="GQ91" s="229"/>
      <c r="GR91" s="229"/>
      <c r="GS91" s="229"/>
      <c r="GT91" s="229"/>
      <c r="GU91" s="229"/>
      <c r="GV91" s="229"/>
      <c r="GW91" s="229"/>
      <c r="GX91" s="229"/>
      <c r="GY91" s="229"/>
      <c r="GZ91" s="229"/>
      <c r="HA91" s="229"/>
      <c r="HB91" s="229"/>
      <c r="HC91" s="229"/>
      <c r="HD91" s="229"/>
      <c r="HE91" s="229"/>
      <c r="HF91" s="229"/>
      <c r="HG91" s="229"/>
      <c r="HH91" s="229"/>
      <c r="HI91" s="229"/>
      <c r="HJ91" s="229"/>
      <c r="HK91" s="229"/>
      <c r="HL91" s="229"/>
      <c r="HM91" s="229"/>
      <c r="HN91" s="229"/>
      <c r="HO91" s="229"/>
      <c r="HP91" s="229"/>
      <c r="HQ91" s="229"/>
      <c r="HR91" s="229"/>
      <c r="HS91" s="229"/>
      <c r="HT91" s="229"/>
      <c r="HU91" s="229"/>
      <c r="HV91" s="229"/>
      <c r="HW91" s="229"/>
      <c r="HX91" s="229"/>
      <c r="HY91" s="229"/>
      <c r="HZ91" s="229"/>
      <c r="IA91" s="229"/>
      <c r="IB91" s="229"/>
      <c r="IC91" s="229"/>
      <c r="ID91" s="229"/>
      <c r="IE91" s="229"/>
      <c r="IF91" s="229"/>
      <c r="IG91" s="229"/>
      <c r="IH91" s="229"/>
      <c r="II91" s="229"/>
      <c r="IJ91" s="229"/>
      <c r="IK91" s="229"/>
      <c r="IL91" s="229"/>
      <c r="IM91" s="229"/>
      <c r="IN91" s="229"/>
      <c r="IO91" s="229"/>
      <c r="IP91" s="229"/>
      <c r="IQ91" s="229"/>
      <c r="IR91" s="229"/>
      <c r="IS91" s="229"/>
      <c r="IT91" s="229"/>
      <c r="IU91" s="229"/>
      <c r="IV91" s="229"/>
      <c r="IW91" s="229"/>
      <c r="IX91" s="229"/>
      <c r="IY91" s="229"/>
      <c r="IZ91" s="229"/>
      <c r="JA91" s="229"/>
      <c r="JB91" s="229"/>
      <c r="JC91" s="229"/>
      <c r="JD91" s="229"/>
      <c r="JE91" s="229"/>
      <c r="JF91" s="229"/>
      <c r="JG91" s="229"/>
      <c r="JH91" s="229"/>
      <c r="JI91" s="229"/>
      <c r="JJ91" s="229"/>
      <c r="JK91" s="229"/>
      <c r="JL91" s="229"/>
      <c r="JM91" s="229"/>
      <c r="JN91" s="229"/>
      <c r="JO91" s="229"/>
      <c r="JP91" s="229"/>
      <c r="JQ91" s="229"/>
      <c r="JR91" s="229"/>
      <c r="JS91" s="229"/>
      <c r="JT91" s="229"/>
      <c r="JU91" s="229"/>
      <c r="JV91" s="229"/>
      <c r="JW91" s="229"/>
      <c r="JX91" s="229"/>
      <c r="JY91" s="229"/>
      <c r="JZ91" s="229"/>
      <c r="KA91" s="229"/>
      <c r="KB91" s="229"/>
      <c r="KC91" s="229"/>
      <c r="KD91" s="229"/>
      <c r="KE91" s="229"/>
      <c r="KF91" s="229"/>
      <c r="KG91" s="229"/>
      <c r="KH91" s="229"/>
      <c r="KI91" s="229"/>
      <c r="KJ91" s="229"/>
      <c r="KK91" s="229"/>
      <c r="KL91" s="229"/>
      <c r="KM91" s="229"/>
      <c r="KN91" s="229"/>
      <c r="KO91" s="229"/>
      <c r="KP91" s="229"/>
      <c r="KQ91" s="229"/>
      <c r="KR91" s="229"/>
      <c r="KS91" s="229"/>
      <c r="KT91" s="229"/>
      <c r="KU91" s="229"/>
      <c r="KV91" s="229"/>
      <c r="KW91" s="229"/>
      <c r="KX91" s="229"/>
      <c r="KY91" s="229"/>
      <c r="KZ91" s="229"/>
      <c r="LA91" s="229"/>
      <c r="LB91" s="229"/>
      <c r="LC91" s="229"/>
      <c r="LD91" s="229"/>
      <c r="LE91" s="229"/>
      <c r="LF91" s="229"/>
      <c r="LG91" s="229"/>
      <c r="LH91" s="229"/>
      <c r="LI91" s="229"/>
      <c r="LJ91" s="229"/>
      <c r="LK91" s="229"/>
      <c r="LL91" s="229"/>
      <c r="LM91" s="229"/>
      <c r="LN91" s="229"/>
      <c r="LO91" s="229"/>
      <c r="LP91" s="229"/>
      <c r="LQ91" s="229"/>
      <c r="LR91" s="229"/>
      <c r="LS91" s="229"/>
      <c r="LT91" s="229"/>
      <c r="LU91" s="229"/>
      <c r="LV91" s="229"/>
      <c r="LW91" s="229"/>
      <c r="LX91" s="229"/>
      <c r="LY91" s="229"/>
      <c r="LZ91" s="229"/>
      <c r="MA91" s="229"/>
      <c r="MB91" s="229"/>
      <c r="MC91" s="229"/>
      <c r="MD91" s="229"/>
      <c r="ME91" s="229"/>
      <c r="MF91" s="229"/>
      <c r="MG91" s="229"/>
      <c r="MH91" s="229"/>
      <c r="MI91" s="229"/>
      <c r="MJ91" s="229"/>
      <c r="MK91" s="229"/>
      <c r="ML91" s="229"/>
      <c r="MM91" s="229"/>
      <c r="MN91" s="229"/>
      <c r="MO91" s="229"/>
      <c r="MP91" s="229"/>
      <c r="MQ91" s="229"/>
    </row>
    <row r="92" spans="1:355" s="305" customFormat="1" ht="42.6" customHeight="1" x14ac:dyDescent="0.25">
      <c r="A92" s="404" t="s">
        <v>1074</v>
      </c>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5"/>
      <c r="AY92" s="406"/>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362"/>
      <c r="EC92" s="362"/>
      <c r="ED92" s="362"/>
      <c r="EE92" s="362"/>
      <c r="EF92" s="362"/>
      <c r="EG92" s="362"/>
      <c r="EH92" s="364"/>
      <c r="EI92" s="364"/>
      <c r="EJ92" s="364"/>
      <c r="EK92" s="364"/>
      <c r="EL92" s="364"/>
      <c r="EM92" s="364"/>
      <c r="EN92" s="364"/>
      <c r="EO92" s="364"/>
      <c r="EP92" s="364"/>
      <c r="EQ92" s="364"/>
      <c r="ER92" s="364"/>
      <c r="ES92" s="364"/>
      <c r="ET92" s="364"/>
      <c r="EU92" s="364"/>
      <c r="EV92" s="364"/>
      <c r="EW92" s="364"/>
      <c r="EX92" s="364"/>
      <c r="EY92" s="364"/>
      <c r="EZ92" s="364"/>
      <c r="FA92" s="364"/>
      <c r="FB92" s="364"/>
      <c r="FC92" s="364"/>
      <c r="FD92" s="364"/>
      <c r="FE92" s="364"/>
      <c r="FF92" s="314"/>
      <c r="FG92" s="314"/>
      <c r="FH92" s="314"/>
      <c r="FI92" s="314"/>
      <c r="FJ92" s="314"/>
      <c r="FK92" s="314"/>
      <c r="FL92" s="314"/>
      <c r="FM92" s="314"/>
      <c r="FN92" s="314"/>
      <c r="FO92" s="314"/>
      <c r="FP92" s="314"/>
      <c r="FQ92" s="314"/>
      <c r="FR92" s="314"/>
      <c r="FS92" s="314"/>
      <c r="FT92" s="314"/>
      <c r="FU92" s="314"/>
      <c r="FV92" s="314"/>
      <c r="FW92" s="314"/>
      <c r="FX92" s="314"/>
      <c r="FY92" s="314"/>
      <c r="FZ92" s="314"/>
      <c r="GA92" s="314"/>
      <c r="GB92" s="314"/>
      <c r="GC92" s="314"/>
      <c r="GD92" s="314"/>
      <c r="GE92" s="314"/>
      <c r="GF92" s="314"/>
      <c r="GG92" s="314"/>
      <c r="GH92" s="314"/>
      <c r="GI92" s="314"/>
      <c r="GJ92" s="314"/>
      <c r="GK92" s="314"/>
      <c r="GL92" s="314"/>
      <c r="GM92" s="314"/>
      <c r="GN92" s="314"/>
      <c r="GO92" s="314"/>
      <c r="GP92" s="314"/>
      <c r="GQ92" s="314"/>
      <c r="GR92" s="314"/>
      <c r="GS92" s="314"/>
      <c r="GT92" s="314"/>
      <c r="GU92" s="314"/>
      <c r="GV92" s="314"/>
      <c r="GW92" s="314"/>
      <c r="GX92" s="314"/>
      <c r="GY92" s="314"/>
      <c r="GZ92" s="314"/>
      <c r="HA92" s="314"/>
      <c r="HB92" s="314"/>
      <c r="HC92" s="314"/>
      <c r="HD92" s="314"/>
      <c r="HE92" s="314"/>
      <c r="HF92" s="314"/>
      <c r="HG92" s="314"/>
      <c r="HH92" s="314"/>
      <c r="HI92" s="314"/>
      <c r="HJ92" s="314"/>
      <c r="HK92" s="314"/>
      <c r="HL92" s="314"/>
      <c r="HM92" s="314"/>
      <c r="HN92" s="314"/>
      <c r="HO92" s="314"/>
      <c r="HP92" s="314"/>
      <c r="HQ92" s="314"/>
      <c r="HR92" s="314"/>
      <c r="HS92" s="314"/>
      <c r="HT92" s="314"/>
      <c r="HU92" s="314"/>
      <c r="HV92" s="314"/>
      <c r="HW92" s="314"/>
      <c r="HX92" s="314"/>
      <c r="HY92" s="314"/>
      <c r="HZ92" s="314"/>
      <c r="IA92" s="314"/>
      <c r="IB92" s="314"/>
      <c r="IC92" s="314"/>
      <c r="ID92" s="314"/>
      <c r="IE92" s="314"/>
      <c r="IF92" s="314"/>
      <c r="IG92" s="314"/>
      <c r="IH92" s="314"/>
      <c r="II92" s="314"/>
      <c r="IJ92" s="314"/>
      <c r="IK92" s="314"/>
      <c r="IL92" s="314"/>
      <c r="IM92" s="314"/>
      <c r="IN92" s="314"/>
      <c r="IO92" s="314"/>
      <c r="IP92" s="314"/>
      <c r="IQ92" s="314"/>
      <c r="IR92" s="314"/>
      <c r="IS92" s="314"/>
      <c r="IT92" s="314"/>
      <c r="IU92" s="314"/>
      <c r="IV92" s="314"/>
      <c r="IW92" s="314"/>
      <c r="IX92" s="314"/>
      <c r="IY92" s="314"/>
      <c r="IZ92" s="314"/>
      <c r="JA92" s="314"/>
      <c r="JB92" s="314"/>
      <c r="JC92" s="314"/>
      <c r="JD92" s="314"/>
      <c r="JE92" s="314"/>
      <c r="JF92" s="314"/>
      <c r="JG92" s="314"/>
      <c r="JH92" s="314"/>
      <c r="JI92" s="314"/>
      <c r="JJ92" s="314"/>
      <c r="JK92" s="314"/>
      <c r="JL92" s="314"/>
      <c r="JM92" s="314"/>
      <c r="JN92" s="314"/>
      <c r="JO92" s="314"/>
      <c r="JP92" s="314"/>
      <c r="JQ92" s="314"/>
      <c r="JR92" s="314"/>
      <c r="JS92" s="314"/>
      <c r="JT92" s="314"/>
      <c r="JU92" s="314"/>
      <c r="JV92" s="314"/>
      <c r="JW92" s="314"/>
      <c r="JX92" s="314"/>
      <c r="JY92" s="314"/>
      <c r="JZ92" s="314"/>
      <c r="KA92" s="314"/>
      <c r="KB92" s="314"/>
      <c r="KC92" s="314"/>
      <c r="KD92" s="314"/>
      <c r="KE92" s="314"/>
      <c r="KF92" s="314"/>
      <c r="KG92" s="314"/>
      <c r="KH92" s="314"/>
      <c r="KI92" s="314"/>
      <c r="KJ92" s="314"/>
      <c r="KK92" s="314"/>
      <c r="KL92" s="314"/>
      <c r="KM92" s="314"/>
      <c r="KN92" s="314"/>
      <c r="KO92" s="314"/>
      <c r="KP92" s="314"/>
      <c r="KQ92" s="314"/>
      <c r="KR92" s="314"/>
      <c r="KS92" s="314"/>
      <c r="KT92" s="314"/>
      <c r="KU92" s="314"/>
      <c r="KV92" s="314"/>
      <c r="KW92" s="314"/>
      <c r="KX92" s="314"/>
      <c r="KY92" s="314"/>
      <c r="KZ92" s="314"/>
      <c r="LA92" s="314"/>
      <c r="LB92" s="314"/>
      <c r="LC92" s="314"/>
      <c r="LD92" s="314"/>
      <c r="LE92" s="314"/>
      <c r="LF92" s="314"/>
      <c r="LG92" s="314"/>
      <c r="LH92" s="314"/>
      <c r="LI92" s="314"/>
      <c r="LJ92" s="314"/>
      <c r="LK92" s="314"/>
      <c r="LL92" s="314"/>
      <c r="LM92" s="314"/>
      <c r="LN92" s="314"/>
      <c r="LO92" s="314"/>
      <c r="LP92" s="314"/>
      <c r="LQ92" s="314"/>
      <c r="LR92" s="314"/>
      <c r="LS92" s="314"/>
      <c r="LT92" s="314"/>
      <c r="LU92" s="314"/>
      <c r="LV92" s="314"/>
      <c r="LW92" s="314"/>
      <c r="LX92" s="314"/>
      <c r="LY92" s="314"/>
      <c r="LZ92" s="314"/>
      <c r="MA92" s="314"/>
      <c r="MB92" s="314"/>
      <c r="MC92" s="314"/>
      <c r="MD92" s="314"/>
      <c r="ME92" s="314"/>
      <c r="MF92" s="314"/>
      <c r="MG92" s="314"/>
      <c r="MH92" s="314"/>
      <c r="MI92" s="314"/>
      <c r="MJ92" s="314"/>
      <c r="MK92" s="314"/>
      <c r="ML92" s="314"/>
      <c r="MM92" s="314"/>
      <c r="MN92" s="314"/>
      <c r="MO92" s="314"/>
      <c r="MP92" s="314"/>
      <c r="MQ92" s="314"/>
    </row>
    <row r="93" spans="1:355" s="304" customFormat="1" ht="153" customHeight="1" x14ac:dyDescent="0.25">
      <c r="A93" s="241" t="s">
        <v>1048</v>
      </c>
      <c r="B93" s="217" t="s">
        <v>1049</v>
      </c>
      <c r="C93" s="218" t="s">
        <v>97</v>
      </c>
      <c r="D93" s="219"/>
      <c r="E93" s="243"/>
      <c r="F93" s="244"/>
      <c r="G93" s="219"/>
      <c r="H93" s="219"/>
      <c r="I93" s="219"/>
      <c r="J93" s="219"/>
      <c r="K93" s="326">
        <f>E93+F93+G93+I93</f>
        <v>0</v>
      </c>
      <c r="L93" s="224"/>
      <c r="M93" s="224"/>
      <c r="N93" s="224"/>
      <c r="O93" s="224"/>
      <c r="P93" s="224"/>
      <c r="Q93" s="224"/>
      <c r="R93" s="327">
        <f>L93+M93+N93+P93</f>
        <v>0</v>
      </c>
      <c r="S93" s="224"/>
      <c r="T93" s="224"/>
      <c r="U93" s="224"/>
      <c r="V93" s="224"/>
      <c r="W93" s="224"/>
      <c r="X93" s="224"/>
      <c r="Y93" s="327">
        <f>S93+T93+U93+W93</f>
        <v>0</v>
      </c>
      <c r="Z93" s="224">
        <v>280500</v>
      </c>
      <c r="AA93" s="224">
        <v>1589500</v>
      </c>
      <c r="AB93" s="224"/>
      <c r="AC93" s="224"/>
      <c r="AD93" s="224"/>
      <c r="AE93" s="224"/>
      <c r="AF93" s="328">
        <f>Z93+AA93+AB93+AD93</f>
        <v>1870000</v>
      </c>
      <c r="AG93" s="224"/>
      <c r="AH93" s="224"/>
      <c r="AI93" s="224"/>
      <c r="AJ93" s="224"/>
      <c r="AK93" s="224"/>
      <c r="AL93" s="224"/>
      <c r="AM93" s="328">
        <f>AG93+AH93+AI93+AK93</f>
        <v>0</v>
      </c>
      <c r="AN93" s="224"/>
      <c r="AO93" s="224"/>
      <c r="AP93" s="224"/>
      <c r="AQ93" s="224"/>
      <c r="AR93" s="224"/>
      <c r="AS93" s="224"/>
      <c r="AT93" s="327">
        <f>AN93+AO93+AP93+AR93</f>
        <v>0</v>
      </c>
      <c r="AU93" s="329">
        <f>AT93+AM93+AF93+Y93+R93+K93</f>
        <v>1870000</v>
      </c>
      <c r="AV93" s="250" t="s">
        <v>1050</v>
      </c>
      <c r="AW93" s="219">
        <v>2025</v>
      </c>
      <c r="AX93" s="219">
        <v>2025</v>
      </c>
      <c r="AY93" s="251" t="s">
        <v>68</v>
      </c>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362"/>
      <c r="EC93" s="362"/>
      <c r="ED93" s="362"/>
      <c r="EE93" s="362"/>
      <c r="EF93" s="362"/>
      <c r="EG93" s="362"/>
      <c r="EH93" s="362"/>
      <c r="EI93" s="362"/>
      <c r="EJ93" s="362"/>
      <c r="EK93" s="362"/>
      <c r="EL93" s="362"/>
      <c r="EM93" s="362"/>
      <c r="EN93" s="362"/>
      <c r="EO93" s="362"/>
      <c r="EP93" s="362"/>
      <c r="EQ93" s="362"/>
      <c r="ER93" s="362"/>
      <c r="ES93" s="362"/>
      <c r="ET93" s="362"/>
      <c r="EU93" s="362"/>
      <c r="EV93" s="362"/>
      <c r="EW93" s="362"/>
      <c r="EX93" s="362"/>
      <c r="EY93" s="362"/>
      <c r="EZ93" s="362"/>
      <c r="FA93" s="362"/>
      <c r="FB93" s="362"/>
      <c r="FC93" s="362"/>
      <c r="FD93" s="362"/>
      <c r="FE93" s="362"/>
      <c r="FF93" s="229"/>
      <c r="FG93" s="229"/>
      <c r="FH93" s="229"/>
      <c r="FI93" s="229"/>
      <c r="FJ93" s="229"/>
      <c r="FK93" s="229"/>
      <c r="FL93" s="229"/>
      <c r="FM93" s="229"/>
      <c r="FN93" s="229"/>
      <c r="FO93" s="229"/>
      <c r="FP93" s="229"/>
      <c r="FQ93" s="229"/>
      <c r="FR93" s="229"/>
      <c r="FS93" s="229"/>
      <c r="FT93" s="229"/>
      <c r="FU93" s="229"/>
      <c r="FV93" s="229"/>
      <c r="FW93" s="229"/>
      <c r="FX93" s="229"/>
      <c r="FY93" s="229"/>
      <c r="FZ93" s="229"/>
      <c r="GA93" s="229"/>
      <c r="GB93" s="229"/>
      <c r="GC93" s="229"/>
      <c r="GD93" s="229"/>
      <c r="GE93" s="229"/>
      <c r="GF93" s="229"/>
      <c r="GG93" s="229"/>
      <c r="GH93" s="229"/>
      <c r="GI93" s="229"/>
      <c r="GJ93" s="229"/>
      <c r="GK93" s="229"/>
      <c r="GL93" s="229"/>
      <c r="GM93" s="229"/>
      <c r="GN93" s="229"/>
      <c r="GO93" s="229"/>
      <c r="GP93" s="229"/>
      <c r="GQ93" s="229"/>
      <c r="GR93" s="229"/>
      <c r="GS93" s="229"/>
      <c r="GT93" s="229"/>
      <c r="GU93" s="229"/>
      <c r="GV93" s="229"/>
      <c r="GW93" s="229"/>
      <c r="GX93" s="229"/>
      <c r="GY93" s="229"/>
      <c r="GZ93" s="229"/>
      <c r="HA93" s="229"/>
      <c r="HB93" s="229"/>
      <c r="HC93" s="229"/>
      <c r="HD93" s="229"/>
      <c r="HE93" s="229"/>
      <c r="HF93" s="229"/>
      <c r="HG93" s="229"/>
      <c r="HH93" s="229"/>
      <c r="HI93" s="229"/>
      <c r="HJ93" s="229"/>
      <c r="HK93" s="229"/>
      <c r="HL93" s="229"/>
      <c r="HM93" s="229"/>
      <c r="HN93" s="229"/>
      <c r="HO93" s="229"/>
      <c r="HP93" s="229"/>
      <c r="HQ93" s="229"/>
      <c r="HR93" s="229"/>
      <c r="HS93" s="229"/>
      <c r="HT93" s="229"/>
      <c r="HU93" s="229"/>
      <c r="HV93" s="229"/>
      <c r="HW93" s="229"/>
      <c r="HX93" s="229"/>
      <c r="HY93" s="229"/>
      <c r="HZ93" s="229"/>
      <c r="IA93" s="229"/>
      <c r="IB93" s="229"/>
      <c r="IC93" s="229"/>
      <c r="ID93" s="229"/>
      <c r="IE93" s="229"/>
      <c r="IF93" s="229"/>
      <c r="IG93" s="229"/>
      <c r="IH93" s="229"/>
      <c r="II93" s="229"/>
      <c r="IJ93" s="229"/>
      <c r="IK93" s="229"/>
      <c r="IL93" s="229"/>
      <c r="IM93" s="229"/>
      <c r="IN93" s="229"/>
      <c r="IO93" s="229"/>
      <c r="IP93" s="229"/>
      <c r="IQ93" s="229"/>
      <c r="IR93" s="229"/>
      <c r="IS93" s="229"/>
      <c r="IT93" s="229"/>
      <c r="IU93" s="229"/>
      <c r="IV93" s="229"/>
      <c r="IW93" s="229"/>
      <c r="IX93" s="229"/>
      <c r="IY93" s="229"/>
      <c r="IZ93" s="229"/>
      <c r="JA93" s="229"/>
      <c r="JB93" s="229"/>
      <c r="JC93" s="229"/>
      <c r="JD93" s="229"/>
      <c r="JE93" s="229"/>
      <c r="JF93" s="229"/>
      <c r="JG93" s="229"/>
      <c r="JH93" s="229"/>
      <c r="JI93" s="229"/>
      <c r="JJ93" s="229"/>
      <c r="JK93" s="229"/>
      <c r="JL93" s="229"/>
      <c r="JM93" s="229"/>
      <c r="JN93" s="229"/>
      <c r="JO93" s="229"/>
      <c r="JP93" s="229"/>
      <c r="JQ93" s="229"/>
      <c r="JR93" s="229"/>
      <c r="JS93" s="229"/>
      <c r="JT93" s="229"/>
      <c r="JU93" s="229"/>
      <c r="JV93" s="229"/>
      <c r="JW93" s="229"/>
      <c r="JX93" s="229"/>
      <c r="JY93" s="229"/>
      <c r="JZ93" s="229"/>
      <c r="KA93" s="229"/>
      <c r="KB93" s="229"/>
      <c r="KC93" s="229"/>
      <c r="KD93" s="229"/>
      <c r="KE93" s="229"/>
      <c r="KF93" s="229"/>
      <c r="KG93" s="229"/>
      <c r="KH93" s="229"/>
      <c r="KI93" s="229"/>
      <c r="KJ93" s="229"/>
      <c r="KK93" s="229"/>
      <c r="KL93" s="229"/>
      <c r="KM93" s="229"/>
      <c r="KN93" s="229"/>
      <c r="KO93" s="229"/>
      <c r="KP93" s="229"/>
      <c r="KQ93" s="229"/>
      <c r="KR93" s="229"/>
      <c r="KS93" s="229"/>
      <c r="KT93" s="229"/>
      <c r="KU93" s="229"/>
      <c r="KV93" s="229"/>
      <c r="KW93" s="229"/>
      <c r="KX93" s="229"/>
      <c r="KY93" s="229"/>
      <c r="KZ93" s="229"/>
      <c r="LA93" s="229"/>
      <c r="LB93" s="229"/>
      <c r="LC93" s="229"/>
      <c r="LD93" s="229"/>
      <c r="LE93" s="229"/>
      <c r="LF93" s="229"/>
      <c r="LG93" s="229"/>
      <c r="LH93" s="229"/>
      <c r="LI93" s="229"/>
      <c r="LJ93" s="229"/>
      <c r="LK93" s="229"/>
      <c r="LL93" s="229"/>
      <c r="LM93" s="229"/>
      <c r="LN93" s="229"/>
      <c r="LO93" s="229"/>
      <c r="LP93" s="229"/>
      <c r="LQ93" s="229"/>
      <c r="LR93" s="229"/>
      <c r="LS93" s="229"/>
      <c r="LT93" s="229"/>
      <c r="LU93" s="229"/>
      <c r="LV93" s="229"/>
      <c r="LW93" s="229"/>
      <c r="LX93" s="229"/>
      <c r="LY93" s="229"/>
      <c r="LZ93" s="229"/>
      <c r="MA93" s="229"/>
      <c r="MB93" s="229"/>
      <c r="MC93" s="229"/>
      <c r="MD93" s="229"/>
      <c r="ME93" s="229"/>
      <c r="MF93" s="229"/>
      <c r="MG93" s="229"/>
      <c r="MH93" s="229"/>
      <c r="MI93" s="229"/>
      <c r="MJ93" s="229"/>
      <c r="MK93" s="229"/>
      <c r="ML93" s="229"/>
      <c r="MM93" s="229"/>
      <c r="MN93" s="229"/>
      <c r="MO93" s="229"/>
      <c r="MP93" s="229"/>
      <c r="MQ93" s="229"/>
    </row>
    <row r="94" spans="1:355" s="305" customFormat="1" ht="45.95" customHeight="1" x14ac:dyDescent="0.25">
      <c r="A94" s="404" t="s">
        <v>1074</v>
      </c>
      <c r="B94" s="405"/>
      <c r="C94" s="405"/>
      <c r="D94" s="405"/>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5"/>
      <c r="AY94" s="406"/>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362"/>
      <c r="EC94" s="362"/>
      <c r="ED94" s="362"/>
      <c r="EE94" s="362"/>
      <c r="EF94" s="362"/>
      <c r="EG94" s="362"/>
      <c r="EH94" s="364"/>
      <c r="EI94" s="364"/>
      <c r="EJ94" s="364"/>
      <c r="EK94" s="364"/>
      <c r="EL94" s="364"/>
      <c r="EM94" s="364"/>
      <c r="EN94" s="364"/>
      <c r="EO94" s="364"/>
      <c r="EP94" s="364"/>
      <c r="EQ94" s="364"/>
      <c r="ER94" s="364"/>
      <c r="ES94" s="364"/>
      <c r="ET94" s="364"/>
      <c r="EU94" s="364"/>
      <c r="EV94" s="364"/>
      <c r="EW94" s="364"/>
      <c r="EX94" s="364"/>
      <c r="EY94" s="364"/>
      <c r="EZ94" s="364"/>
      <c r="FA94" s="364"/>
      <c r="FB94" s="364"/>
      <c r="FC94" s="364"/>
      <c r="FD94" s="364"/>
      <c r="FE94" s="364"/>
      <c r="FF94" s="314"/>
      <c r="FG94" s="314"/>
      <c r="FH94" s="314"/>
      <c r="FI94" s="314"/>
      <c r="FJ94" s="314"/>
      <c r="FK94" s="314"/>
      <c r="FL94" s="314"/>
      <c r="FM94" s="314"/>
      <c r="FN94" s="314"/>
      <c r="FO94" s="314"/>
      <c r="FP94" s="314"/>
      <c r="FQ94" s="314"/>
      <c r="FR94" s="314"/>
      <c r="FS94" s="314"/>
      <c r="FT94" s="314"/>
      <c r="FU94" s="314"/>
      <c r="FV94" s="314"/>
      <c r="FW94" s="314"/>
      <c r="FX94" s="314"/>
      <c r="FY94" s="314"/>
      <c r="FZ94" s="314"/>
      <c r="GA94" s="314"/>
      <c r="GB94" s="314"/>
      <c r="GC94" s="314"/>
      <c r="GD94" s="314"/>
      <c r="GE94" s="314"/>
      <c r="GF94" s="314"/>
      <c r="GG94" s="314"/>
      <c r="GH94" s="314"/>
      <c r="GI94" s="314"/>
      <c r="GJ94" s="314"/>
      <c r="GK94" s="314"/>
      <c r="GL94" s="314"/>
      <c r="GM94" s="314"/>
      <c r="GN94" s="314"/>
      <c r="GO94" s="314"/>
      <c r="GP94" s="314"/>
      <c r="GQ94" s="314"/>
      <c r="GR94" s="314"/>
      <c r="GS94" s="314"/>
      <c r="GT94" s="314"/>
      <c r="GU94" s="314"/>
      <c r="GV94" s="314"/>
      <c r="GW94" s="314"/>
      <c r="GX94" s="314"/>
      <c r="GY94" s="314"/>
      <c r="GZ94" s="314"/>
      <c r="HA94" s="314"/>
      <c r="HB94" s="314"/>
      <c r="HC94" s="314"/>
      <c r="HD94" s="314"/>
      <c r="HE94" s="314"/>
      <c r="HF94" s="314"/>
      <c r="HG94" s="314"/>
      <c r="HH94" s="314"/>
      <c r="HI94" s="314"/>
      <c r="HJ94" s="314"/>
      <c r="HK94" s="314"/>
      <c r="HL94" s="314"/>
      <c r="HM94" s="314"/>
      <c r="HN94" s="314"/>
      <c r="HO94" s="314"/>
      <c r="HP94" s="314"/>
      <c r="HQ94" s="314"/>
      <c r="HR94" s="314"/>
      <c r="HS94" s="314"/>
      <c r="HT94" s="314"/>
      <c r="HU94" s="314"/>
      <c r="HV94" s="314"/>
      <c r="HW94" s="314"/>
      <c r="HX94" s="314"/>
      <c r="HY94" s="314"/>
      <c r="HZ94" s="314"/>
      <c r="IA94" s="314"/>
      <c r="IB94" s="314"/>
      <c r="IC94" s="314"/>
      <c r="ID94" s="314"/>
      <c r="IE94" s="314"/>
      <c r="IF94" s="314"/>
      <c r="IG94" s="314"/>
      <c r="IH94" s="314"/>
      <c r="II94" s="314"/>
      <c r="IJ94" s="314"/>
      <c r="IK94" s="314"/>
      <c r="IL94" s="314"/>
      <c r="IM94" s="314"/>
      <c r="IN94" s="314"/>
      <c r="IO94" s="314"/>
      <c r="IP94" s="314"/>
      <c r="IQ94" s="314"/>
      <c r="IR94" s="314"/>
      <c r="IS94" s="314"/>
      <c r="IT94" s="314"/>
      <c r="IU94" s="314"/>
      <c r="IV94" s="314"/>
      <c r="IW94" s="314"/>
      <c r="IX94" s="314"/>
      <c r="IY94" s="314"/>
      <c r="IZ94" s="314"/>
      <c r="JA94" s="314"/>
      <c r="JB94" s="314"/>
      <c r="JC94" s="314"/>
      <c r="JD94" s="314"/>
      <c r="JE94" s="314"/>
      <c r="JF94" s="314"/>
      <c r="JG94" s="314"/>
      <c r="JH94" s="314"/>
      <c r="JI94" s="314"/>
      <c r="JJ94" s="314"/>
      <c r="JK94" s="314"/>
      <c r="JL94" s="314"/>
      <c r="JM94" s="314"/>
      <c r="JN94" s="314"/>
      <c r="JO94" s="314"/>
      <c r="JP94" s="314"/>
      <c r="JQ94" s="314"/>
      <c r="JR94" s="314"/>
      <c r="JS94" s="314"/>
      <c r="JT94" s="314"/>
      <c r="JU94" s="314"/>
      <c r="JV94" s="314"/>
      <c r="JW94" s="314"/>
      <c r="JX94" s="314"/>
      <c r="JY94" s="314"/>
      <c r="JZ94" s="314"/>
      <c r="KA94" s="314"/>
      <c r="KB94" s="314"/>
      <c r="KC94" s="314"/>
      <c r="KD94" s="314"/>
      <c r="KE94" s="314"/>
      <c r="KF94" s="314"/>
      <c r="KG94" s="314"/>
      <c r="KH94" s="314"/>
      <c r="KI94" s="314"/>
      <c r="KJ94" s="314"/>
      <c r="KK94" s="314"/>
      <c r="KL94" s="314"/>
      <c r="KM94" s="314"/>
      <c r="KN94" s="314"/>
      <c r="KO94" s="314"/>
      <c r="KP94" s="314"/>
      <c r="KQ94" s="314"/>
      <c r="KR94" s="314"/>
      <c r="KS94" s="314"/>
      <c r="KT94" s="314"/>
      <c r="KU94" s="314"/>
      <c r="KV94" s="314"/>
      <c r="KW94" s="314"/>
      <c r="KX94" s="314"/>
      <c r="KY94" s="314"/>
      <c r="KZ94" s="314"/>
      <c r="LA94" s="314"/>
      <c r="LB94" s="314"/>
      <c r="LC94" s="314"/>
      <c r="LD94" s="314"/>
      <c r="LE94" s="314"/>
      <c r="LF94" s="314"/>
      <c r="LG94" s="314"/>
      <c r="LH94" s="314"/>
      <c r="LI94" s="314"/>
      <c r="LJ94" s="314"/>
      <c r="LK94" s="314"/>
      <c r="LL94" s="314"/>
      <c r="LM94" s="314"/>
      <c r="LN94" s="314"/>
      <c r="LO94" s="314"/>
      <c r="LP94" s="314"/>
      <c r="LQ94" s="314"/>
      <c r="LR94" s="314"/>
      <c r="LS94" s="314"/>
      <c r="LT94" s="314"/>
      <c r="LU94" s="314"/>
      <c r="LV94" s="314"/>
      <c r="LW94" s="314"/>
      <c r="LX94" s="314"/>
      <c r="LY94" s="314"/>
      <c r="LZ94" s="314"/>
      <c r="MA94" s="314"/>
      <c r="MB94" s="314"/>
      <c r="MC94" s="314"/>
      <c r="MD94" s="314"/>
      <c r="ME94" s="314"/>
      <c r="MF94" s="314"/>
      <c r="MG94" s="314"/>
      <c r="MH94" s="314"/>
      <c r="MI94" s="314"/>
      <c r="MJ94" s="314"/>
      <c r="MK94" s="314"/>
      <c r="ML94" s="314"/>
      <c r="MM94" s="314"/>
      <c r="MN94" s="314"/>
      <c r="MO94" s="314"/>
      <c r="MP94" s="314"/>
      <c r="MQ94" s="314"/>
    </row>
    <row r="95" spans="1:355" s="306" customFormat="1" ht="117.6" customHeight="1" x14ac:dyDescent="0.25">
      <c r="A95" s="307" t="s">
        <v>1051</v>
      </c>
      <c r="B95" s="217" t="s">
        <v>1052</v>
      </c>
      <c r="C95" s="217" t="s">
        <v>97</v>
      </c>
      <c r="D95" s="308"/>
      <c r="E95" s="218"/>
      <c r="F95" s="217"/>
      <c r="G95" s="217"/>
      <c r="H95" s="217"/>
      <c r="I95" s="217"/>
      <c r="J95" s="217"/>
      <c r="K95" s="309">
        <f t="shared" ref="K95" si="79">E95+F95+G95+I95</f>
        <v>0</v>
      </c>
      <c r="L95" s="217"/>
      <c r="M95" s="217"/>
      <c r="N95" s="217"/>
      <c r="O95" s="217"/>
      <c r="P95" s="217"/>
      <c r="Q95" s="217"/>
      <c r="R95" s="309">
        <f t="shared" ref="R95" si="80">L95+M95+N95+P95</f>
        <v>0</v>
      </c>
      <c r="S95" s="217"/>
      <c r="T95" s="217"/>
      <c r="U95" s="217"/>
      <c r="V95" s="217"/>
      <c r="W95" s="217"/>
      <c r="X95" s="217"/>
      <c r="Y95" s="309">
        <f t="shared" ref="Y95" si="81">S95+T95+U95+W95</f>
        <v>0</v>
      </c>
      <c r="Z95" s="217"/>
      <c r="AA95" s="217"/>
      <c r="AB95" s="217"/>
      <c r="AC95" s="217"/>
      <c r="AD95" s="217"/>
      <c r="AE95" s="217"/>
      <c r="AF95" s="309">
        <f t="shared" ref="AF95" si="82">Z95+AA95+AB95+AD95</f>
        <v>0</v>
      </c>
      <c r="AG95" s="217">
        <v>102500</v>
      </c>
      <c r="AH95" s="217"/>
      <c r="AI95" s="217"/>
      <c r="AJ95" s="217"/>
      <c r="AK95" s="217"/>
      <c r="AL95" s="217"/>
      <c r="AM95" s="309">
        <f t="shared" ref="AM95" si="83">AG95+AH95+AI95+AK95</f>
        <v>102500</v>
      </c>
      <c r="AN95" s="217">
        <v>102500</v>
      </c>
      <c r="AO95" s="217"/>
      <c r="AP95" s="217"/>
      <c r="AQ95" s="217"/>
      <c r="AR95" s="217"/>
      <c r="AS95" s="217"/>
      <c r="AT95" s="309">
        <f t="shared" ref="AT95" si="84">AN95+AO95+AP95+AR95</f>
        <v>102500</v>
      </c>
      <c r="AU95" s="310">
        <f>AT95+AM95+AF95+Y95+R95+K95</f>
        <v>205000</v>
      </c>
      <c r="AV95" s="311" t="s">
        <v>1053</v>
      </c>
      <c r="AW95" s="217">
        <v>2026</v>
      </c>
      <c r="AX95" s="217">
        <v>2027</v>
      </c>
      <c r="AY95" s="312" t="s">
        <v>88</v>
      </c>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362"/>
      <c r="EC95" s="362"/>
      <c r="ED95" s="362"/>
      <c r="EE95" s="362"/>
      <c r="EF95" s="362"/>
      <c r="EG95" s="362"/>
      <c r="EH95" s="360"/>
      <c r="EI95" s="360"/>
      <c r="EJ95" s="360"/>
      <c r="EK95" s="360"/>
      <c r="EL95" s="360"/>
      <c r="EM95" s="360"/>
      <c r="EN95" s="360"/>
      <c r="EO95" s="360"/>
      <c r="EP95" s="360"/>
      <c r="EQ95" s="360"/>
      <c r="ER95" s="360"/>
      <c r="ES95" s="360"/>
      <c r="ET95" s="360"/>
      <c r="EU95" s="360"/>
      <c r="EV95" s="360"/>
      <c r="EW95" s="360"/>
      <c r="EX95" s="360"/>
      <c r="EY95" s="360"/>
      <c r="EZ95" s="360"/>
      <c r="FA95" s="360"/>
      <c r="FB95" s="360"/>
      <c r="FC95" s="360"/>
      <c r="FD95" s="360"/>
      <c r="FE95" s="360"/>
      <c r="FF95" s="313"/>
      <c r="FG95" s="313"/>
      <c r="FH95" s="313"/>
      <c r="FI95" s="313"/>
      <c r="FJ95" s="313"/>
      <c r="FK95" s="313"/>
      <c r="FL95" s="313"/>
      <c r="FM95" s="313"/>
      <c r="FN95" s="313"/>
      <c r="FO95" s="313"/>
      <c r="FP95" s="313"/>
      <c r="FQ95" s="313"/>
      <c r="FR95" s="313"/>
      <c r="FS95" s="313"/>
      <c r="FT95" s="313"/>
      <c r="FU95" s="313"/>
      <c r="FV95" s="313"/>
      <c r="FW95" s="313"/>
      <c r="FX95" s="313"/>
      <c r="FY95" s="313"/>
      <c r="FZ95" s="313"/>
      <c r="GA95" s="313"/>
      <c r="GB95" s="313"/>
      <c r="GC95" s="313"/>
      <c r="GD95" s="313"/>
      <c r="GE95" s="313"/>
      <c r="GF95" s="313"/>
      <c r="GG95" s="313"/>
      <c r="GH95" s="313"/>
      <c r="GI95" s="313"/>
      <c r="GJ95" s="313"/>
      <c r="GK95" s="313"/>
      <c r="GL95" s="313"/>
      <c r="GM95" s="313"/>
      <c r="GN95" s="313"/>
      <c r="GO95" s="313"/>
      <c r="GP95" s="313"/>
      <c r="GQ95" s="313"/>
      <c r="GR95" s="313"/>
      <c r="GS95" s="313"/>
      <c r="GT95" s="313"/>
      <c r="GU95" s="313"/>
      <c r="GV95" s="313"/>
      <c r="GW95" s="313"/>
      <c r="GX95" s="313"/>
      <c r="GY95" s="313"/>
      <c r="GZ95" s="313"/>
      <c r="HA95" s="313"/>
      <c r="HB95" s="313"/>
      <c r="HC95" s="313"/>
      <c r="HD95" s="313"/>
      <c r="HE95" s="313"/>
      <c r="HF95" s="313"/>
      <c r="HG95" s="313"/>
      <c r="HH95" s="313"/>
      <c r="HI95" s="313"/>
      <c r="HJ95" s="313"/>
      <c r="HK95" s="313"/>
      <c r="HL95" s="313"/>
      <c r="HM95" s="313"/>
      <c r="HN95" s="313"/>
      <c r="HO95" s="313"/>
      <c r="HP95" s="313"/>
      <c r="HQ95" s="313"/>
      <c r="HR95" s="313"/>
      <c r="HS95" s="313"/>
      <c r="HT95" s="313"/>
      <c r="HU95" s="313"/>
      <c r="HV95" s="313"/>
      <c r="HW95" s="313"/>
      <c r="HX95" s="313"/>
      <c r="HY95" s="313"/>
      <c r="HZ95" s="313"/>
      <c r="IA95" s="313"/>
      <c r="IB95" s="313"/>
      <c r="IC95" s="313"/>
      <c r="ID95" s="313"/>
      <c r="IE95" s="313"/>
      <c r="IF95" s="313"/>
      <c r="IG95" s="313"/>
      <c r="IH95" s="313"/>
      <c r="II95" s="313"/>
      <c r="IJ95" s="313"/>
      <c r="IK95" s="313"/>
      <c r="IL95" s="313"/>
      <c r="IM95" s="313"/>
      <c r="IN95" s="313"/>
      <c r="IO95" s="313"/>
      <c r="IP95" s="313"/>
      <c r="IQ95" s="313"/>
      <c r="IR95" s="313"/>
      <c r="IS95" s="313"/>
      <c r="IT95" s="313"/>
      <c r="IU95" s="313"/>
      <c r="IV95" s="313"/>
      <c r="IW95" s="313"/>
      <c r="IX95" s="313"/>
      <c r="IY95" s="313"/>
      <c r="IZ95" s="313"/>
      <c r="JA95" s="313"/>
      <c r="JB95" s="313"/>
      <c r="JC95" s="313"/>
      <c r="JD95" s="313"/>
      <c r="JE95" s="313"/>
      <c r="JF95" s="313"/>
      <c r="JG95" s="313"/>
      <c r="JH95" s="313"/>
      <c r="JI95" s="313"/>
      <c r="JJ95" s="313"/>
      <c r="JK95" s="313"/>
      <c r="JL95" s="313"/>
      <c r="JM95" s="313"/>
      <c r="JN95" s="313"/>
      <c r="JO95" s="313"/>
      <c r="JP95" s="313"/>
      <c r="JQ95" s="313"/>
      <c r="JR95" s="313"/>
      <c r="JS95" s="313"/>
      <c r="JT95" s="313"/>
      <c r="JU95" s="313"/>
      <c r="JV95" s="313"/>
      <c r="JW95" s="313"/>
      <c r="JX95" s="313"/>
      <c r="JY95" s="313"/>
      <c r="JZ95" s="313"/>
      <c r="KA95" s="313"/>
      <c r="KB95" s="313"/>
      <c r="KC95" s="313"/>
      <c r="KD95" s="313"/>
      <c r="KE95" s="313"/>
      <c r="KF95" s="313"/>
      <c r="KG95" s="313"/>
      <c r="KH95" s="313"/>
      <c r="KI95" s="313"/>
      <c r="KJ95" s="313"/>
      <c r="KK95" s="313"/>
      <c r="KL95" s="313"/>
      <c r="KM95" s="313"/>
      <c r="KN95" s="313"/>
      <c r="KO95" s="313"/>
      <c r="KP95" s="313"/>
      <c r="KQ95" s="313"/>
      <c r="KR95" s="313"/>
      <c r="KS95" s="313"/>
      <c r="KT95" s="313"/>
      <c r="KU95" s="313"/>
      <c r="KV95" s="313"/>
      <c r="KW95" s="313"/>
      <c r="KX95" s="313"/>
      <c r="KY95" s="313"/>
      <c r="KZ95" s="313"/>
      <c r="LA95" s="313"/>
      <c r="LB95" s="313"/>
      <c r="LC95" s="313"/>
      <c r="LD95" s="313"/>
      <c r="LE95" s="313"/>
      <c r="LF95" s="313"/>
      <c r="LG95" s="313"/>
      <c r="LH95" s="313"/>
      <c r="LI95" s="313"/>
      <c r="LJ95" s="313"/>
      <c r="LK95" s="313"/>
      <c r="LL95" s="313"/>
      <c r="LM95" s="313"/>
      <c r="LN95" s="313"/>
      <c r="LO95" s="313"/>
      <c r="LP95" s="313"/>
      <c r="LQ95" s="313"/>
      <c r="LR95" s="313"/>
      <c r="LS95" s="313"/>
      <c r="LT95" s="313"/>
      <c r="LU95" s="313"/>
      <c r="LV95" s="313"/>
      <c r="LW95" s="313"/>
      <c r="LX95" s="313"/>
      <c r="LY95" s="313"/>
      <c r="LZ95" s="313"/>
      <c r="MA95" s="313"/>
      <c r="MB95" s="313"/>
      <c r="MC95" s="313"/>
      <c r="MD95" s="313"/>
      <c r="ME95" s="313"/>
      <c r="MF95" s="313"/>
      <c r="MG95" s="313"/>
      <c r="MH95" s="313"/>
      <c r="MI95" s="313"/>
      <c r="MJ95" s="313"/>
      <c r="MK95" s="313"/>
      <c r="ML95" s="313"/>
      <c r="MM95" s="313"/>
      <c r="MN95" s="313"/>
      <c r="MO95" s="313"/>
      <c r="MP95" s="313"/>
      <c r="MQ95" s="313"/>
    </row>
    <row r="96" spans="1:355" s="305" customFormat="1" ht="45.95" customHeight="1" x14ac:dyDescent="0.25">
      <c r="A96" s="404" t="s">
        <v>1074</v>
      </c>
      <c r="B96" s="405"/>
      <c r="C96" s="405"/>
      <c r="D96" s="405"/>
      <c r="E96" s="405"/>
      <c r="F96" s="405"/>
      <c r="G96" s="405"/>
      <c r="H96" s="405"/>
      <c r="I96" s="405"/>
      <c r="J96" s="405"/>
      <c r="K96" s="405"/>
      <c r="L96" s="405"/>
      <c r="M96" s="405"/>
      <c r="N96" s="405"/>
      <c r="O96" s="405"/>
      <c r="P96" s="405"/>
      <c r="Q96" s="405"/>
      <c r="R96" s="405"/>
      <c r="S96" s="405"/>
      <c r="T96" s="405"/>
      <c r="U96" s="405"/>
      <c r="V96" s="405"/>
      <c r="W96" s="405"/>
      <c r="X96" s="405"/>
      <c r="Y96" s="405"/>
      <c r="Z96" s="405"/>
      <c r="AA96" s="405"/>
      <c r="AB96" s="405"/>
      <c r="AC96" s="405"/>
      <c r="AD96" s="405"/>
      <c r="AE96" s="405"/>
      <c r="AF96" s="405"/>
      <c r="AG96" s="405"/>
      <c r="AH96" s="405"/>
      <c r="AI96" s="405"/>
      <c r="AJ96" s="405"/>
      <c r="AK96" s="405"/>
      <c r="AL96" s="405"/>
      <c r="AM96" s="405"/>
      <c r="AN96" s="405"/>
      <c r="AO96" s="405"/>
      <c r="AP96" s="405"/>
      <c r="AQ96" s="405"/>
      <c r="AR96" s="405"/>
      <c r="AS96" s="405"/>
      <c r="AT96" s="405"/>
      <c r="AU96" s="405"/>
      <c r="AV96" s="405"/>
      <c r="AW96" s="405"/>
      <c r="AX96" s="405"/>
      <c r="AY96" s="406"/>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362"/>
      <c r="EC96" s="362"/>
      <c r="ED96" s="362"/>
      <c r="EE96" s="362"/>
      <c r="EF96" s="362"/>
      <c r="EG96" s="362"/>
      <c r="EH96" s="364"/>
      <c r="EI96" s="364"/>
      <c r="EJ96" s="364"/>
      <c r="EK96" s="364"/>
      <c r="EL96" s="364"/>
      <c r="EM96" s="364"/>
      <c r="EN96" s="364"/>
      <c r="EO96" s="364"/>
      <c r="EP96" s="364"/>
      <c r="EQ96" s="364"/>
      <c r="ER96" s="364"/>
      <c r="ES96" s="364"/>
      <c r="ET96" s="364"/>
      <c r="EU96" s="364"/>
      <c r="EV96" s="364"/>
      <c r="EW96" s="364"/>
      <c r="EX96" s="364"/>
      <c r="EY96" s="364"/>
      <c r="EZ96" s="364"/>
      <c r="FA96" s="364"/>
      <c r="FB96" s="364"/>
      <c r="FC96" s="364"/>
      <c r="FD96" s="364"/>
      <c r="FE96" s="364"/>
      <c r="FF96" s="314"/>
      <c r="FG96" s="314"/>
      <c r="FH96" s="314"/>
      <c r="FI96" s="314"/>
      <c r="FJ96" s="314"/>
      <c r="FK96" s="314"/>
      <c r="FL96" s="314"/>
      <c r="FM96" s="314"/>
      <c r="FN96" s="314"/>
      <c r="FO96" s="314"/>
      <c r="FP96" s="314"/>
      <c r="FQ96" s="314"/>
      <c r="FR96" s="314"/>
      <c r="FS96" s="314"/>
      <c r="FT96" s="314"/>
      <c r="FU96" s="314"/>
      <c r="FV96" s="314"/>
      <c r="FW96" s="314"/>
      <c r="FX96" s="314"/>
      <c r="FY96" s="314"/>
      <c r="FZ96" s="314"/>
      <c r="GA96" s="314"/>
      <c r="GB96" s="314"/>
      <c r="GC96" s="314"/>
      <c r="GD96" s="314"/>
      <c r="GE96" s="314"/>
      <c r="GF96" s="314"/>
      <c r="GG96" s="314"/>
      <c r="GH96" s="314"/>
      <c r="GI96" s="314"/>
      <c r="GJ96" s="314"/>
      <c r="GK96" s="314"/>
      <c r="GL96" s="314"/>
      <c r="GM96" s="314"/>
      <c r="GN96" s="314"/>
      <c r="GO96" s="314"/>
      <c r="GP96" s="314"/>
      <c r="GQ96" s="314"/>
      <c r="GR96" s="314"/>
      <c r="GS96" s="314"/>
      <c r="GT96" s="314"/>
      <c r="GU96" s="314"/>
      <c r="GV96" s="314"/>
      <c r="GW96" s="314"/>
      <c r="GX96" s="314"/>
      <c r="GY96" s="314"/>
      <c r="GZ96" s="314"/>
      <c r="HA96" s="314"/>
      <c r="HB96" s="314"/>
      <c r="HC96" s="314"/>
      <c r="HD96" s="314"/>
      <c r="HE96" s="314"/>
      <c r="HF96" s="314"/>
      <c r="HG96" s="314"/>
      <c r="HH96" s="314"/>
      <c r="HI96" s="314"/>
      <c r="HJ96" s="314"/>
      <c r="HK96" s="314"/>
      <c r="HL96" s="314"/>
      <c r="HM96" s="314"/>
      <c r="HN96" s="314"/>
      <c r="HO96" s="314"/>
      <c r="HP96" s="314"/>
      <c r="HQ96" s="314"/>
      <c r="HR96" s="314"/>
      <c r="HS96" s="314"/>
      <c r="HT96" s="314"/>
      <c r="HU96" s="314"/>
      <c r="HV96" s="314"/>
      <c r="HW96" s="314"/>
      <c r="HX96" s="314"/>
      <c r="HY96" s="314"/>
      <c r="HZ96" s="314"/>
      <c r="IA96" s="314"/>
      <c r="IB96" s="314"/>
      <c r="IC96" s="314"/>
      <c r="ID96" s="314"/>
      <c r="IE96" s="314"/>
      <c r="IF96" s="314"/>
      <c r="IG96" s="314"/>
      <c r="IH96" s="314"/>
      <c r="II96" s="314"/>
      <c r="IJ96" s="314"/>
      <c r="IK96" s="314"/>
      <c r="IL96" s="314"/>
      <c r="IM96" s="314"/>
      <c r="IN96" s="314"/>
      <c r="IO96" s="314"/>
      <c r="IP96" s="314"/>
      <c r="IQ96" s="314"/>
      <c r="IR96" s="314"/>
      <c r="IS96" s="314"/>
      <c r="IT96" s="314"/>
      <c r="IU96" s="314"/>
      <c r="IV96" s="314"/>
      <c r="IW96" s="314"/>
      <c r="IX96" s="314"/>
      <c r="IY96" s="314"/>
      <c r="IZ96" s="314"/>
      <c r="JA96" s="314"/>
      <c r="JB96" s="314"/>
      <c r="JC96" s="314"/>
      <c r="JD96" s="314"/>
      <c r="JE96" s="314"/>
      <c r="JF96" s="314"/>
      <c r="JG96" s="314"/>
      <c r="JH96" s="314"/>
      <c r="JI96" s="314"/>
      <c r="JJ96" s="314"/>
      <c r="JK96" s="314"/>
      <c r="JL96" s="314"/>
      <c r="JM96" s="314"/>
      <c r="JN96" s="314"/>
      <c r="JO96" s="314"/>
      <c r="JP96" s="314"/>
      <c r="JQ96" s="314"/>
      <c r="JR96" s="314"/>
      <c r="JS96" s="314"/>
      <c r="JT96" s="314"/>
      <c r="JU96" s="314"/>
      <c r="JV96" s="314"/>
      <c r="JW96" s="314"/>
      <c r="JX96" s="314"/>
      <c r="JY96" s="314"/>
      <c r="JZ96" s="314"/>
      <c r="KA96" s="314"/>
      <c r="KB96" s="314"/>
      <c r="KC96" s="314"/>
      <c r="KD96" s="314"/>
      <c r="KE96" s="314"/>
      <c r="KF96" s="314"/>
      <c r="KG96" s="314"/>
      <c r="KH96" s="314"/>
      <c r="KI96" s="314"/>
      <c r="KJ96" s="314"/>
      <c r="KK96" s="314"/>
      <c r="KL96" s="314"/>
      <c r="KM96" s="314"/>
      <c r="KN96" s="314"/>
      <c r="KO96" s="314"/>
      <c r="KP96" s="314"/>
      <c r="KQ96" s="314"/>
      <c r="KR96" s="314"/>
      <c r="KS96" s="314"/>
      <c r="KT96" s="314"/>
      <c r="KU96" s="314"/>
      <c r="KV96" s="314"/>
      <c r="KW96" s="314"/>
      <c r="KX96" s="314"/>
      <c r="KY96" s="314"/>
      <c r="KZ96" s="314"/>
      <c r="LA96" s="314"/>
      <c r="LB96" s="314"/>
      <c r="LC96" s="314"/>
      <c r="LD96" s="314"/>
      <c r="LE96" s="314"/>
      <c r="LF96" s="314"/>
      <c r="LG96" s="314"/>
      <c r="LH96" s="314"/>
      <c r="LI96" s="314"/>
      <c r="LJ96" s="314"/>
      <c r="LK96" s="314"/>
      <c r="LL96" s="314"/>
      <c r="LM96" s="314"/>
      <c r="LN96" s="314"/>
      <c r="LO96" s="314"/>
      <c r="LP96" s="314"/>
      <c r="LQ96" s="314"/>
      <c r="LR96" s="314"/>
      <c r="LS96" s="314"/>
      <c r="LT96" s="314"/>
      <c r="LU96" s="314"/>
      <c r="LV96" s="314"/>
      <c r="LW96" s="314"/>
      <c r="LX96" s="314"/>
      <c r="LY96" s="314"/>
      <c r="LZ96" s="314"/>
      <c r="MA96" s="314"/>
      <c r="MB96" s="314"/>
      <c r="MC96" s="314"/>
      <c r="MD96" s="314"/>
      <c r="ME96" s="314"/>
      <c r="MF96" s="314"/>
      <c r="MG96" s="314"/>
      <c r="MH96" s="314"/>
      <c r="MI96" s="314"/>
      <c r="MJ96" s="314"/>
      <c r="MK96" s="314"/>
      <c r="ML96" s="314"/>
      <c r="MM96" s="314"/>
      <c r="MN96" s="314"/>
      <c r="MO96" s="314"/>
      <c r="MP96" s="314"/>
      <c r="MQ96" s="314"/>
    </row>
    <row r="97" spans="1:355" s="306" customFormat="1" ht="64.5" customHeight="1" x14ac:dyDescent="0.25">
      <c r="A97" s="307" t="s">
        <v>1054</v>
      </c>
      <c r="B97" s="217" t="s">
        <v>1055</v>
      </c>
      <c r="C97" s="217" t="s">
        <v>97</v>
      </c>
      <c r="D97" s="308"/>
      <c r="E97" s="218"/>
      <c r="F97" s="217"/>
      <c r="G97" s="217"/>
      <c r="H97" s="217"/>
      <c r="I97" s="217"/>
      <c r="J97" s="217"/>
      <c r="K97" s="309">
        <f t="shared" ref="K97" si="85">E97+F97+G97+I97</f>
        <v>0</v>
      </c>
      <c r="L97" s="217"/>
      <c r="M97" s="217"/>
      <c r="N97" s="217"/>
      <c r="O97" s="217"/>
      <c r="P97" s="217"/>
      <c r="Q97" s="217"/>
      <c r="R97" s="309">
        <f t="shared" ref="R97" si="86">L97+M97+N97+P97</f>
        <v>0</v>
      </c>
      <c r="S97" s="217"/>
      <c r="T97" s="217"/>
      <c r="U97" s="217"/>
      <c r="V97" s="217"/>
      <c r="W97" s="217"/>
      <c r="X97" s="217"/>
      <c r="Y97" s="309">
        <f t="shared" ref="Y97" si="87">S97+T97+U97+W97</f>
        <v>0</v>
      </c>
      <c r="Z97" s="217"/>
      <c r="AA97" s="217"/>
      <c r="AB97" s="217"/>
      <c r="AC97" s="217"/>
      <c r="AD97" s="217"/>
      <c r="AE97" s="217"/>
      <c r="AF97" s="309">
        <f t="shared" ref="AF97" si="88">Z97+AA97+AB97+AD97</f>
        <v>0</v>
      </c>
      <c r="AG97" s="217">
        <v>195650</v>
      </c>
      <c r="AH97" s="217"/>
      <c r="AI97" s="217"/>
      <c r="AJ97" s="217"/>
      <c r="AK97" s="217"/>
      <c r="AL97" s="217"/>
      <c r="AM97" s="309">
        <f t="shared" ref="AM97" si="89">AG97+AH97+AI97+AK97</f>
        <v>195650</v>
      </c>
      <c r="AN97" s="217">
        <v>195650</v>
      </c>
      <c r="AO97" s="217"/>
      <c r="AP97" s="217"/>
      <c r="AQ97" s="217"/>
      <c r="AR97" s="217"/>
      <c r="AS97" s="217"/>
      <c r="AT97" s="309">
        <f t="shared" ref="AT97" si="90">AN97+AO97+AP97+AR97</f>
        <v>195650</v>
      </c>
      <c r="AU97" s="310">
        <f>AT97+AM97+AF97+Y97+R97+K97</f>
        <v>391300</v>
      </c>
      <c r="AV97" s="311" t="s">
        <v>1068</v>
      </c>
      <c r="AW97" s="217">
        <v>2026</v>
      </c>
      <c r="AX97" s="217">
        <v>2027</v>
      </c>
      <c r="AY97" s="312" t="s">
        <v>88</v>
      </c>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362"/>
      <c r="EC97" s="362"/>
      <c r="ED97" s="362"/>
      <c r="EE97" s="362"/>
      <c r="EF97" s="362"/>
      <c r="EG97" s="362"/>
      <c r="EH97" s="360"/>
      <c r="EI97" s="360"/>
      <c r="EJ97" s="360"/>
      <c r="EK97" s="360"/>
      <c r="EL97" s="360"/>
      <c r="EM97" s="360"/>
      <c r="EN97" s="360"/>
      <c r="EO97" s="360"/>
      <c r="EP97" s="360"/>
      <c r="EQ97" s="360"/>
      <c r="ER97" s="360"/>
      <c r="ES97" s="360"/>
      <c r="ET97" s="360"/>
      <c r="EU97" s="360"/>
      <c r="EV97" s="360"/>
      <c r="EW97" s="360"/>
      <c r="EX97" s="360"/>
      <c r="EY97" s="360"/>
      <c r="EZ97" s="360"/>
      <c r="FA97" s="360"/>
      <c r="FB97" s="360"/>
      <c r="FC97" s="360"/>
      <c r="FD97" s="360"/>
      <c r="FE97" s="360"/>
      <c r="FF97" s="313"/>
      <c r="FG97" s="313"/>
      <c r="FH97" s="313"/>
      <c r="FI97" s="313"/>
      <c r="FJ97" s="313"/>
      <c r="FK97" s="313"/>
      <c r="FL97" s="313"/>
      <c r="FM97" s="313"/>
      <c r="FN97" s="313"/>
      <c r="FO97" s="313"/>
      <c r="FP97" s="313"/>
      <c r="FQ97" s="313"/>
      <c r="FR97" s="313"/>
      <c r="FS97" s="313"/>
      <c r="FT97" s="313"/>
      <c r="FU97" s="313"/>
      <c r="FV97" s="313"/>
      <c r="FW97" s="313"/>
      <c r="FX97" s="313"/>
      <c r="FY97" s="313"/>
      <c r="FZ97" s="313"/>
      <c r="GA97" s="313"/>
      <c r="GB97" s="313"/>
      <c r="GC97" s="313"/>
      <c r="GD97" s="313"/>
      <c r="GE97" s="313"/>
      <c r="GF97" s="313"/>
      <c r="GG97" s="313"/>
      <c r="GH97" s="313"/>
      <c r="GI97" s="313"/>
      <c r="GJ97" s="313"/>
      <c r="GK97" s="313"/>
      <c r="GL97" s="313"/>
      <c r="GM97" s="313"/>
      <c r="GN97" s="313"/>
      <c r="GO97" s="313"/>
      <c r="GP97" s="313"/>
      <c r="GQ97" s="313"/>
      <c r="GR97" s="313"/>
      <c r="GS97" s="313"/>
      <c r="GT97" s="313"/>
      <c r="GU97" s="313"/>
      <c r="GV97" s="313"/>
      <c r="GW97" s="313"/>
      <c r="GX97" s="313"/>
      <c r="GY97" s="313"/>
      <c r="GZ97" s="313"/>
      <c r="HA97" s="313"/>
      <c r="HB97" s="313"/>
      <c r="HC97" s="313"/>
      <c r="HD97" s="313"/>
      <c r="HE97" s="313"/>
      <c r="HF97" s="313"/>
      <c r="HG97" s="313"/>
      <c r="HH97" s="313"/>
      <c r="HI97" s="313"/>
      <c r="HJ97" s="313"/>
      <c r="HK97" s="313"/>
      <c r="HL97" s="313"/>
      <c r="HM97" s="313"/>
      <c r="HN97" s="313"/>
      <c r="HO97" s="313"/>
      <c r="HP97" s="313"/>
      <c r="HQ97" s="313"/>
      <c r="HR97" s="313"/>
      <c r="HS97" s="313"/>
      <c r="HT97" s="313"/>
      <c r="HU97" s="313"/>
      <c r="HV97" s="313"/>
      <c r="HW97" s="313"/>
      <c r="HX97" s="313"/>
      <c r="HY97" s="313"/>
      <c r="HZ97" s="313"/>
      <c r="IA97" s="313"/>
      <c r="IB97" s="313"/>
      <c r="IC97" s="313"/>
      <c r="ID97" s="313"/>
      <c r="IE97" s="313"/>
      <c r="IF97" s="313"/>
      <c r="IG97" s="313"/>
      <c r="IH97" s="313"/>
      <c r="II97" s="313"/>
      <c r="IJ97" s="313"/>
      <c r="IK97" s="313"/>
      <c r="IL97" s="313"/>
      <c r="IM97" s="313"/>
      <c r="IN97" s="313"/>
      <c r="IO97" s="313"/>
      <c r="IP97" s="313"/>
      <c r="IQ97" s="313"/>
      <c r="IR97" s="313"/>
      <c r="IS97" s="313"/>
      <c r="IT97" s="313"/>
      <c r="IU97" s="313"/>
      <c r="IV97" s="313"/>
      <c r="IW97" s="313"/>
      <c r="IX97" s="313"/>
      <c r="IY97" s="313"/>
      <c r="IZ97" s="313"/>
      <c r="JA97" s="313"/>
      <c r="JB97" s="313"/>
      <c r="JC97" s="313"/>
      <c r="JD97" s="313"/>
      <c r="JE97" s="313"/>
      <c r="JF97" s="313"/>
      <c r="JG97" s="313"/>
      <c r="JH97" s="313"/>
      <c r="JI97" s="313"/>
      <c r="JJ97" s="313"/>
      <c r="JK97" s="313"/>
      <c r="JL97" s="313"/>
      <c r="JM97" s="313"/>
      <c r="JN97" s="313"/>
      <c r="JO97" s="313"/>
      <c r="JP97" s="313"/>
      <c r="JQ97" s="313"/>
      <c r="JR97" s="313"/>
      <c r="JS97" s="313"/>
      <c r="JT97" s="313"/>
      <c r="JU97" s="313"/>
      <c r="JV97" s="313"/>
      <c r="JW97" s="313"/>
      <c r="JX97" s="313"/>
      <c r="JY97" s="313"/>
      <c r="JZ97" s="313"/>
      <c r="KA97" s="313"/>
      <c r="KB97" s="313"/>
      <c r="KC97" s="313"/>
      <c r="KD97" s="313"/>
      <c r="KE97" s="313"/>
      <c r="KF97" s="313"/>
      <c r="KG97" s="313"/>
      <c r="KH97" s="313"/>
      <c r="KI97" s="313"/>
      <c r="KJ97" s="313"/>
      <c r="KK97" s="313"/>
      <c r="KL97" s="313"/>
      <c r="KM97" s="313"/>
      <c r="KN97" s="313"/>
      <c r="KO97" s="313"/>
      <c r="KP97" s="313"/>
      <c r="KQ97" s="313"/>
      <c r="KR97" s="313"/>
      <c r="KS97" s="313"/>
      <c r="KT97" s="313"/>
      <c r="KU97" s="313"/>
      <c r="KV97" s="313"/>
      <c r="KW97" s="313"/>
      <c r="KX97" s="313"/>
      <c r="KY97" s="313"/>
      <c r="KZ97" s="313"/>
      <c r="LA97" s="313"/>
      <c r="LB97" s="313"/>
      <c r="LC97" s="313"/>
      <c r="LD97" s="313"/>
      <c r="LE97" s="313"/>
      <c r="LF97" s="313"/>
      <c r="LG97" s="313"/>
      <c r="LH97" s="313"/>
      <c r="LI97" s="313"/>
      <c r="LJ97" s="313"/>
      <c r="LK97" s="313"/>
      <c r="LL97" s="313"/>
      <c r="LM97" s="313"/>
      <c r="LN97" s="313"/>
      <c r="LO97" s="313"/>
      <c r="LP97" s="313"/>
      <c r="LQ97" s="313"/>
      <c r="LR97" s="313"/>
      <c r="LS97" s="313"/>
      <c r="LT97" s="313"/>
      <c r="LU97" s="313"/>
      <c r="LV97" s="313"/>
      <c r="LW97" s="313"/>
      <c r="LX97" s="313"/>
      <c r="LY97" s="313"/>
      <c r="LZ97" s="313"/>
      <c r="MA97" s="313"/>
      <c r="MB97" s="313"/>
      <c r="MC97" s="313"/>
      <c r="MD97" s="313"/>
      <c r="ME97" s="313"/>
      <c r="MF97" s="313"/>
      <c r="MG97" s="313"/>
      <c r="MH97" s="313"/>
      <c r="MI97" s="313"/>
      <c r="MJ97" s="313"/>
      <c r="MK97" s="313"/>
      <c r="ML97" s="313"/>
      <c r="MM97" s="313"/>
      <c r="MN97" s="313"/>
      <c r="MO97" s="313"/>
      <c r="MP97" s="313"/>
      <c r="MQ97" s="313"/>
    </row>
    <row r="98" spans="1:355" s="305" customFormat="1" ht="45.95" customHeight="1" x14ac:dyDescent="0.25">
      <c r="A98" s="404" t="s">
        <v>1074</v>
      </c>
      <c r="B98" s="405"/>
      <c r="C98" s="405"/>
      <c r="D98" s="405"/>
      <c r="E98" s="405"/>
      <c r="F98" s="405"/>
      <c r="G98" s="405"/>
      <c r="H98" s="405"/>
      <c r="I98" s="405"/>
      <c r="J98" s="405"/>
      <c r="K98" s="405"/>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5"/>
      <c r="AP98" s="405"/>
      <c r="AQ98" s="405"/>
      <c r="AR98" s="405"/>
      <c r="AS98" s="405"/>
      <c r="AT98" s="405"/>
      <c r="AU98" s="405"/>
      <c r="AV98" s="405"/>
      <c r="AW98" s="405"/>
      <c r="AX98" s="405"/>
      <c r="AY98" s="406"/>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362"/>
      <c r="EC98" s="362"/>
      <c r="ED98" s="362"/>
      <c r="EE98" s="362"/>
      <c r="EF98" s="362"/>
      <c r="EG98" s="362"/>
      <c r="EH98" s="364"/>
      <c r="EI98" s="364"/>
      <c r="EJ98" s="364"/>
      <c r="EK98" s="364"/>
      <c r="EL98" s="364"/>
      <c r="EM98" s="364"/>
      <c r="EN98" s="364"/>
      <c r="EO98" s="364"/>
      <c r="EP98" s="364"/>
      <c r="EQ98" s="364"/>
      <c r="ER98" s="364"/>
      <c r="ES98" s="364"/>
      <c r="ET98" s="364"/>
      <c r="EU98" s="364"/>
      <c r="EV98" s="364"/>
      <c r="EW98" s="364"/>
      <c r="EX98" s="364"/>
      <c r="EY98" s="364"/>
      <c r="EZ98" s="364"/>
      <c r="FA98" s="364"/>
      <c r="FB98" s="364"/>
      <c r="FC98" s="364"/>
      <c r="FD98" s="364"/>
      <c r="FE98" s="364"/>
      <c r="FF98" s="314"/>
      <c r="FG98" s="314"/>
      <c r="FH98" s="314"/>
      <c r="FI98" s="314"/>
      <c r="FJ98" s="314"/>
      <c r="FK98" s="314"/>
      <c r="FL98" s="314"/>
      <c r="FM98" s="314"/>
      <c r="FN98" s="314"/>
      <c r="FO98" s="314"/>
      <c r="FP98" s="314"/>
      <c r="FQ98" s="314"/>
      <c r="FR98" s="314"/>
      <c r="FS98" s="314"/>
      <c r="FT98" s="314"/>
      <c r="FU98" s="314"/>
      <c r="FV98" s="314"/>
      <c r="FW98" s="314"/>
      <c r="FX98" s="314"/>
      <c r="FY98" s="314"/>
      <c r="FZ98" s="314"/>
      <c r="GA98" s="314"/>
      <c r="GB98" s="314"/>
      <c r="GC98" s="314"/>
      <c r="GD98" s="314"/>
      <c r="GE98" s="314"/>
      <c r="GF98" s="314"/>
      <c r="GG98" s="314"/>
      <c r="GH98" s="314"/>
      <c r="GI98" s="314"/>
      <c r="GJ98" s="314"/>
      <c r="GK98" s="314"/>
      <c r="GL98" s="314"/>
      <c r="GM98" s="314"/>
      <c r="GN98" s="314"/>
      <c r="GO98" s="314"/>
      <c r="GP98" s="314"/>
      <c r="GQ98" s="314"/>
      <c r="GR98" s="314"/>
      <c r="GS98" s="314"/>
      <c r="GT98" s="314"/>
      <c r="GU98" s="314"/>
      <c r="GV98" s="314"/>
      <c r="GW98" s="314"/>
      <c r="GX98" s="314"/>
      <c r="GY98" s="314"/>
      <c r="GZ98" s="314"/>
      <c r="HA98" s="314"/>
      <c r="HB98" s="314"/>
      <c r="HC98" s="314"/>
      <c r="HD98" s="314"/>
      <c r="HE98" s="314"/>
      <c r="HF98" s="314"/>
      <c r="HG98" s="314"/>
      <c r="HH98" s="314"/>
      <c r="HI98" s="314"/>
      <c r="HJ98" s="314"/>
      <c r="HK98" s="314"/>
      <c r="HL98" s="314"/>
      <c r="HM98" s="314"/>
      <c r="HN98" s="314"/>
      <c r="HO98" s="314"/>
      <c r="HP98" s="314"/>
      <c r="HQ98" s="314"/>
      <c r="HR98" s="314"/>
      <c r="HS98" s="314"/>
      <c r="HT98" s="314"/>
      <c r="HU98" s="314"/>
      <c r="HV98" s="314"/>
      <c r="HW98" s="314"/>
      <c r="HX98" s="314"/>
      <c r="HY98" s="314"/>
      <c r="HZ98" s="314"/>
      <c r="IA98" s="314"/>
      <c r="IB98" s="314"/>
      <c r="IC98" s="314"/>
      <c r="ID98" s="314"/>
      <c r="IE98" s="314"/>
      <c r="IF98" s="314"/>
      <c r="IG98" s="314"/>
      <c r="IH98" s="314"/>
      <c r="II98" s="314"/>
      <c r="IJ98" s="314"/>
      <c r="IK98" s="314"/>
      <c r="IL98" s="314"/>
      <c r="IM98" s="314"/>
      <c r="IN98" s="314"/>
      <c r="IO98" s="314"/>
      <c r="IP98" s="314"/>
      <c r="IQ98" s="314"/>
      <c r="IR98" s="314"/>
      <c r="IS98" s="314"/>
      <c r="IT98" s="314"/>
      <c r="IU98" s="314"/>
      <c r="IV98" s="314"/>
      <c r="IW98" s="314"/>
      <c r="IX98" s="314"/>
      <c r="IY98" s="314"/>
      <c r="IZ98" s="314"/>
      <c r="JA98" s="314"/>
      <c r="JB98" s="314"/>
      <c r="JC98" s="314"/>
      <c r="JD98" s="314"/>
      <c r="JE98" s="314"/>
      <c r="JF98" s="314"/>
      <c r="JG98" s="314"/>
      <c r="JH98" s="314"/>
      <c r="JI98" s="314"/>
      <c r="JJ98" s="314"/>
      <c r="JK98" s="314"/>
      <c r="JL98" s="314"/>
      <c r="JM98" s="314"/>
      <c r="JN98" s="314"/>
      <c r="JO98" s="314"/>
      <c r="JP98" s="314"/>
      <c r="JQ98" s="314"/>
      <c r="JR98" s="314"/>
      <c r="JS98" s="314"/>
      <c r="JT98" s="314"/>
      <c r="JU98" s="314"/>
      <c r="JV98" s="314"/>
      <c r="JW98" s="314"/>
      <c r="JX98" s="314"/>
      <c r="JY98" s="314"/>
      <c r="JZ98" s="314"/>
      <c r="KA98" s="314"/>
      <c r="KB98" s="314"/>
      <c r="KC98" s="314"/>
      <c r="KD98" s="314"/>
      <c r="KE98" s="314"/>
      <c r="KF98" s="314"/>
      <c r="KG98" s="314"/>
      <c r="KH98" s="314"/>
      <c r="KI98" s="314"/>
      <c r="KJ98" s="314"/>
      <c r="KK98" s="314"/>
      <c r="KL98" s="314"/>
      <c r="KM98" s="314"/>
      <c r="KN98" s="314"/>
      <c r="KO98" s="314"/>
      <c r="KP98" s="314"/>
      <c r="KQ98" s="314"/>
      <c r="KR98" s="314"/>
      <c r="KS98" s="314"/>
      <c r="KT98" s="314"/>
      <c r="KU98" s="314"/>
      <c r="KV98" s="314"/>
      <c r="KW98" s="314"/>
      <c r="KX98" s="314"/>
      <c r="KY98" s="314"/>
      <c r="KZ98" s="314"/>
      <c r="LA98" s="314"/>
      <c r="LB98" s="314"/>
      <c r="LC98" s="314"/>
      <c r="LD98" s="314"/>
      <c r="LE98" s="314"/>
      <c r="LF98" s="314"/>
      <c r="LG98" s="314"/>
      <c r="LH98" s="314"/>
      <c r="LI98" s="314"/>
      <c r="LJ98" s="314"/>
      <c r="LK98" s="314"/>
      <c r="LL98" s="314"/>
      <c r="LM98" s="314"/>
      <c r="LN98" s="314"/>
      <c r="LO98" s="314"/>
      <c r="LP98" s="314"/>
      <c r="LQ98" s="314"/>
      <c r="LR98" s="314"/>
      <c r="LS98" s="314"/>
      <c r="LT98" s="314"/>
      <c r="LU98" s="314"/>
      <c r="LV98" s="314"/>
      <c r="LW98" s="314"/>
      <c r="LX98" s="314"/>
      <c r="LY98" s="314"/>
      <c r="LZ98" s="314"/>
      <c r="MA98" s="314"/>
      <c r="MB98" s="314"/>
      <c r="MC98" s="314"/>
      <c r="MD98" s="314"/>
      <c r="ME98" s="314"/>
      <c r="MF98" s="314"/>
      <c r="MG98" s="314"/>
      <c r="MH98" s="314"/>
      <c r="MI98" s="314"/>
      <c r="MJ98" s="314"/>
      <c r="MK98" s="314"/>
      <c r="ML98" s="314"/>
      <c r="MM98" s="314"/>
      <c r="MN98" s="314"/>
      <c r="MO98" s="314"/>
      <c r="MP98" s="314"/>
      <c r="MQ98" s="314"/>
    </row>
    <row r="99" spans="1:355" s="306" customFormat="1" ht="74.45" customHeight="1" x14ac:dyDescent="0.25">
      <c r="A99" s="307" t="s">
        <v>1056</v>
      </c>
      <c r="B99" s="217" t="s">
        <v>1057</v>
      </c>
      <c r="C99" s="217" t="s">
        <v>97</v>
      </c>
      <c r="D99" s="308"/>
      <c r="E99" s="218"/>
      <c r="F99" s="217"/>
      <c r="G99" s="217"/>
      <c r="H99" s="217"/>
      <c r="I99" s="217"/>
      <c r="J99" s="217"/>
      <c r="K99" s="309">
        <f t="shared" ref="K99" si="91">E99+F99+G99+I99</f>
        <v>0</v>
      </c>
      <c r="L99" s="217"/>
      <c r="M99" s="217"/>
      <c r="N99" s="217"/>
      <c r="O99" s="217"/>
      <c r="P99" s="217"/>
      <c r="Q99" s="217"/>
      <c r="R99" s="309">
        <f t="shared" ref="R99" si="92">L99+M99+N99+P99</f>
        <v>0</v>
      </c>
      <c r="S99" s="217"/>
      <c r="T99" s="217"/>
      <c r="U99" s="217"/>
      <c r="V99" s="217"/>
      <c r="W99" s="217"/>
      <c r="X99" s="217"/>
      <c r="Y99" s="309">
        <f t="shared" ref="Y99" si="93">S99+T99+U99+W99</f>
        <v>0</v>
      </c>
      <c r="Z99" s="217"/>
      <c r="AA99" s="217"/>
      <c r="AB99" s="217"/>
      <c r="AC99" s="217"/>
      <c r="AD99" s="217"/>
      <c r="AE99" s="217"/>
      <c r="AF99" s="309">
        <f t="shared" ref="AF99" si="94">Z99+AA99+AB99+AD99</f>
        <v>0</v>
      </c>
      <c r="AG99" s="217"/>
      <c r="AH99" s="217"/>
      <c r="AI99" s="217"/>
      <c r="AJ99" s="217"/>
      <c r="AK99" s="217"/>
      <c r="AL99" s="217"/>
      <c r="AM99" s="309">
        <f t="shared" ref="AM99" si="95">AG99+AH99+AI99+AK99</f>
        <v>0</v>
      </c>
      <c r="AN99" s="217">
        <v>2773500</v>
      </c>
      <c r="AO99" s="217"/>
      <c r="AP99" s="217"/>
      <c r="AQ99" s="217"/>
      <c r="AR99" s="217"/>
      <c r="AS99" s="217"/>
      <c r="AT99" s="309">
        <f t="shared" ref="AT99" si="96">AN99+AO99+AP99+AR99</f>
        <v>2773500</v>
      </c>
      <c r="AU99" s="310">
        <f>AT99+AM99+AF99+Y99+R99+K99</f>
        <v>2773500</v>
      </c>
      <c r="AV99" s="311" t="s">
        <v>1067</v>
      </c>
      <c r="AW99" s="217">
        <v>2027</v>
      </c>
      <c r="AX99" s="217">
        <v>2027</v>
      </c>
      <c r="AY99" s="312" t="s">
        <v>88</v>
      </c>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362"/>
      <c r="EC99" s="362"/>
      <c r="ED99" s="362"/>
      <c r="EE99" s="362"/>
      <c r="EF99" s="362"/>
      <c r="EG99" s="362"/>
      <c r="EH99" s="360"/>
      <c r="EI99" s="360"/>
      <c r="EJ99" s="360"/>
      <c r="EK99" s="360"/>
      <c r="EL99" s="360"/>
      <c r="EM99" s="360"/>
      <c r="EN99" s="360"/>
      <c r="EO99" s="360"/>
      <c r="EP99" s="360"/>
      <c r="EQ99" s="360"/>
      <c r="ER99" s="360"/>
      <c r="ES99" s="360"/>
      <c r="ET99" s="360"/>
      <c r="EU99" s="360"/>
      <c r="EV99" s="360"/>
      <c r="EW99" s="360"/>
      <c r="EX99" s="360"/>
      <c r="EY99" s="360"/>
      <c r="EZ99" s="360"/>
      <c r="FA99" s="360"/>
      <c r="FB99" s="360"/>
      <c r="FC99" s="360"/>
      <c r="FD99" s="360"/>
      <c r="FE99" s="360"/>
      <c r="FF99" s="313"/>
      <c r="FG99" s="313"/>
      <c r="FH99" s="313"/>
      <c r="FI99" s="313"/>
      <c r="FJ99" s="313"/>
      <c r="FK99" s="313"/>
      <c r="FL99" s="313"/>
      <c r="FM99" s="313"/>
      <c r="FN99" s="313"/>
      <c r="FO99" s="313"/>
      <c r="FP99" s="313"/>
      <c r="FQ99" s="313"/>
      <c r="FR99" s="313"/>
      <c r="FS99" s="313"/>
      <c r="FT99" s="313"/>
      <c r="FU99" s="313"/>
      <c r="FV99" s="313"/>
      <c r="FW99" s="313"/>
      <c r="FX99" s="313"/>
      <c r="FY99" s="313"/>
      <c r="FZ99" s="313"/>
      <c r="GA99" s="313"/>
      <c r="GB99" s="313"/>
      <c r="GC99" s="313"/>
      <c r="GD99" s="313"/>
      <c r="GE99" s="313"/>
      <c r="GF99" s="313"/>
      <c r="GG99" s="313"/>
      <c r="GH99" s="313"/>
      <c r="GI99" s="313"/>
      <c r="GJ99" s="313"/>
      <c r="GK99" s="313"/>
      <c r="GL99" s="313"/>
      <c r="GM99" s="313"/>
      <c r="GN99" s="313"/>
      <c r="GO99" s="313"/>
      <c r="GP99" s="313"/>
      <c r="GQ99" s="313"/>
      <c r="GR99" s="313"/>
      <c r="GS99" s="313"/>
      <c r="GT99" s="313"/>
      <c r="GU99" s="313"/>
      <c r="GV99" s="313"/>
      <c r="GW99" s="313"/>
      <c r="GX99" s="313"/>
      <c r="GY99" s="313"/>
      <c r="GZ99" s="313"/>
      <c r="HA99" s="313"/>
      <c r="HB99" s="313"/>
      <c r="HC99" s="313"/>
      <c r="HD99" s="313"/>
      <c r="HE99" s="313"/>
      <c r="HF99" s="313"/>
      <c r="HG99" s="313"/>
      <c r="HH99" s="313"/>
      <c r="HI99" s="313"/>
      <c r="HJ99" s="313"/>
      <c r="HK99" s="313"/>
      <c r="HL99" s="313"/>
      <c r="HM99" s="313"/>
      <c r="HN99" s="313"/>
      <c r="HO99" s="313"/>
      <c r="HP99" s="313"/>
      <c r="HQ99" s="313"/>
      <c r="HR99" s="313"/>
      <c r="HS99" s="313"/>
      <c r="HT99" s="313"/>
      <c r="HU99" s="313"/>
      <c r="HV99" s="313"/>
      <c r="HW99" s="313"/>
      <c r="HX99" s="313"/>
      <c r="HY99" s="313"/>
      <c r="HZ99" s="313"/>
      <c r="IA99" s="313"/>
      <c r="IB99" s="313"/>
      <c r="IC99" s="313"/>
      <c r="ID99" s="313"/>
      <c r="IE99" s="313"/>
      <c r="IF99" s="313"/>
      <c r="IG99" s="313"/>
      <c r="IH99" s="313"/>
      <c r="II99" s="313"/>
      <c r="IJ99" s="313"/>
      <c r="IK99" s="313"/>
      <c r="IL99" s="313"/>
      <c r="IM99" s="313"/>
      <c r="IN99" s="313"/>
      <c r="IO99" s="313"/>
      <c r="IP99" s="313"/>
      <c r="IQ99" s="313"/>
      <c r="IR99" s="313"/>
      <c r="IS99" s="313"/>
      <c r="IT99" s="313"/>
      <c r="IU99" s="313"/>
      <c r="IV99" s="313"/>
      <c r="IW99" s="313"/>
      <c r="IX99" s="313"/>
      <c r="IY99" s="313"/>
      <c r="IZ99" s="313"/>
      <c r="JA99" s="313"/>
      <c r="JB99" s="313"/>
      <c r="JC99" s="313"/>
      <c r="JD99" s="313"/>
      <c r="JE99" s="313"/>
      <c r="JF99" s="313"/>
      <c r="JG99" s="313"/>
      <c r="JH99" s="313"/>
      <c r="JI99" s="313"/>
      <c r="JJ99" s="313"/>
      <c r="JK99" s="313"/>
      <c r="JL99" s="313"/>
      <c r="JM99" s="313"/>
      <c r="JN99" s="313"/>
      <c r="JO99" s="313"/>
      <c r="JP99" s="313"/>
      <c r="JQ99" s="313"/>
      <c r="JR99" s="313"/>
      <c r="JS99" s="313"/>
      <c r="JT99" s="313"/>
      <c r="JU99" s="313"/>
      <c r="JV99" s="313"/>
      <c r="JW99" s="313"/>
      <c r="JX99" s="313"/>
      <c r="JY99" s="313"/>
      <c r="JZ99" s="313"/>
      <c r="KA99" s="313"/>
      <c r="KB99" s="313"/>
      <c r="KC99" s="313"/>
      <c r="KD99" s="313"/>
      <c r="KE99" s="313"/>
      <c r="KF99" s="313"/>
      <c r="KG99" s="313"/>
      <c r="KH99" s="313"/>
      <c r="KI99" s="313"/>
      <c r="KJ99" s="313"/>
      <c r="KK99" s="313"/>
      <c r="KL99" s="313"/>
      <c r="KM99" s="313"/>
      <c r="KN99" s="313"/>
      <c r="KO99" s="313"/>
      <c r="KP99" s="313"/>
      <c r="KQ99" s="313"/>
      <c r="KR99" s="313"/>
      <c r="KS99" s="313"/>
      <c r="KT99" s="313"/>
      <c r="KU99" s="313"/>
      <c r="KV99" s="313"/>
      <c r="KW99" s="313"/>
      <c r="KX99" s="313"/>
      <c r="KY99" s="313"/>
      <c r="KZ99" s="313"/>
      <c r="LA99" s="313"/>
      <c r="LB99" s="313"/>
      <c r="LC99" s="313"/>
      <c r="LD99" s="313"/>
      <c r="LE99" s="313"/>
      <c r="LF99" s="313"/>
      <c r="LG99" s="313"/>
      <c r="LH99" s="313"/>
      <c r="LI99" s="313"/>
      <c r="LJ99" s="313"/>
      <c r="LK99" s="313"/>
      <c r="LL99" s="313"/>
      <c r="LM99" s="313"/>
      <c r="LN99" s="313"/>
      <c r="LO99" s="313"/>
      <c r="LP99" s="313"/>
      <c r="LQ99" s="313"/>
      <c r="LR99" s="313"/>
      <c r="LS99" s="313"/>
      <c r="LT99" s="313"/>
      <c r="LU99" s="313"/>
      <c r="LV99" s="313"/>
      <c r="LW99" s="313"/>
      <c r="LX99" s="313"/>
      <c r="LY99" s="313"/>
      <c r="LZ99" s="313"/>
      <c r="MA99" s="313"/>
      <c r="MB99" s="313"/>
      <c r="MC99" s="313"/>
      <c r="MD99" s="313"/>
      <c r="ME99" s="313"/>
      <c r="MF99" s="313"/>
      <c r="MG99" s="313"/>
      <c r="MH99" s="313"/>
      <c r="MI99" s="313"/>
      <c r="MJ99" s="313"/>
      <c r="MK99" s="313"/>
      <c r="ML99" s="313"/>
      <c r="MM99" s="313"/>
      <c r="MN99" s="313"/>
      <c r="MO99" s="313"/>
      <c r="MP99" s="313"/>
      <c r="MQ99" s="313"/>
    </row>
    <row r="100" spans="1:355" s="305" customFormat="1" ht="45.95" customHeight="1" x14ac:dyDescent="0.25">
      <c r="A100" s="404" t="s">
        <v>1074</v>
      </c>
      <c r="B100" s="405"/>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E100" s="405"/>
      <c r="AF100" s="405"/>
      <c r="AG100" s="405"/>
      <c r="AH100" s="405"/>
      <c r="AI100" s="405"/>
      <c r="AJ100" s="405"/>
      <c r="AK100" s="405"/>
      <c r="AL100" s="405"/>
      <c r="AM100" s="405"/>
      <c r="AN100" s="405"/>
      <c r="AO100" s="405"/>
      <c r="AP100" s="405"/>
      <c r="AQ100" s="405"/>
      <c r="AR100" s="405"/>
      <c r="AS100" s="405"/>
      <c r="AT100" s="405"/>
      <c r="AU100" s="405"/>
      <c r="AV100" s="405"/>
      <c r="AW100" s="405"/>
      <c r="AX100" s="405"/>
      <c r="AY100" s="406"/>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362"/>
      <c r="EC100" s="362"/>
      <c r="ED100" s="362"/>
      <c r="EE100" s="362"/>
      <c r="EF100" s="362"/>
      <c r="EG100" s="362"/>
      <c r="EH100" s="364"/>
      <c r="EI100" s="364"/>
      <c r="EJ100" s="364"/>
      <c r="EK100" s="364"/>
      <c r="EL100" s="364"/>
      <c r="EM100" s="364"/>
      <c r="EN100" s="364"/>
      <c r="EO100" s="364"/>
      <c r="EP100" s="364"/>
      <c r="EQ100" s="364"/>
      <c r="ER100" s="364"/>
      <c r="ES100" s="364"/>
      <c r="ET100" s="364"/>
      <c r="EU100" s="364"/>
      <c r="EV100" s="364"/>
      <c r="EW100" s="364"/>
      <c r="EX100" s="364"/>
      <c r="EY100" s="364"/>
      <c r="EZ100" s="364"/>
      <c r="FA100" s="364"/>
      <c r="FB100" s="364"/>
      <c r="FC100" s="364"/>
      <c r="FD100" s="364"/>
      <c r="FE100" s="364"/>
      <c r="FF100" s="314"/>
      <c r="FG100" s="314"/>
      <c r="FH100" s="314"/>
      <c r="FI100" s="314"/>
      <c r="FJ100" s="314"/>
      <c r="FK100" s="314"/>
      <c r="FL100" s="314"/>
      <c r="FM100" s="314"/>
      <c r="FN100" s="314"/>
      <c r="FO100" s="314"/>
      <c r="FP100" s="314"/>
      <c r="FQ100" s="314"/>
      <c r="FR100" s="314"/>
      <c r="FS100" s="314"/>
      <c r="FT100" s="314"/>
      <c r="FU100" s="314"/>
      <c r="FV100" s="314"/>
      <c r="FW100" s="314"/>
      <c r="FX100" s="314"/>
      <c r="FY100" s="314"/>
      <c r="FZ100" s="314"/>
      <c r="GA100" s="314"/>
      <c r="GB100" s="314"/>
      <c r="GC100" s="314"/>
      <c r="GD100" s="314"/>
      <c r="GE100" s="314"/>
      <c r="GF100" s="314"/>
      <c r="GG100" s="314"/>
      <c r="GH100" s="314"/>
      <c r="GI100" s="314"/>
      <c r="GJ100" s="314"/>
      <c r="GK100" s="314"/>
      <c r="GL100" s="314"/>
      <c r="GM100" s="314"/>
      <c r="GN100" s="314"/>
      <c r="GO100" s="314"/>
      <c r="GP100" s="314"/>
      <c r="GQ100" s="314"/>
      <c r="GR100" s="314"/>
      <c r="GS100" s="314"/>
      <c r="GT100" s="314"/>
      <c r="GU100" s="314"/>
      <c r="GV100" s="314"/>
      <c r="GW100" s="314"/>
      <c r="GX100" s="314"/>
      <c r="GY100" s="314"/>
      <c r="GZ100" s="314"/>
      <c r="HA100" s="314"/>
      <c r="HB100" s="314"/>
      <c r="HC100" s="314"/>
      <c r="HD100" s="314"/>
      <c r="HE100" s="314"/>
      <c r="HF100" s="314"/>
      <c r="HG100" s="314"/>
      <c r="HH100" s="314"/>
      <c r="HI100" s="314"/>
      <c r="HJ100" s="314"/>
      <c r="HK100" s="314"/>
      <c r="HL100" s="314"/>
      <c r="HM100" s="314"/>
      <c r="HN100" s="314"/>
      <c r="HO100" s="314"/>
      <c r="HP100" s="314"/>
      <c r="HQ100" s="314"/>
      <c r="HR100" s="314"/>
      <c r="HS100" s="314"/>
      <c r="HT100" s="314"/>
      <c r="HU100" s="314"/>
      <c r="HV100" s="314"/>
      <c r="HW100" s="314"/>
      <c r="HX100" s="314"/>
      <c r="HY100" s="314"/>
      <c r="HZ100" s="314"/>
      <c r="IA100" s="314"/>
      <c r="IB100" s="314"/>
      <c r="IC100" s="314"/>
      <c r="ID100" s="314"/>
      <c r="IE100" s="314"/>
      <c r="IF100" s="314"/>
      <c r="IG100" s="314"/>
      <c r="IH100" s="314"/>
      <c r="II100" s="314"/>
      <c r="IJ100" s="314"/>
      <c r="IK100" s="314"/>
      <c r="IL100" s="314"/>
      <c r="IM100" s="314"/>
      <c r="IN100" s="314"/>
      <c r="IO100" s="314"/>
      <c r="IP100" s="314"/>
      <c r="IQ100" s="314"/>
      <c r="IR100" s="314"/>
      <c r="IS100" s="314"/>
      <c r="IT100" s="314"/>
      <c r="IU100" s="314"/>
      <c r="IV100" s="314"/>
      <c r="IW100" s="314"/>
      <c r="IX100" s="314"/>
      <c r="IY100" s="314"/>
      <c r="IZ100" s="314"/>
      <c r="JA100" s="314"/>
      <c r="JB100" s="314"/>
      <c r="JC100" s="314"/>
      <c r="JD100" s="314"/>
      <c r="JE100" s="314"/>
      <c r="JF100" s="314"/>
      <c r="JG100" s="314"/>
      <c r="JH100" s="314"/>
      <c r="JI100" s="314"/>
      <c r="JJ100" s="314"/>
      <c r="JK100" s="314"/>
      <c r="JL100" s="314"/>
      <c r="JM100" s="314"/>
      <c r="JN100" s="314"/>
      <c r="JO100" s="314"/>
      <c r="JP100" s="314"/>
      <c r="JQ100" s="314"/>
      <c r="JR100" s="314"/>
      <c r="JS100" s="314"/>
      <c r="JT100" s="314"/>
      <c r="JU100" s="314"/>
      <c r="JV100" s="314"/>
      <c r="JW100" s="314"/>
      <c r="JX100" s="314"/>
      <c r="JY100" s="314"/>
      <c r="JZ100" s="314"/>
      <c r="KA100" s="314"/>
      <c r="KB100" s="314"/>
      <c r="KC100" s="314"/>
      <c r="KD100" s="314"/>
      <c r="KE100" s="314"/>
      <c r="KF100" s="314"/>
      <c r="KG100" s="314"/>
      <c r="KH100" s="314"/>
      <c r="KI100" s="314"/>
      <c r="KJ100" s="314"/>
      <c r="KK100" s="314"/>
      <c r="KL100" s="314"/>
      <c r="KM100" s="314"/>
      <c r="KN100" s="314"/>
      <c r="KO100" s="314"/>
      <c r="KP100" s="314"/>
      <c r="KQ100" s="314"/>
      <c r="KR100" s="314"/>
      <c r="KS100" s="314"/>
      <c r="KT100" s="314"/>
      <c r="KU100" s="314"/>
      <c r="KV100" s="314"/>
      <c r="KW100" s="314"/>
      <c r="KX100" s="314"/>
      <c r="KY100" s="314"/>
      <c r="KZ100" s="314"/>
      <c r="LA100" s="314"/>
      <c r="LB100" s="314"/>
      <c r="LC100" s="314"/>
      <c r="LD100" s="314"/>
      <c r="LE100" s="314"/>
      <c r="LF100" s="314"/>
      <c r="LG100" s="314"/>
      <c r="LH100" s="314"/>
      <c r="LI100" s="314"/>
      <c r="LJ100" s="314"/>
      <c r="LK100" s="314"/>
      <c r="LL100" s="314"/>
      <c r="LM100" s="314"/>
      <c r="LN100" s="314"/>
      <c r="LO100" s="314"/>
      <c r="LP100" s="314"/>
      <c r="LQ100" s="314"/>
      <c r="LR100" s="314"/>
      <c r="LS100" s="314"/>
      <c r="LT100" s="314"/>
      <c r="LU100" s="314"/>
      <c r="LV100" s="314"/>
      <c r="LW100" s="314"/>
      <c r="LX100" s="314"/>
      <c r="LY100" s="314"/>
      <c r="LZ100" s="314"/>
      <c r="MA100" s="314"/>
      <c r="MB100" s="314"/>
      <c r="MC100" s="314"/>
      <c r="MD100" s="314"/>
      <c r="ME100" s="314"/>
      <c r="MF100" s="314"/>
      <c r="MG100" s="314"/>
      <c r="MH100" s="314"/>
      <c r="MI100" s="314"/>
      <c r="MJ100" s="314"/>
      <c r="MK100" s="314"/>
      <c r="ML100" s="314"/>
      <c r="MM100" s="314"/>
      <c r="MN100" s="314"/>
      <c r="MO100" s="314"/>
      <c r="MP100" s="314"/>
      <c r="MQ100" s="314"/>
    </row>
    <row r="101" spans="1:355" s="304" customFormat="1" ht="194.45" customHeight="1" x14ac:dyDescent="0.25">
      <c r="A101" s="241" t="s">
        <v>1062</v>
      </c>
      <c r="B101" s="217" t="s">
        <v>1063</v>
      </c>
      <c r="C101" s="218" t="s">
        <v>97</v>
      </c>
      <c r="D101" s="219"/>
      <c r="E101" s="243"/>
      <c r="F101" s="244"/>
      <c r="G101" s="219"/>
      <c r="H101" s="219"/>
      <c r="I101" s="219"/>
      <c r="J101" s="219"/>
      <c r="K101" s="326"/>
      <c r="L101" s="224"/>
      <c r="M101" s="224"/>
      <c r="N101" s="224"/>
      <c r="O101" s="224"/>
      <c r="P101" s="224"/>
      <c r="Q101" s="224"/>
      <c r="R101" s="327"/>
      <c r="S101" s="224"/>
      <c r="T101" s="224"/>
      <c r="U101" s="224"/>
      <c r="V101" s="224"/>
      <c r="W101" s="224"/>
      <c r="X101" s="224"/>
      <c r="Y101" s="327"/>
      <c r="Z101" s="224"/>
      <c r="AA101" s="224">
        <v>0</v>
      </c>
      <c r="AB101" s="224">
        <v>185659</v>
      </c>
      <c r="AC101" s="224" t="s">
        <v>1015</v>
      </c>
      <c r="AD101" s="224">
        <v>433204</v>
      </c>
      <c r="AE101" s="224"/>
      <c r="AF101" s="328">
        <f>Z101+AA101+AB101+AD101</f>
        <v>618863</v>
      </c>
      <c r="AG101" s="224"/>
      <c r="AH101" s="224"/>
      <c r="AI101" s="224"/>
      <c r="AJ101" s="224"/>
      <c r="AK101" s="224"/>
      <c r="AL101" s="224"/>
      <c r="AM101" s="328"/>
      <c r="AN101" s="224"/>
      <c r="AO101" s="224"/>
      <c r="AP101" s="224"/>
      <c r="AQ101" s="224"/>
      <c r="AR101" s="224"/>
      <c r="AS101" s="224"/>
      <c r="AT101" s="327"/>
      <c r="AU101" s="329">
        <f>AT101+AM101+AF101+Y101+R101+K101</f>
        <v>618863</v>
      </c>
      <c r="AV101" s="330" t="s">
        <v>1075</v>
      </c>
      <c r="AW101" s="219">
        <v>2025</v>
      </c>
      <c r="AX101" s="219">
        <v>2026</v>
      </c>
      <c r="AY101" s="251" t="s">
        <v>68</v>
      </c>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362"/>
      <c r="EC101" s="362"/>
      <c r="ED101" s="362"/>
      <c r="EE101" s="362"/>
      <c r="EF101" s="362"/>
      <c r="EG101" s="362"/>
      <c r="EH101" s="362"/>
      <c r="EI101" s="362"/>
      <c r="EJ101" s="362"/>
      <c r="EK101" s="362"/>
      <c r="EL101" s="362"/>
      <c r="EM101" s="362"/>
      <c r="EN101" s="362"/>
      <c r="EO101" s="362"/>
      <c r="EP101" s="362"/>
      <c r="EQ101" s="362"/>
      <c r="ER101" s="362"/>
      <c r="ES101" s="362"/>
      <c r="ET101" s="362"/>
      <c r="EU101" s="362"/>
      <c r="EV101" s="362"/>
      <c r="EW101" s="362"/>
      <c r="EX101" s="362"/>
      <c r="EY101" s="362"/>
      <c r="EZ101" s="362"/>
      <c r="FA101" s="362"/>
      <c r="FB101" s="362"/>
      <c r="FC101" s="362"/>
      <c r="FD101" s="362"/>
      <c r="FE101" s="362"/>
      <c r="FF101" s="229"/>
      <c r="FG101" s="229"/>
      <c r="FH101" s="229"/>
      <c r="FI101" s="229"/>
      <c r="FJ101" s="229"/>
      <c r="FK101" s="229"/>
      <c r="FL101" s="229"/>
      <c r="FM101" s="229"/>
      <c r="FN101" s="229"/>
      <c r="FO101" s="229"/>
      <c r="FP101" s="229"/>
      <c r="FQ101" s="229"/>
      <c r="FR101" s="229"/>
      <c r="FS101" s="229"/>
      <c r="FT101" s="229"/>
      <c r="FU101" s="229"/>
      <c r="FV101" s="229"/>
      <c r="FW101" s="229"/>
      <c r="FX101" s="229"/>
      <c r="FY101" s="229"/>
      <c r="FZ101" s="229"/>
      <c r="GA101" s="229"/>
      <c r="GB101" s="229"/>
      <c r="GC101" s="229"/>
      <c r="GD101" s="229"/>
      <c r="GE101" s="229"/>
      <c r="GF101" s="229"/>
      <c r="GG101" s="229"/>
      <c r="GH101" s="229"/>
      <c r="GI101" s="229"/>
      <c r="GJ101" s="229"/>
      <c r="GK101" s="229"/>
      <c r="GL101" s="229"/>
      <c r="GM101" s="229"/>
      <c r="GN101" s="229"/>
      <c r="GO101" s="229"/>
      <c r="GP101" s="229"/>
      <c r="GQ101" s="229"/>
      <c r="GR101" s="229"/>
      <c r="GS101" s="229"/>
      <c r="GT101" s="229"/>
      <c r="GU101" s="229"/>
      <c r="GV101" s="229"/>
      <c r="GW101" s="229"/>
      <c r="GX101" s="229"/>
      <c r="GY101" s="229"/>
      <c r="GZ101" s="229"/>
      <c r="HA101" s="229"/>
      <c r="HB101" s="229"/>
      <c r="HC101" s="229"/>
      <c r="HD101" s="229"/>
      <c r="HE101" s="229"/>
      <c r="HF101" s="229"/>
      <c r="HG101" s="229"/>
      <c r="HH101" s="229"/>
      <c r="HI101" s="229"/>
      <c r="HJ101" s="229"/>
      <c r="HK101" s="229"/>
      <c r="HL101" s="229"/>
      <c r="HM101" s="229"/>
      <c r="HN101" s="229"/>
      <c r="HO101" s="229"/>
      <c r="HP101" s="229"/>
      <c r="HQ101" s="229"/>
      <c r="HR101" s="229"/>
      <c r="HS101" s="229"/>
      <c r="HT101" s="229"/>
      <c r="HU101" s="229"/>
      <c r="HV101" s="229"/>
      <c r="HW101" s="229"/>
      <c r="HX101" s="229"/>
      <c r="HY101" s="229"/>
      <c r="HZ101" s="229"/>
      <c r="IA101" s="229"/>
      <c r="IB101" s="229"/>
      <c r="IC101" s="229"/>
      <c r="ID101" s="229"/>
      <c r="IE101" s="229"/>
      <c r="IF101" s="229"/>
      <c r="IG101" s="229"/>
      <c r="IH101" s="229"/>
      <c r="II101" s="229"/>
      <c r="IJ101" s="229"/>
      <c r="IK101" s="229"/>
      <c r="IL101" s="229"/>
      <c r="IM101" s="229"/>
      <c r="IN101" s="229"/>
      <c r="IO101" s="229"/>
      <c r="IP101" s="229"/>
      <c r="IQ101" s="229"/>
      <c r="IR101" s="229"/>
      <c r="IS101" s="229"/>
      <c r="IT101" s="229"/>
      <c r="IU101" s="229"/>
      <c r="IV101" s="229"/>
      <c r="IW101" s="229"/>
      <c r="IX101" s="229"/>
      <c r="IY101" s="229"/>
      <c r="IZ101" s="229"/>
      <c r="JA101" s="229"/>
      <c r="JB101" s="229"/>
      <c r="JC101" s="229"/>
      <c r="JD101" s="229"/>
      <c r="JE101" s="229"/>
      <c r="JF101" s="229"/>
      <c r="JG101" s="229"/>
      <c r="JH101" s="229"/>
      <c r="JI101" s="229"/>
      <c r="JJ101" s="229"/>
      <c r="JK101" s="229"/>
      <c r="JL101" s="229"/>
      <c r="JM101" s="229"/>
      <c r="JN101" s="229"/>
      <c r="JO101" s="229"/>
      <c r="JP101" s="229"/>
      <c r="JQ101" s="229"/>
      <c r="JR101" s="229"/>
      <c r="JS101" s="229"/>
      <c r="JT101" s="229"/>
      <c r="JU101" s="229"/>
      <c r="JV101" s="229"/>
      <c r="JW101" s="229"/>
      <c r="JX101" s="229"/>
      <c r="JY101" s="229"/>
      <c r="JZ101" s="229"/>
      <c r="KA101" s="229"/>
      <c r="KB101" s="229"/>
      <c r="KC101" s="229"/>
      <c r="KD101" s="229"/>
      <c r="KE101" s="229"/>
      <c r="KF101" s="229"/>
      <c r="KG101" s="229"/>
      <c r="KH101" s="229"/>
      <c r="KI101" s="229"/>
      <c r="KJ101" s="229"/>
      <c r="KK101" s="229"/>
      <c r="KL101" s="229"/>
      <c r="KM101" s="229"/>
      <c r="KN101" s="229"/>
      <c r="KO101" s="229"/>
      <c r="KP101" s="229"/>
      <c r="KQ101" s="229"/>
      <c r="KR101" s="229"/>
      <c r="KS101" s="229"/>
      <c r="KT101" s="229"/>
      <c r="KU101" s="229"/>
      <c r="KV101" s="229"/>
      <c r="KW101" s="229"/>
      <c r="KX101" s="229"/>
      <c r="KY101" s="229"/>
      <c r="KZ101" s="229"/>
      <c r="LA101" s="229"/>
      <c r="LB101" s="229"/>
      <c r="LC101" s="229"/>
      <c r="LD101" s="229"/>
      <c r="LE101" s="229"/>
      <c r="LF101" s="229"/>
      <c r="LG101" s="229"/>
      <c r="LH101" s="229"/>
      <c r="LI101" s="229"/>
      <c r="LJ101" s="229"/>
      <c r="LK101" s="229"/>
      <c r="LL101" s="229"/>
      <c r="LM101" s="229"/>
      <c r="LN101" s="229"/>
      <c r="LO101" s="229"/>
      <c r="LP101" s="229"/>
      <c r="LQ101" s="229"/>
      <c r="LR101" s="229"/>
      <c r="LS101" s="229"/>
      <c r="LT101" s="229"/>
      <c r="LU101" s="229"/>
      <c r="LV101" s="229"/>
      <c r="LW101" s="229"/>
      <c r="LX101" s="229"/>
      <c r="LY101" s="229"/>
      <c r="LZ101" s="229"/>
      <c r="MA101" s="229"/>
      <c r="MB101" s="229"/>
      <c r="MC101" s="229"/>
      <c r="MD101" s="229"/>
      <c r="ME101" s="229"/>
      <c r="MF101" s="229"/>
      <c r="MG101" s="229"/>
      <c r="MH101" s="229"/>
      <c r="MI101" s="229"/>
      <c r="MJ101" s="229"/>
      <c r="MK101" s="229"/>
      <c r="ML101" s="229"/>
      <c r="MM101" s="229"/>
      <c r="MN101" s="229"/>
      <c r="MO101" s="229"/>
      <c r="MP101" s="229"/>
      <c r="MQ101" s="229"/>
    </row>
    <row r="102" spans="1:355" s="305" customFormat="1" ht="45.95" customHeight="1" x14ac:dyDescent="0.25">
      <c r="A102" s="404" t="s">
        <v>1074</v>
      </c>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c r="AY102" s="406"/>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362"/>
      <c r="EC102" s="362"/>
      <c r="ED102" s="362"/>
      <c r="EE102" s="362"/>
      <c r="EF102" s="362"/>
      <c r="EG102" s="362"/>
      <c r="EH102" s="364"/>
      <c r="EI102" s="364"/>
      <c r="EJ102" s="364"/>
      <c r="EK102" s="364"/>
      <c r="EL102" s="364"/>
      <c r="EM102" s="364"/>
      <c r="EN102" s="364"/>
      <c r="EO102" s="364"/>
      <c r="EP102" s="364"/>
      <c r="EQ102" s="364"/>
      <c r="ER102" s="364"/>
      <c r="ES102" s="364"/>
      <c r="ET102" s="364"/>
      <c r="EU102" s="364"/>
      <c r="EV102" s="364"/>
      <c r="EW102" s="364"/>
      <c r="EX102" s="364"/>
      <c r="EY102" s="364"/>
      <c r="EZ102" s="364"/>
      <c r="FA102" s="364"/>
      <c r="FB102" s="364"/>
      <c r="FC102" s="364"/>
      <c r="FD102" s="364"/>
      <c r="FE102" s="364"/>
      <c r="FF102" s="314"/>
      <c r="FG102" s="314"/>
      <c r="FH102" s="314"/>
      <c r="FI102" s="314"/>
      <c r="FJ102" s="314"/>
      <c r="FK102" s="314"/>
      <c r="FL102" s="314"/>
      <c r="FM102" s="314"/>
      <c r="FN102" s="314"/>
      <c r="FO102" s="314"/>
      <c r="FP102" s="314"/>
      <c r="FQ102" s="314"/>
      <c r="FR102" s="314"/>
      <c r="FS102" s="314"/>
      <c r="FT102" s="314"/>
      <c r="FU102" s="314"/>
      <c r="FV102" s="314"/>
      <c r="FW102" s="314"/>
      <c r="FX102" s="314"/>
      <c r="FY102" s="314"/>
      <c r="FZ102" s="314"/>
      <c r="GA102" s="314"/>
      <c r="GB102" s="314"/>
      <c r="GC102" s="314"/>
      <c r="GD102" s="314"/>
      <c r="GE102" s="314"/>
      <c r="GF102" s="314"/>
      <c r="GG102" s="314"/>
      <c r="GH102" s="314"/>
      <c r="GI102" s="314"/>
      <c r="GJ102" s="314"/>
      <c r="GK102" s="314"/>
      <c r="GL102" s="314"/>
      <c r="GM102" s="314"/>
      <c r="GN102" s="314"/>
      <c r="GO102" s="314"/>
      <c r="GP102" s="314"/>
      <c r="GQ102" s="314"/>
      <c r="GR102" s="314"/>
      <c r="GS102" s="314"/>
      <c r="GT102" s="314"/>
      <c r="GU102" s="314"/>
      <c r="GV102" s="314"/>
      <c r="GW102" s="314"/>
      <c r="GX102" s="314"/>
      <c r="GY102" s="314"/>
      <c r="GZ102" s="314"/>
      <c r="HA102" s="314"/>
      <c r="HB102" s="314"/>
      <c r="HC102" s="314"/>
      <c r="HD102" s="314"/>
      <c r="HE102" s="314"/>
      <c r="HF102" s="314"/>
      <c r="HG102" s="314"/>
      <c r="HH102" s="314"/>
      <c r="HI102" s="314"/>
      <c r="HJ102" s="314"/>
      <c r="HK102" s="314"/>
      <c r="HL102" s="314"/>
      <c r="HM102" s="314"/>
      <c r="HN102" s="314"/>
      <c r="HO102" s="314"/>
      <c r="HP102" s="314"/>
      <c r="HQ102" s="314"/>
      <c r="HR102" s="314"/>
      <c r="HS102" s="314"/>
      <c r="HT102" s="314"/>
      <c r="HU102" s="314"/>
      <c r="HV102" s="314"/>
      <c r="HW102" s="314"/>
      <c r="HX102" s="314"/>
      <c r="HY102" s="314"/>
      <c r="HZ102" s="314"/>
      <c r="IA102" s="314"/>
      <c r="IB102" s="314"/>
      <c r="IC102" s="314"/>
      <c r="ID102" s="314"/>
      <c r="IE102" s="314"/>
      <c r="IF102" s="314"/>
      <c r="IG102" s="314"/>
      <c r="IH102" s="314"/>
      <c r="II102" s="314"/>
      <c r="IJ102" s="314"/>
      <c r="IK102" s="314"/>
      <c r="IL102" s="314"/>
      <c r="IM102" s="314"/>
      <c r="IN102" s="314"/>
      <c r="IO102" s="314"/>
      <c r="IP102" s="314"/>
      <c r="IQ102" s="314"/>
      <c r="IR102" s="314"/>
      <c r="IS102" s="314"/>
      <c r="IT102" s="314"/>
      <c r="IU102" s="314"/>
      <c r="IV102" s="314"/>
      <c r="IW102" s="314"/>
      <c r="IX102" s="314"/>
      <c r="IY102" s="314"/>
      <c r="IZ102" s="314"/>
      <c r="JA102" s="314"/>
      <c r="JB102" s="314"/>
      <c r="JC102" s="314"/>
      <c r="JD102" s="314"/>
      <c r="JE102" s="314"/>
      <c r="JF102" s="314"/>
      <c r="JG102" s="314"/>
      <c r="JH102" s="314"/>
      <c r="JI102" s="314"/>
      <c r="JJ102" s="314"/>
      <c r="JK102" s="314"/>
      <c r="JL102" s="314"/>
      <c r="JM102" s="314"/>
      <c r="JN102" s="314"/>
      <c r="JO102" s="314"/>
      <c r="JP102" s="314"/>
      <c r="JQ102" s="314"/>
      <c r="JR102" s="314"/>
      <c r="JS102" s="314"/>
      <c r="JT102" s="314"/>
      <c r="JU102" s="314"/>
      <c r="JV102" s="314"/>
      <c r="JW102" s="314"/>
      <c r="JX102" s="314"/>
      <c r="JY102" s="314"/>
      <c r="JZ102" s="314"/>
      <c r="KA102" s="314"/>
      <c r="KB102" s="314"/>
      <c r="KC102" s="314"/>
      <c r="KD102" s="314"/>
      <c r="KE102" s="314"/>
      <c r="KF102" s="314"/>
      <c r="KG102" s="314"/>
      <c r="KH102" s="314"/>
      <c r="KI102" s="314"/>
      <c r="KJ102" s="314"/>
      <c r="KK102" s="314"/>
      <c r="KL102" s="314"/>
      <c r="KM102" s="314"/>
      <c r="KN102" s="314"/>
      <c r="KO102" s="314"/>
      <c r="KP102" s="314"/>
      <c r="KQ102" s="314"/>
      <c r="KR102" s="314"/>
      <c r="KS102" s="314"/>
      <c r="KT102" s="314"/>
      <c r="KU102" s="314"/>
      <c r="KV102" s="314"/>
      <c r="KW102" s="314"/>
      <c r="KX102" s="314"/>
      <c r="KY102" s="314"/>
      <c r="KZ102" s="314"/>
      <c r="LA102" s="314"/>
      <c r="LB102" s="314"/>
      <c r="LC102" s="314"/>
      <c r="LD102" s="314"/>
      <c r="LE102" s="314"/>
      <c r="LF102" s="314"/>
      <c r="LG102" s="314"/>
      <c r="LH102" s="314"/>
      <c r="LI102" s="314"/>
      <c r="LJ102" s="314"/>
      <c r="LK102" s="314"/>
      <c r="LL102" s="314"/>
      <c r="LM102" s="314"/>
      <c r="LN102" s="314"/>
      <c r="LO102" s="314"/>
      <c r="LP102" s="314"/>
      <c r="LQ102" s="314"/>
      <c r="LR102" s="314"/>
      <c r="LS102" s="314"/>
      <c r="LT102" s="314"/>
      <c r="LU102" s="314"/>
      <c r="LV102" s="314"/>
      <c r="LW102" s="314"/>
      <c r="LX102" s="314"/>
      <c r="LY102" s="314"/>
      <c r="LZ102" s="314"/>
      <c r="MA102" s="314"/>
      <c r="MB102" s="314"/>
      <c r="MC102" s="314"/>
      <c r="MD102" s="314"/>
      <c r="ME102" s="314"/>
      <c r="MF102" s="314"/>
      <c r="MG102" s="314"/>
      <c r="MH102" s="314"/>
      <c r="MI102" s="314"/>
      <c r="MJ102" s="314"/>
      <c r="MK102" s="314"/>
      <c r="ML102" s="314"/>
      <c r="MM102" s="314"/>
      <c r="MN102" s="314"/>
      <c r="MO102" s="314"/>
      <c r="MP102" s="314"/>
      <c r="MQ102" s="314"/>
    </row>
    <row r="103" spans="1:355" s="304" customFormat="1" ht="297.75" customHeight="1" x14ac:dyDescent="0.25">
      <c r="A103" s="241" t="s">
        <v>1070</v>
      </c>
      <c r="B103" s="217" t="s">
        <v>1071</v>
      </c>
      <c r="C103" s="218" t="s">
        <v>97</v>
      </c>
      <c r="D103" s="219"/>
      <c r="E103" s="243"/>
      <c r="F103" s="244"/>
      <c r="G103" s="219"/>
      <c r="H103" s="219"/>
      <c r="I103" s="219"/>
      <c r="J103" s="219"/>
      <c r="K103" s="326">
        <f>E103+F103+G103+I103</f>
        <v>0</v>
      </c>
      <c r="L103" s="224"/>
      <c r="M103" s="224"/>
      <c r="N103" s="224"/>
      <c r="O103" s="224"/>
      <c r="P103" s="224"/>
      <c r="Q103" s="224"/>
      <c r="R103" s="327">
        <f>L103+M103+N103+P103</f>
        <v>0</v>
      </c>
      <c r="S103" s="224"/>
      <c r="T103" s="224"/>
      <c r="U103" s="224"/>
      <c r="V103" s="224"/>
      <c r="W103" s="224"/>
      <c r="X103" s="224"/>
      <c r="Y103" s="327">
        <f>S103+T103+U103+W103</f>
        <v>0</v>
      </c>
      <c r="Z103" s="224"/>
      <c r="AA103" s="224">
        <v>114254.39999999999</v>
      </c>
      <c r="AB103" s="224">
        <v>369045.6</v>
      </c>
      <c r="AC103" s="224" t="s">
        <v>46</v>
      </c>
      <c r="AD103" s="224"/>
      <c r="AE103" s="224"/>
      <c r="AF103" s="328">
        <f>Z103+AA103+AB103+AD103</f>
        <v>483300</v>
      </c>
      <c r="AG103" s="224"/>
      <c r="AH103" s="224">
        <v>266593.59999999998</v>
      </c>
      <c r="AI103" s="224">
        <v>861106.4</v>
      </c>
      <c r="AJ103" s="224" t="s">
        <v>46</v>
      </c>
      <c r="AK103" s="224"/>
      <c r="AL103" s="224"/>
      <c r="AM103" s="328">
        <f>AG103+AH103+AI103+AK103</f>
        <v>1127700</v>
      </c>
      <c r="AN103" s="224"/>
      <c r="AO103" s="224"/>
      <c r="AP103" s="224"/>
      <c r="AQ103" s="224"/>
      <c r="AR103" s="224"/>
      <c r="AS103" s="224"/>
      <c r="AT103" s="327">
        <f>AN103+AO103+AP103+AR103</f>
        <v>0</v>
      </c>
      <c r="AU103" s="329">
        <f>AT103+AM103+AF103+Y103+R103+K103</f>
        <v>1611000</v>
      </c>
      <c r="AV103" s="250" t="s">
        <v>1076</v>
      </c>
      <c r="AW103" s="219">
        <v>2025</v>
      </c>
      <c r="AX103" s="219">
        <v>2026</v>
      </c>
      <c r="AY103" s="251" t="s">
        <v>68</v>
      </c>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362"/>
      <c r="EC103" s="362"/>
      <c r="ED103" s="362"/>
      <c r="EE103" s="362"/>
      <c r="EF103" s="362"/>
      <c r="EG103" s="362"/>
      <c r="EH103" s="362"/>
      <c r="EI103" s="362"/>
      <c r="EJ103" s="362"/>
      <c r="EK103" s="362"/>
      <c r="EL103" s="362"/>
      <c r="EM103" s="362"/>
      <c r="EN103" s="362"/>
      <c r="EO103" s="362"/>
      <c r="EP103" s="362"/>
      <c r="EQ103" s="362"/>
      <c r="ER103" s="362"/>
      <c r="ES103" s="362"/>
      <c r="ET103" s="362"/>
      <c r="EU103" s="362"/>
      <c r="EV103" s="362"/>
      <c r="EW103" s="362"/>
      <c r="EX103" s="362"/>
      <c r="EY103" s="362"/>
      <c r="EZ103" s="362"/>
      <c r="FA103" s="362"/>
      <c r="FB103" s="362"/>
      <c r="FC103" s="362"/>
      <c r="FD103" s="362"/>
      <c r="FE103" s="362"/>
      <c r="FF103" s="229"/>
      <c r="FG103" s="229"/>
      <c r="FH103" s="229"/>
      <c r="FI103" s="229"/>
      <c r="FJ103" s="229"/>
      <c r="FK103" s="229"/>
      <c r="FL103" s="229"/>
      <c r="FM103" s="229"/>
      <c r="FN103" s="229"/>
      <c r="FO103" s="229"/>
      <c r="FP103" s="229"/>
      <c r="FQ103" s="229"/>
      <c r="FR103" s="229"/>
      <c r="FS103" s="229"/>
      <c r="FT103" s="229"/>
      <c r="FU103" s="229"/>
      <c r="FV103" s="229"/>
      <c r="FW103" s="229"/>
      <c r="FX103" s="229"/>
      <c r="FY103" s="229"/>
      <c r="FZ103" s="229"/>
      <c r="GA103" s="229"/>
      <c r="GB103" s="229"/>
      <c r="GC103" s="229"/>
      <c r="GD103" s="229"/>
      <c r="GE103" s="229"/>
      <c r="GF103" s="229"/>
      <c r="GG103" s="229"/>
      <c r="GH103" s="229"/>
      <c r="GI103" s="229"/>
      <c r="GJ103" s="229"/>
      <c r="GK103" s="229"/>
      <c r="GL103" s="229"/>
      <c r="GM103" s="229"/>
      <c r="GN103" s="229"/>
      <c r="GO103" s="229"/>
      <c r="GP103" s="229"/>
      <c r="GQ103" s="229"/>
      <c r="GR103" s="229"/>
      <c r="GS103" s="229"/>
      <c r="GT103" s="229"/>
      <c r="GU103" s="229"/>
      <c r="GV103" s="229"/>
      <c r="GW103" s="229"/>
      <c r="GX103" s="229"/>
      <c r="GY103" s="229"/>
      <c r="GZ103" s="229"/>
      <c r="HA103" s="229"/>
      <c r="HB103" s="229"/>
      <c r="HC103" s="229"/>
      <c r="HD103" s="229"/>
      <c r="HE103" s="229"/>
      <c r="HF103" s="229"/>
      <c r="HG103" s="229"/>
      <c r="HH103" s="229"/>
      <c r="HI103" s="229"/>
      <c r="HJ103" s="229"/>
      <c r="HK103" s="229"/>
      <c r="HL103" s="229"/>
      <c r="HM103" s="229"/>
      <c r="HN103" s="229"/>
      <c r="HO103" s="229"/>
      <c r="HP103" s="229"/>
      <c r="HQ103" s="229"/>
      <c r="HR103" s="229"/>
      <c r="HS103" s="229"/>
      <c r="HT103" s="229"/>
      <c r="HU103" s="229"/>
      <c r="HV103" s="229"/>
      <c r="HW103" s="229"/>
      <c r="HX103" s="229"/>
      <c r="HY103" s="229"/>
      <c r="HZ103" s="229"/>
      <c r="IA103" s="229"/>
      <c r="IB103" s="229"/>
      <c r="IC103" s="229"/>
      <c r="ID103" s="229"/>
      <c r="IE103" s="229"/>
      <c r="IF103" s="229"/>
      <c r="IG103" s="229"/>
      <c r="IH103" s="229"/>
      <c r="II103" s="229"/>
      <c r="IJ103" s="229"/>
      <c r="IK103" s="229"/>
      <c r="IL103" s="229"/>
      <c r="IM103" s="229"/>
      <c r="IN103" s="229"/>
      <c r="IO103" s="229"/>
      <c r="IP103" s="229"/>
      <c r="IQ103" s="229"/>
      <c r="IR103" s="229"/>
      <c r="IS103" s="229"/>
      <c r="IT103" s="229"/>
      <c r="IU103" s="229"/>
      <c r="IV103" s="229"/>
      <c r="IW103" s="229"/>
      <c r="IX103" s="229"/>
      <c r="IY103" s="229"/>
      <c r="IZ103" s="229"/>
      <c r="JA103" s="229"/>
      <c r="JB103" s="229"/>
      <c r="JC103" s="229"/>
      <c r="JD103" s="229"/>
      <c r="JE103" s="229"/>
      <c r="JF103" s="229"/>
      <c r="JG103" s="229"/>
      <c r="JH103" s="229"/>
      <c r="JI103" s="229"/>
      <c r="JJ103" s="229"/>
      <c r="JK103" s="229"/>
      <c r="JL103" s="229"/>
      <c r="JM103" s="229"/>
      <c r="JN103" s="229"/>
      <c r="JO103" s="229"/>
      <c r="JP103" s="229"/>
      <c r="JQ103" s="229"/>
      <c r="JR103" s="229"/>
      <c r="JS103" s="229"/>
      <c r="JT103" s="229"/>
      <c r="JU103" s="229"/>
      <c r="JV103" s="229"/>
      <c r="JW103" s="229"/>
      <c r="JX103" s="229"/>
      <c r="JY103" s="229"/>
      <c r="JZ103" s="229"/>
      <c r="KA103" s="229"/>
      <c r="KB103" s="229"/>
      <c r="KC103" s="229"/>
      <c r="KD103" s="229"/>
      <c r="KE103" s="229"/>
      <c r="KF103" s="229"/>
      <c r="KG103" s="229"/>
      <c r="KH103" s="229"/>
      <c r="KI103" s="229"/>
      <c r="KJ103" s="229"/>
      <c r="KK103" s="229"/>
      <c r="KL103" s="229"/>
      <c r="KM103" s="229"/>
      <c r="KN103" s="229"/>
      <c r="KO103" s="229"/>
      <c r="KP103" s="229"/>
      <c r="KQ103" s="229"/>
      <c r="KR103" s="229"/>
      <c r="KS103" s="229"/>
      <c r="KT103" s="229"/>
      <c r="KU103" s="229"/>
      <c r="KV103" s="229"/>
      <c r="KW103" s="229"/>
      <c r="KX103" s="229"/>
      <c r="KY103" s="229"/>
      <c r="KZ103" s="229"/>
      <c r="LA103" s="229"/>
      <c r="LB103" s="229"/>
      <c r="LC103" s="229"/>
      <c r="LD103" s="229"/>
      <c r="LE103" s="229"/>
      <c r="LF103" s="229"/>
      <c r="LG103" s="229"/>
      <c r="LH103" s="229"/>
      <c r="LI103" s="229"/>
      <c r="LJ103" s="229"/>
      <c r="LK103" s="229"/>
      <c r="LL103" s="229"/>
      <c r="LM103" s="229"/>
      <c r="LN103" s="229"/>
      <c r="LO103" s="229"/>
      <c r="LP103" s="229"/>
      <c r="LQ103" s="229"/>
      <c r="LR103" s="229"/>
      <c r="LS103" s="229"/>
      <c r="LT103" s="229"/>
      <c r="LU103" s="229"/>
      <c r="LV103" s="229"/>
      <c r="LW103" s="229"/>
      <c r="LX103" s="229"/>
      <c r="LY103" s="229"/>
      <c r="LZ103" s="229"/>
      <c r="MA103" s="229"/>
      <c r="MB103" s="229"/>
      <c r="MC103" s="229"/>
      <c r="MD103" s="229"/>
      <c r="ME103" s="229"/>
      <c r="MF103" s="229"/>
      <c r="MG103" s="229"/>
      <c r="MH103" s="229"/>
      <c r="MI103" s="229"/>
      <c r="MJ103" s="229"/>
      <c r="MK103" s="229"/>
      <c r="ML103" s="229"/>
      <c r="MM103" s="229"/>
      <c r="MN103" s="229"/>
      <c r="MO103" s="229"/>
      <c r="MP103" s="229"/>
      <c r="MQ103" s="229"/>
    </row>
    <row r="104" spans="1:355" s="305" customFormat="1" ht="45.95" customHeight="1" x14ac:dyDescent="0.25">
      <c r="A104" s="404" t="s">
        <v>1073</v>
      </c>
      <c r="B104" s="405"/>
      <c r="C104" s="405"/>
      <c r="D104" s="405"/>
      <c r="E104" s="405"/>
      <c r="F104" s="405"/>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c r="AC104" s="405"/>
      <c r="AD104" s="405"/>
      <c r="AE104" s="405"/>
      <c r="AF104" s="405"/>
      <c r="AG104" s="405"/>
      <c r="AH104" s="405"/>
      <c r="AI104" s="405"/>
      <c r="AJ104" s="405"/>
      <c r="AK104" s="405"/>
      <c r="AL104" s="405"/>
      <c r="AM104" s="405"/>
      <c r="AN104" s="405"/>
      <c r="AO104" s="405"/>
      <c r="AP104" s="405"/>
      <c r="AQ104" s="405"/>
      <c r="AR104" s="405"/>
      <c r="AS104" s="405"/>
      <c r="AT104" s="405"/>
      <c r="AU104" s="405"/>
      <c r="AV104" s="405"/>
      <c r="AW104" s="405"/>
      <c r="AX104" s="405"/>
      <c r="AY104" s="406"/>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362"/>
      <c r="EC104" s="362"/>
      <c r="ED104" s="362"/>
      <c r="EE104" s="362"/>
      <c r="EF104" s="362"/>
      <c r="EG104" s="362"/>
      <c r="EH104" s="364"/>
      <c r="EI104" s="364"/>
      <c r="EJ104" s="364"/>
      <c r="EK104" s="364"/>
      <c r="EL104" s="364"/>
      <c r="EM104" s="364"/>
      <c r="EN104" s="364"/>
      <c r="EO104" s="364"/>
      <c r="EP104" s="364"/>
      <c r="EQ104" s="364"/>
      <c r="ER104" s="364"/>
      <c r="ES104" s="364"/>
      <c r="ET104" s="364"/>
      <c r="EU104" s="364"/>
      <c r="EV104" s="364"/>
      <c r="EW104" s="364"/>
      <c r="EX104" s="364"/>
      <c r="EY104" s="364"/>
      <c r="EZ104" s="364"/>
      <c r="FA104" s="364"/>
      <c r="FB104" s="364"/>
      <c r="FC104" s="364"/>
      <c r="FD104" s="364"/>
      <c r="FE104" s="364"/>
      <c r="FF104" s="314"/>
      <c r="FG104" s="314"/>
      <c r="FH104" s="314"/>
      <c r="FI104" s="314"/>
      <c r="FJ104" s="314"/>
      <c r="FK104" s="314"/>
      <c r="FL104" s="314"/>
      <c r="FM104" s="314"/>
      <c r="FN104" s="314"/>
      <c r="FO104" s="314"/>
      <c r="FP104" s="314"/>
      <c r="FQ104" s="314"/>
      <c r="FR104" s="314"/>
      <c r="FS104" s="314"/>
      <c r="FT104" s="314"/>
      <c r="FU104" s="314"/>
      <c r="FV104" s="314"/>
      <c r="FW104" s="314"/>
      <c r="FX104" s="314"/>
      <c r="FY104" s="314"/>
      <c r="FZ104" s="314"/>
      <c r="GA104" s="314"/>
      <c r="GB104" s="314"/>
      <c r="GC104" s="314"/>
      <c r="GD104" s="314"/>
      <c r="GE104" s="314"/>
      <c r="GF104" s="314"/>
      <c r="GG104" s="314"/>
      <c r="GH104" s="314"/>
      <c r="GI104" s="314"/>
      <c r="GJ104" s="314"/>
      <c r="GK104" s="314"/>
      <c r="GL104" s="314"/>
      <c r="GM104" s="314"/>
      <c r="GN104" s="314"/>
      <c r="GO104" s="314"/>
      <c r="GP104" s="314"/>
      <c r="GQ104" s="314"/>
      <c r="GR104" s="314"/>
      <c r="GS104" s="314"/>
      <c r="GT104" s="314"/>
      <c r="GU104" s="314"/>
      <c r="GV104" s="314"/>
      <c r="GW104" s="314"/>
      <c r="GX104" s="314"/>
      <c r="GY104" s="314"/>
      <c r="GZ104" s="314"/>
      <c r="HA104" s="314"/>
      <c r="HB104" s="314"/>
      <c r="HC104" s="314"/>
      <c r="HD104" s="314"/>
      <c r="HE104" s="314"/>
      <c r="HF104" s="314"/>
      <c r="HG104" s="314"/>
      <c r="HH104" s="314"/>
      <c r="HI104" s="314"/>
      <c r="HJ104" s="314"/>
      <c r="HK104" s="314"/>
      <c r="HL104" s="314"/>
      <c r="HM104" s="314"/>
      <c r="HN104" s="314"/>
      <c r="HO104" s="314"/>
      <c r="HP104" s="314"/>
      <c r="HQ104" s="314"/>
      <c r="HR104" s="314"/>
      <c r="HS104" s="314"/>
      <c r="HT104" s="314"/>
      <c r="HU104" s="314"/>
      <c r="HV104" s="314"/>
      <c r="HW104" s="314"/>
      <c r="HX104" s="314"/>
      <c r="HY104" s="314"/>
      <c r="HZ104" s="314"/>
      <c r="IA104" s="314"/>
      <c r="IB104" s="314"/>
      <c r="IC104" s="314"/>
      <c r="ID104" s="314"/>
      <c r="IE104" s="314"/>
      <c r="IF104" s="314"/>
      <c r="IG104" s="314"/>
      <c r="IH104" s="314"/>
      <c r="II104" s="314"/>
      <c r="IJ104" s="314"/>
      <c r="IK104" s="314"/>
      <c r="IL104" s="314"/>
      <c r="IM104" s="314"/>
      <c r="IN104" s="314"/>
      <c r="IO104" s="314"/>
      <c r="IP104" s="314"/>
      <c r="IQ104" s="314"/>
      <c r="IR104" s="314"/>
      <c r="IS104" s="314"/>
      <c r="IT104" s="314"/>
      <c r="IU104" s="314"/>
      <c r="IV104" s="314"/>
      <c r="IW104" s="314"/>
      <c r="IX104" s="314"/>
      <c r="IY104" s="314"/>
      <c r="IZ104" s="314"/>
      <c r="JA104" s="314"/>
      <c r="JB104" s="314"/>
      <c r="JC104" s="314"/>
      <c r="JD104" s="314"/>
      <c r="JE104" s="314"/>
      <c r="JF104" s="314"/>
      <c r="JG104" s="314"/>
      <c r="JH104" s="314"/>
      <c r="JI104" s="314"/>
      <c r="JJ104" s="314"/>
      <c r="JK104" s="314"/>
      <c r="JL104" s="314"/>
      <c r="JM104" s="314"/>
      <c r="JN104" s="314"/>
      <c r="JO104" s="314"/>
      <c r="JP104" s="314"/>
      <c r="JQ104" s="314"/>
      <c r="JR104" s="314"/>
      <c r="JS104" s="314"/>
      <c r="JT104" s="314"/>
      <c r="JU104" s="314"/>
      <c r="JV104" s="314"/>
      <c r="JW104" s="314"/>
      <c r="JX104" s="314"/>
      <c r="JY104" s="314"/>
      <c r="JZ104" s="314"/>
      <c r="KA104" s="314"/>
      <c r="KB104" s="314"/>
      <c r="KC104" s="314"/>
      <c r="KD104" s="314"/>
      <c r="KE104" s="314"/>
      <c r="KF104" s="314"/>
      <c r="KG104" s="314"/>
      <c r="KH104" s="314"/>
      <c r="KI104" s="314"/>
      <c r="KJ104" s="314"/>
      <c r="KK104" s="314"/>
      <c r="KL104" s="314"/>
      <c r="KM104" s="314"/>
      <c r="KN104" s="314"/>
      <c r="KO104" s="314"/>
      <c r="KP104" s="314"/>
      <c r="KQ104" s="314"/>
      <c r="KR104" s="314"/>
      <c r="KS104" s="314"/>
      <c r="KT104" s="314"/>
      <c r="KU104" s="314"/>
      <c r="KV104" s="314"/>
      <c r="KW104" s="314"/>
      <c r="KX104" s="314"/>
      <c r="KY104" s="314"/>
      <c r="KZ104" s="314"/>
      <c r="LA104" s="314"/>
      <c r="LB104" s="314"/>
      <c r="LC104" s="314"/>
      <c r="LD104" s="314"/>
      <c r="LE104" s="314"/>
      <c r="LF104" s="314"/>
      <c r="LG104" s="314"/>
      <c r="LH104" s="314"/>
      <c r="LI104" s="314"/>
      <c r="LJ104" s="314"/>
      <c r="LK104" s="314"/>
      <c r="LL104" s="314"/>
      <c r="LM104" s="314"/>
      <c r="LN104" s="314"/>
      <c r="LO104" s="314"/>
      <c r="LP104" s="314"/>
      <c r="LQ104" s="314"/>
      <c r="LR104" s="314"/>
      <c r="LS104" s="314"/>
      <c r="LT104" s="314"/>
      <c r="LU104" s="314"/>
      <c r="LV104" s="314"/>
      <c r="LW104" s="314"/>
      <c r="LX104" s="314"/>
      <c r="LY104" s="314"/>
      <c r="LZ104" s="314"/>
      <c r="MA104" s="314"/>
      <c r="MB104" s="314"/>
      <c r="MC104" s="314"/>
      <c r="MD104" s="314"/>
      <c r="ME104" s="314"/>
      <c r="MF104" s="314"/>
      <c r="MG104" s="314"/>
      <c r="MH104" s="314"/>
      <c r="MI104" s="314"/>
      <c r="MJ104" s="314"/>
      <c r="MK104" s="314"/>
      <c r="ML104" s="314"/>
      <c r="MM104" s="314"/>
      <c r="MN104" s="314"/>
      <c r="MO104" s="314"/>
      <c r="MP104" s="314"/>
      <c r="MQ104" s="314"/>
    </row>
    <row r="105" spans="1:355" ht="51.6" customHeight="1" x14ac:dyDescent="0.25">
      <c r="A105" s="386" t="s">
        <v>546</v>
      </c>
      <c r="B105" s="387"/>
      <c r="C105" s="387"/>
      <c r="D105" s="387"/>
      <c r="E105" s="387"/>
      <c r="F105" s="387"/>
      <c r="G105" s="387"/>
      <c r="H105" s="387"/>
      <c r="I105" s="387"/>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c r="AM105" s="387"/>
      <c r="AN105" s="387"/>
      <c r="AO105" s="387"/>
      <c r="AP105" s="387"/>
      <c r="AQ105" s="387"/>
      <c r="AR105" s="387"/>
      <c r="AS105" s="387"/>
      <c r="AT105" s="387"/>
      <c r="AU105" s="387"/>
      <c r="AV105" s="387"/>
      <c r="AW105" s="387"/>
      <c r="AX105" s="387"/>
      <c r="AY105" s="387"/>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362"/>
      <c r="EC105" s="362"/>
      <c r="ED105" s="362"/>
      <c r="EE105" s="362"/>
      <c r="EF105" s="362"/>
      <c r="EG105" s="362"/>
      <c r="FF105" s="313"/>
      <c r="FG105" s="313"/>
      <c r="FH105" s="313"/>
      <c r="FI105" s="313"/>
      <c r="FJ105" s="313"/>
      <c r="FK105" s="313"/>
      <c r="FL105" s="313"/>
      <c r="FM105" s="313"/>
      <c r="FN105" s="313"/>
      <c r="FO105" s="313"/>
      <c r="FP105" s="313"/>
      <c r="FQ105" s="313"/>
      <c r="FR105" s="313"/>
      <c r="FS105" s="313"/>
      <c r="FT105" s="313"/>
      <c r="FU105" s="313"/>
      <c r="FV105" s="313"/>
      <c r="FW105" s="313"/>
      <c r="FX105" s="313"/>
      <c r="FY105" s="313"/>
      <c r="FZ105" s="313"/>
      <c r="GA105" s="313"/>
      <c r="GB105" s="313"/>
      <c r="GC105" s="313"/>
      <c r="GD105" s="313"/>
      <c r="GE105" s="313"/>
      <c r="GF105" s="313"/>
      <c r="GG105" s="313"/>
      <c r="GH105" s="313"/>
      <c r="GI105" s="313"/>
      <c r="GJ105" s="313"/>
      <c r="GK105" s="313"/>
      <c r="GL105" s="313"/>
      <c r="GM105" s="313"/>
      <c r="GN105" s="313"/>
      <c r="GO105" s="313"/>
      <c r="GP105" s="313"/>
      <c r="GQ105" s="313"/>
      <c r="GR105" s="313"/>
      <c r="GS105" s="313"/>
      <c r="GT105" s="313"/>
      <c r="GU105" s="313"/>
      <c r="GV105" s="313"/>
      <c r="GW105" s="313"/>
      <c r="GX105" s="313"/>
      <c r="GY105" s="313"/>
      <c r="GZ105" s="313"/>
      <c r="HA105" s="313"/>
      <c r="HB105" s="313"/>
      <c r="HC105" s="313"/>
      <c r="HD105" s="313"/>
      <c r="HE105" s="313"/>
      <c r="HF105" s="313"/>
      <c r="HG105" s="313"/>
      <c r="HH105" s="313"/>
      <c r="HI105" s="313"/>
      <c r="HJ105" s="313"/>
      <c r="HK105" s="313"/>
      <c r="HL105" s="313"/>
      <c r="HM105" s="313"/>
      <c r="HN105" s="313"/>
      <c r="HO105" s="313"/>
      <c r="HP105" s="313"/>
      <c r="HQ105" s="313"/>
      <c r="HR105" s="313"/>
      <c r="HS105" s="313"/>
      <c r="HT105" s="313"/>
      <c r="HU105" s="313"/>
      <c r="HV105" s="313"/>
      <c r="HW105" s="313"/>
      <c r="HX105" s="313"/>
      <c r="HY105" s="313"/>
      <c r="HZ105" s="313"/>
      <c r="IA105" s="313"/>
      <c r="IB105" s="313"/>
      <c r="IC105" s="313"/>
      <c r="ID105" s="313"/>
      <c r="IE105" s="313"/>
      <c r="IF105" s="313"/>
      <c r="IG105" s="313"/>
      <c r="IH105" s="313"/>
      <c r="II105" s="313"/>
      <c r="IJ105" s="313"/>
      <c r="IK105" s="313"/>
      <c r="IL105" s="313"/>
      <c r="IM105" s="313"/>
      <c r="IN105" s="313"/>
      <c r="IO105" s="313"/>
      <c r="IP105" s="313"/>
      <c r="IQ105" s="313"/>
      <c r="IR105" s="313"/>
      <c r="IS105" s="313"/>
      <c r="IT105" s="313"/>
      <c r="IU105" s="313"/>
      <c r="IV105" s="313"/>
      <c r="IW105" s="313"/>
      <c r="IX105" s="313"/>
      <c r="IY105" s="313"/>
      <c r="IZ105" s="313"/>
      <c r="JA105" s="313"/>
      <c r="JB105" s="313"/>
      <c r="JC105" s="313"/>
      <c r="JD105" s="313"/>
      <c r="JE105" s="313"/>
      <c r="JF105" s="313"/>
      <c r="JG105" s="313"/>
      <c r="JH105" s="313"/>
      <c r="JI105" s="313"/>
      <c r="JJ105" s="313"/>
      <c r="JK105" s="313"/>
      <c r="JL105" s="313"/>
      <c r="JM105" s="313"/>
      <c r="JN105" s="313"/>
      <c r="JO105" s="313"/>
      <c r="JP105" s="313"/>
      <c r="JQ105" s="313"/>
      <c r="JR105" s="313"/>
      <c r="JS105" s="313"/>
      <c r="JT105" s="313"/>
      <c r="JU105" s="313"/>
      <c r="JV105" s="313"/>
      <c r="JW105" s="313"/>
      <c r="JX105" s="313"/>
      <c r="JY105" s="313"/>
      <c r="JZ105" s="313"/>
      <c r="KA105" s="313"/>
      <c r="KB105" s="313"/>
      <c r="KC105" s="313"/>
      <c r="KD105" s="313"/>
      <c r="KE105" s="313"/>
      <c r="KF105" s="313"/>
      <c r="KG105" s="313"/>
      <c r="KH105" s="313"/>
      <c r="KI105" s="313"/>
      <c r="KJ105" s="313"/>
      <c r="KK105" s="313"/>
      <c r="KL105" s="313"/>
      <c r="KM105" s="313"/>
      <c r="KN105" s="313"/>
      <c r="KO105" s="313"/>
      <c r="KP105" s="313"/>
      <c r="KQ105" s="313"/>
      <c r="KR105" s="313"/>
      <c r="KS105" s="313"/>
      <c r="KT105" s="313"/>
      <c r="KU105" s="313"/>
      <c r="KV105" s="313"/>
      <c r="KW105" s="313"/>
      <c r="KX105" s="313"/>
      <c r="KY105" s="313"/>
      <c r="KZ105" s="313"/>
      <c r="LA105" s="313"/>
      <c r="LB105" s="313"/>
      <c r="LC105" s="313"/>
      <c r="LD105" s="313"/>
      <c r="LE105" s="313"/>
      <c r="LF105" s="313"/>
      <c r="LG105" s="313"/>
      <c r="LH105" s="313"/>
      <c r="LI105" s="313"/>
      <c r="LJ105" s="313"/>
      <c r="LK105" s="313"/>
      <c r="LL105" s="313"/>
      <c r="LM105" s="313"/>
      <c r="LN105" s="313"/>
      <c r="LO105" s="313"/>
      <c r="LP105" s="313"/>
      <c r="LQ105" s="313"/>
      <c r="LR105" s="313"/>
      <c r="LS105" s="313"/>
      <c r="LT105" s="313"/>
      <c r="LU105" s="313"/>
      <c r="LV105" s="313"/>
      <c r="LW105" s="313"/>
      <c r="LX105" s="313"/>
      <c r="LY105" s="313"/>
      <c r="LZ105" s="313"/>
      <c r="MA105" s="313"/>
      <c r="MB105" s="313"/>
      <c r="MC105" s="313"/>
      <c r="MD105" s="313"/>
      <c r="ME105" s="313"/>
      <c r="MF105" s="313"/>
      <c r="MG105" s="313"/>
      <c r="MH105" s="313"/>
      <c r="MI105" s="313"/>
      <c r="MJ105" s="313"/>
      <c r="MK105" s="313"/>
      <c r="ML105" s="313"/>
      <c r="MM105" s="313"/>
      <c r="MN105" s="313"/>
      <c r="MO105" s="313"/>
      <c r="MP105" s="313"/>
      <c r="MQ105" s="313"/>
    </row>
    <row r="106" spans="1:355" ht="165" customHeight="1" x14ac:dyDescent="0.3">
      <c r="A106" s="126" t="s">
        <v>317</v>
      </c>
      <c r="B106" s="48" t="s">
        <v>794</v>
      </c>
      <c r="C106" s="48" t="s">
        <v>97</v>
      </c>
      <c r="D106" s="50"/>
      <c r="E106" s="90"/>
      <c r="F106" s="90"/>
      <c r="G106" s="50"/>
      <c r="H106" s="50"/>
      <c r="I106" s="50"/>
      <c r="J106" s="50"/>
      <c r="K106" s="87">
        <f>E106+F106+G106+I106</f>
        <v>0</v>
      </c>
      <c r="L106" s="90">
        <v>60000</v>
      </c>
      <c r="M106" s="90">
        <v>70000</v>
      </c>
      <c r="N106" s="50"/>
      <c r="O106" s="50"/>
      <c r="P106" s="50"/>
      <c r="Q106" s="50"/>
      <c r="R106" s="87">
        <f>L106+M106+N106+P106</f>
        <v>130000</v>
      </c>
      <c r="S106" s="90">
        <v>20000</v>
      </c>
      <c r="T106" s="90">
        <v>35000</v>
      </c>
      <c r="U106" s="50"/>
      <c r="V106" s="50"/>
      <c r="W106" s="50"/>
      <c r="X106" s="50"/>
      <c r="Y106" s="87">
        <f>S106+T106+U106+W106</f>
        <v>55000</v>
      </c>
      <c r="Z106" s="50"/>
      <c r="AA106" s="50"/>
      <c r="AB106" s="50"/>
      <c r="AC106" s="50"/>
      <c r="AD106" s="50"/>
      <c r="AE106" s="50"/>
      <c r="AF106" s="87">
        <f>Z106+AA106+AB106+AD106</f>
        <v>0</v>
      </c>
      <c r="AG106" s="50"/>
      <c r="AH106" s="50"/>
      <c r="AI106" s="50"/>
      <c r="AJ106" s="50"/>
      <c r="AK106" s="50"/>
      <c r="AL106" s="50"/>
      <c r="AM106" s="87">
        <f>AG106+AH106+AI106+AK106</f>
        <v>0</v>
      </c>
      <c r="AN106" s="50"/>
      <c r="AO106" s="50"/>
      <c r="AP106" s="50"/>
      <c r="AQ106" s="50"/>
      <c r="AR106" s="50"/>
      <c r="AS106" s="50"/>
      <c r="AT106" s="87">
        <f>AN106+AO106+AP106+AR106</f>
        <v>0</v>
      </c>
      <c r="AU106" s="35">
        <f>AT106+AM106+AF106+Y106+R106+K106</f>
        <v>185000</v>
      </c>
      <c r="AV106" s="209" t="s">
        <v>660</v>
      </c>
      <c r="AW106" s="50">
        <v>2023</v>
      </c>
      <c r="AX106" s="50">
        <v>2024</v>
      </c>
      <c r="AY106" s="48" t="s">
        <v>68</v>
      </c>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362"/>
      <c r="EC106" s="362"/>
      <c r="ED106" s="362"/>
      <c r="EE106" s="362"/>
      <c r="EF106" s="362"/>
      <c r="EG106" s="362"/>
      <c r="FF106" s="313"/>
      <c r="FG106" s="313"/>
      <c r="FH106" s="313"/>
      <c r="FI106" s="313"/>
      <c r="FJ106" s="313"/>
      <c r="FK106" s="313"/>
      <c r="FL106" s="313"/>
      <c r="FM106" s="313"/>
      <c r="FN106" s="313"/>
      <c r="FO106" s="313"/>
      <c r="FP106" s="313"/>
      <c r="FQ106" s="313"/>
      <c r="FR106" s="313"/>
      <c r="FS106" s="313"/>
      <c r="FT106" s="313"/>
      <c r="FU106" s="313"/>
      <c r="FV106" s="313"/>
      <c r="FW106" s="313"/>
      <c r="FX106" s="313"/>
      <c r="FY106" s="313"/>
      <c r="FZ106" s="313"/>
      <c r="GA106" s="313"/>
      <c r="GB106" s="313"/>
      <c r="GC106" s="313"/>
      <c r="GD106" s="313"/>
      <c r="GE106" s="313"/>
      <c r="GF106" s="313"/>
      <c r="GG106" s="313"/>
      <c r="GH106" s="313"/>
      <c r="GI106" s="313"/>
      <c r="GJ106" s="313"/>
      <c r="GK106" s="313"/>
      <c r="GL106" s="313"/>
      <c r="GM106" s="313"/>
      <c r="GN106" s="313"/>
      <c r="GO106" s="313"/>
      <c r="GP106" s="313"/>
      <c r="GQ106" s="313"/>
      <c r="GR106" s="313"/>
      <c r="GS106" s="313"/>
      <c r="GT106" s="313"/>
      <c r="GU106" s="313"/>
      <c r="GV106" s="313"/>
      <c r="GW106" s="313"/>
      <c r="GX106" s="313"/>
      <c r="GY106" s="313"/>
      <c r="GZ106" s="313"/>
      <c r="HA106" s="313"/>
      <c r="HB106" s="313"/>
      <c r="HC106" s="313"/>
      <c r="HD106" s="313"/>
      <c r="HE106" s="313"/>
      <c r="HF106" s="313"/>
      <c r="HG106" s="313"/>
      <c r="HH106" s="313"/>
      <c r="HI106" s="313"/>
      <c r="HJ106" s="313"/>
      <c r="HK106" s="313"/>
      <c r="HL106" s="313"/>
      <c r="HM106" s="313"/>
      <c r="HN106" s="313"/>
      <c r="HO106" s="313"/>
      <c r="HP106" s="313"/>
      <c r="HQ106" s="313"/>
      <c r="HR106" s="313"/>
      <c r="HS106" s="313"/>
      <c r="HT106" s="313"/>
      <c r="HU106" s="313"/>
      <c r="HV106" s="313"/>
      <c r="HW106" s="313"/>
      <c r="HX106" s="313"/>
      <c r="HY106" s="313"/>
      <c r="HZ106" s="313"/>
      <c r="IA106" s="313"/>
      <c r="IB106" s="313"/>
      <c r="IC106" s="313"/>
      <c r="ID106" s="313"/>
      <c r="IE106" s="313"/>
      <c r="IF106" s="313"/>
      <c r="IG106" s="313"/>
      <c r="IH106" s="313"/>
      <c r="II106" s="313"/>
      <c r="IJ106" s="313"/>
      <c r="IK106" s="313"/>
      <c r="IL106" s="313"/>
      <c r="IM106" s="313"/>
      <c r="IN106" s="313"/>
      <c r="IO106" s="313"/>
      <c r="IP106" s="313"/>
      <c r="IQ106" s="313"/>
      <c r="IR106" s="313"/>
      <c r="IS106" s="313"/>
      <c r="IT106" s="313"/>
      <c r="IU106" s="313"/>
      <c r="IV106" s="313"/>
      <c r="IW106" s="313"/>
      <c r="IX106" s="313"/>
      <c r="IY106" s="313"/>
      <c r="IZ106" s="313"/>
      <c r="JA106" s="313"/>
      <c r="JB106" s="313"/>
      <c r="JC106" s="313"/>
      <c r="JD106" s="313"/>
      <c r="JE106" s="313"/>
      <c r="JF106" s="313"/>
      <c r="JG106" s="313"/>
      <c r="JH106" s="313"/>
      <c r="JI106" s="313"/>
      <c r="JJ106" s="313"/>
      <c r="JK106" s="313"/>
      <c r="JL106" s="313"/>
      <c r="JM106" s="313"/>
      <c r="JN106" s="313"/>
      <c r="JO106" s="313"/>
      <c r="JP106" s="313"/>
      <c r="JQ106" s="313"/>
      <c r="JR106" s="313"/>
      <c r="JS106" s="313"/>
      <c r="JT106" s="313"/>
      <c r="JU106" s="313"/>
      <c r="JV106" s="313"/>
      <c r="JW106" s="313"/>
      <c r="JX106" s="313"/>
      <c r="JY106" s="313"/>
      <c r="JZ106" s="313"/>
      <c r="KA106" s="313"/>
      <c r="KB106" s="313"/>
      <c r="KC106" s="313"/>
      <c r="KD106" s="313"/>
      <c r="KE106" s="313"/>
      <c r="KF106" s="313"/>
      <c r="KG106" s="313"/>
      <c r="KH106" s="313"/>
      <c r="KI106" s="313"/>
      <c r="KJ106" s="313"/>
      <c r="KK106" s="313"/>
      <c r="KL106" s="313"/>
      <c r="KM106" s="313"/>
      <c r="KN106" s="313"/>
      <c r="KO106" s="313"/>
      <c r="KP106" s="313"/>
      <c r="KQ106" s="313"/>
      <c r="KR106" s="313"/>
      <c r="KS106" s="313"/>
      <c r="KT106" s="313"/>
      <c r="KU106" s="313"/>
      <c r="KV106" s="313"/>
      <c r="KW106" s="313"/>
      <c r="KX106" s="313"/>
      <c r="KY106" s="313"/>
      <c r="KZ106" s="313"/>
      <c r="LA106" s="313"/>
      <c r="LB106" s="313"/>
      <c r="LC106" s="313"/>
      <c r="LD106" s="313"/>
      <c r="LE106" s="313"/>
      <c r="LF106" s="313"/>
      <c r="LG106" s="313"/>
      <c r="LH106" s="313"/>
      <c r="LI106" s="313"/>
      <c r="LJ106" s="313"/>
      <c r="LK106" s="313"/>
      <c r="LL106" s="313"/>
      <c r="LM106" s="313"/>
      <c r="LN106" s="313"/>
      <c r="LO106" s="313"/>
      <c r="LP106" s="313"/>
      <c r="LQ106" s="313"/>
      <c r="LR106" s="313"/>
      <c r="LS106" s="313"/>
      <c r="LT106" s="313"/>
      <c r="LU106" s="313"/>
      <c r="LV106" s="313"/>
      <c r="LW106" s="313"/>
      <c r="LX106" s="313"/>
      <c r="LY106" s="313"/>
      <c r="LZ106" s="313"/>
      <c r="MA106" s="313"/>
      <c r="MB106" s="313"/>
      <c r="MC106" s="313"/>
      <c r="MD106" s="313"/>
      <c r="ME106" s="313"/>
      <c r="MF106" s="313"/>
      <c r="MG106" s="313"/>
      <c r="MH106" s="313"/>
      <c r="MI106" s="313"/>
      <c r="MJ106" s="313"/>
      <c r="MK106" s="313"/>
      <c r="ML106" s="313"/>
      <c r="MM106" s="313"/>
      <c r="MN106" s="313"/>
      <c r="MO106" s="313"/>
      <c r="MP106" s="313"/>
      <c r="MQ106" s="313"/>
    </row>
    <row r="107" spans="1:355" ht="51" customHeight="1" x14ac:dyDescent="0.25">
      <c r="A107" s="386" t="s">
        <v>547</v>
      </c>
      <c r="B107" s="387"/>
      <c r="C107" s="387"/>
      <c r="D107" s="387"/>
      <c r="E107" s="387"/>
      <c r="F107" s="387"/>
      <c r="G107" s="387"/>
      <c r="H107" s="387"/>
      <c r="I107" s="387"/>
      <c r="J107" s="387"/>
      <c r="K107" s="387"/>
      <c r="L107" s="387"/>
      <c r="M107" s="387"/>
      <c r="N107" s="387"/>
      <c r="O107" s="387"/>
      <c r="P107" s="387"/>
      <c r="Q107" s="387"/>
      <c r="R107" s="387"/>
      <c r="S107" s="387"/>
      <c r="T107" s="387"/>
      <c r="U107" s="387"/>
      <c r="V107" s="387"/>
      <c r="W107" s="387"/>
      <c r="X107" s="387"/>
      <c r="Y107" s="387"/>
      <c r="Z107" s="387"/>
      <c r="AA107" s="387"/>
      <c r="AB107" s="387"/>
      <c r="AC107" s="387"/>
      <c r="AD107" s="387"/>
      <c r="AE107" s="387"/>
      <c r="AF107" s="387"/>
      <c r="AG107" s="387"/>
      <c r="AH107" s="387"/>
      <c r="AI107" s="387"/>
      <c r="AJ107" s="387"/>
      <c r="AK107" s="387"/>
      <c r="AL107" s="387"/>
      <c r="AM107" s="387"/>
      <c r="AN107" s="387"/>
      <c r="AO107" s="387"/>
      <c r="AP107" s="387"/>
      <c r="AQ107" s="387"/>
      <c r="AR107" s="387"/>
      <c r="AS107" s="387"/>
      <c r="AT107" s="387"/>
      <c r="AU107" s="387"/>
      <c r="AV107" s="387"/>
      <c r="AW107" s="387"/>
      <c r="AX107" s="387"/>
      <c r="AY107" s="387"/>
      <c r="FF107" s="313"/>
      <c r="FG107" s="313"/>
      <c r="FH107" s="313"/>
      <c r="FI107" s="313"/>
      <c r="FJ107" s="313"/>
      <c r="FK107" s="313"/>
      <c r="FL107" s="313"/>
      <c r="FM107" s="313"/>
      <c r="FN107" s="313"/>
      <c r="FO107" s="313"/>
      <c r="FP107" s="313"/>
      <c r="FQ107" s="313"/>
      <c r="FR107" s="313"/>
      <c r="FS107" s="313"/>
      <c r="FT107" s="313"/>
      <c r="FU107" s="313"/>
      <c r="FV107" s="313"/>
      <c r="FW107" s="313"/>
      <c r="FX107" s="313"/>
      <c r="FY107" s="313"/>
      <c r="FZ107" s="313"/>
      <c r="GA107" s="313"/>
      <c r="GB107" s="313"/>
      <c r="GC107" s="313"/>
      <c r="GD107" s="313"/>
      <c r="GE107" s="313"/>
      <c r="GF107" s="313"/>
      <c r="GG107" s="313"/>
      <c r="GH107" s="313"/>
      <c r="GI107" s="313"/>
      <c r="GJ107" s="313"/>
      <c r="GK107" s="313"/>
      <c r="GL107" s="313"/>
      <c r="GM107" s="313"/>
      <c r="GN107" s="313"/>
      <c r="GO107" s="313"/>
      <c r="GP107" s="313"/>
      <c r="GQ107" s="313"/>
      <c r="GR107" s="313"/>
      <c r="GS107" s="313"/>
      <c r="GT107" s="313"/>
      <c r="GU107" s="313"/>
      <c r="GV107" s="313"/>
      <c r="GW107" s="313"/>
      <c r="GX107" s="313"/>
      <c r="GY107" s="313"/>
      <c r="GZ107" s="313"/>
      <c r="HA107" s="313"/>
      <c r="HB107" s="313"/>
      <c r="HC107" s="313"/>
      <c r="HD107" s="313"/>
      <c r="HE107" s="313"/>
      <c r="HF107" s="313"/>
      <c r="HG107" s="313"/>
      <c r="HH107" s="313"/>
      <c r="HI107" s="313"/>
      <c r="HJ107" s="313"/>
      <c r="HK107" s="313"/>
      <c r="HL107" s="313"/>
      <c r="HM107" s="313"/>
      <c r="HN107" s="313"/>
      <c r="HO107" s="313"/>
      <c r="HP107" s="313"/>
      <c r="HQ107" s="313"/>
      <c r="HR107" s="313"/>
      <c r="HS107" s="313"/>
      <c r="HT107" s="313"/>
      <c r="HU107" s="313"/>
      <c r="HV107" s="313"/>
      <c r="HW107" s="313"/>
      <c r="HX107" s="313"/>
      <c r="HY107" s="313"/>
      <c r="HZ107" s="313"/>
      <c r="IA107" s="313"/>
      <c r="IB107" s="313"/>
      <c r="IC107" s="313"/>
      <c r="ID107" s="313"/>
      <c r="IE107" s="313"/>
      <c r="IF107" s="313"/>
      <c r="IG107" s="313"/>
      <c r="IH107" s="313"/>
      <c r="II107" s="313"/>
      <c r="IJ107" s="313"/>
      <c r="IK107" s="313"/>
      <c r="IL107" s="313"/>
      <c r="IM107" s="313"/>
      <c r="IN107" s="313"/>
      <c r="IO107" s="313"/>
      <c r="IP107" s="313"/>
      <c r="IQ107" s="313"/>
      <c r="IR107" s="313"/>
      <c r="IS107" s="313"/>
      <c r="IT107" s="313"/>
      <c r="IU107" s="313"/>
      <c r="IV107" s="313"/>
      <c r="IW107" s="313"/>
      <c r="IX107" s="313"/>
      <c r="IY107" s="313"/>
      <c r="IZ107" s="313"/>
      <c r="JA107" s="313"/>
      <c r="JB107" s="313"/>
      <c r="JC107" s="313"/>
      <c r="JD107" s="313"/>
      <c r="JE107" s="313"/>
      <c r="JF107" s="313"/>
      <c r="JG107" s="313"/>
      <c r="JH107" s="313"/>
      <c r="JI107" s="313"/>
      <c r="JJ107" s="313"/>
      <c r="JK107" s="313"/>
      <c r="JL107" s="313"/>
      <c r="JM107" s="313"/>
      <c r="JN107" s="313"/>
      <c r="JO107" s="313"/>
      <c r="JP107" s="313"/>
      <c r="JQ107" s="313"/>
      <c r="JR107" s="313"/>
      <c r="JS107" s="313"/>
      <c r="JT107" s="313"/>
      <c r="JU107" s="313"/>
      <c r="JV107" s="313"/>
      <c r="JW107" s="313"/>
      <c r="JX107" s="313"/>
      <c r="JY107" s="313"/>
      <c r="JZ107" s="313"/>
      <c r="KA107" s="313"/>
      <c r="KB107" s="313"/>
      <c r="KC107" s="313"/>
      <c r="KD107" s="313"/>
      <c r="KE107" s="313"/>
      <c r="KF107" s="313"/>
      <c r="KG107" s="313"/>
      <c r="KH107" s="313"/>
      <c r="KI107" s="313"/>
      <c r="KJ107" s="313"/>
      <c r="KK107" s="313"/>
      <c r="KL107" s="313"/>
      <c r="KM107" s="313"/>
      <c r="KN107" s="313"/>
      <c r="KO107" s="313"/>
      <c r="KP107" s="313"/>
      <c r="KQ107" s="313"/>
      <c r="KR107" s="313"/>
      <c r="KS107" s="313"/>
      <c r="KT107" s="313"/>
      <c r="KU107" s="313"/>
      <c r="KV107" s="313"/>
      <c r="KW107" s="313"/>
      <c r="KX107" s="313"/>
      <c r="KY107" s="313"/>
      <c r="KZ107" s="313"/>
      <c r="LA107" s="313"/>
      <c r="LB107" s="313"/>
      <c r="LC107" s="313"/>
      <c r="LD107" s="313"/>
      <c r="LE107" s="313"/>
      <c r="LF107" s="313"/>
      <c r="LG107" s="313"/>
      <c r="LH107" s="313"/>
      <c r="LI107" s="313"/>
      <c r="LJ107" s="313"/>
      <c r="LK107" s="313"/>
      <c r="LL107" s="313"/>
      <c r="LM107" s="313"/>
      <c r="LN107" s="313"/>
      <c r="LO107" s="313"/>
      <c r="LP107" s="313"/>
      <c r="LQ107" s="313"/>
      <c r="LR107" s="313"/>
      <c r="LS107" s="313"/>
      <c r="LT107" s="313"/>
      <c r="LU107" s="313"/>
      <c r="LV107" s="313"/>
      <c r="LW107" s="313"/>
      <c r="LX107" s="313"/>
      <c r="LY107" s="313"/>
      <c r="LZ107" s="313"/>
      <c r="MA107" s="313"/>
      <c r="MB107" s="313"/>
      <c r="MC107" s="313"/>
      <c r="MD107" s="313"/>
      <c r="ME107" s="313"/>
      <c r="MF107" s="313"/>
      <c r="MG107" s="313"/>
      <c r="MH107" s="313"/>
      <c r="MI107" s="313"/>
      <c r="MJ107" s="313"/>
      <c r="MK107" s="313"/>
      <c r="ML107" s="313"/>
      <c r="MM107" s="313"/>
      <c r="MN107" s="313"/>
      <c r="MO107" s="313"/>
      <c r="MP107" s="313"/>
      <c r="MQ107" s="313"/>
    </row>
    <row r="108" spans="1:355" s="183" customFormat="1" ht="110.25" customHeight="1" x14ac:dyDescent="0.25">
      <c r="A108" s="92" t="s">
        <v>318</v>
      </c>
      <c r="B108" s="51"/>
      <c r="C108" s="51"/>
      <c r="D108" s="51"/>
      <c r="E108" s="51"/>
      <c r="F108" s="51"/>
      <c r="G108" s="51"/>
      <c r="H108" s="51"/>
      <c r="I108" s="51"/>
      <c r="J108" s="51"/>
      <c r="K108" s="87">
        <f>E108+F108+G108+I108</f>
        <v>0</v>
      </c>
      <c r="L108" s="94"/>
      <c r="M108" s="51"/>
      <c r="N108" s="51"/>
      <c r="O108" s="51"/>
      <c r="P108" s="51"/>
      <c r="Q108" s="51"/>
      <c r="R108" s="87">
        <f>L108+M108+N108+P108</f>
        <v>0</v>
      </c>
      <c r="S108" s="50"/>
      <c r="T108" s="50"/>
      <c r="U108" s="50"/>
      <c r="V108" s="50"/>
      <c r="W108" s="50"/>
      <c r="X108" s="50"/>
      <c r="Y108" s="87">
        <f>S108+T108+U108+W108</f>
        <v>0</v>
      </c>
      <c r="Z108" s="50"/>
      <c r="AA108" s="50"/>
      <c r="AB108" s="50"/>
      <c r="AC108" s="50"/>
      <c r="AD108" s="50"/>
      <c r="AE108" s="50"/>
      <c r="AF108" s="87">
        <f>Z108+AA108+AB108+AD108</f>
        <v>0</v>
      </c>
      <c r="AG108" s="50"/>
      <c r="AH108" s="50"/>
      <c r="AI108" s="50"/>
      <c r="AJ108" s="50"/>
      <c r="AK108" s="50"/>
      <c r="AL108" s="50"/>
      <c r="AM108" s="87">
        <f>AG108+AH108+AI108+AK108</f>
        <v>0</v>
      </c>
      <c r="AN108" s="50"/>
      <c r="AO108" s="50"/>
      <c r="AP108" s="50"/>
      <c r="AQ108" s="50"/>
      <c r="AR108" s="50"/>
      <c r="AS108" s="50"/>
      <c r="AT108" s="87">
        <f>AN108+AO108+AP108+AR108</f>
        <v>0</v>
      </c>
      <c r="AU108" s="95">
        <f>AT108+AM108+AF108+Y108+R108+K108</f>
        <v>0</v>
      </c>
      <c r="AV108" s="96"/>
      <c r="AW108" s="51"/>
      <c r="AX108" s="54"/>
      <c r="AY108" s="51"/>
      <c r="EB108" s="367"/>
      <c r="EC108" s="367"/>
      <c r="ED108" s="367"/>
      <c r="EE108" s="367"/>
      <c r="EF108" s="367"/>
      <c r="EG108" s="367"/>
      <c r="EH108" s="367"/>
      <c r="EI108" s="367"/>
      <c r="EJ108" s="367"/>
      <c r="EK108" s="367"/>
      <c r="EL108" s="367"/>
      <c r="EM108" s="367"/>
      <c r="EN108" s="367"/>
      <c r="EO108" s="367"/>
      <c r="EP108" s="367"/>
      <c r="EQ108" s="367"/>
      <c r="ER108" s="367"/>
      <c r="ES108" s="367"/>
      <c r="ET108" s="367"/>
      <c r="EU108" s="367"/>
      <c r="EV108" s="367"/>
      <c r="EW108" s="367"/>
      <c r="EX108" s="367"/>
      <c r="EY108" s="367"/>
      <c r="EZ108" s="367"/>
      <c r="FA108" s="367"/>
      <c r="FB108" s="367"/>
      <c r="FC108" s="367"/>
      <c r="FD108" s="367"/>
      <c r="FE108" s="367"/>
      <c r="FF108" s="356"/>
      <c r="FG108" s="356"/>
      <c r="FH108" s="356"/>
      <c r="FI108" s="356"/>
      <c r="FJ108" s="356"/>
      <c r="FK108" s="356"/>
      <c r="FL108" s="356"/>
      <c r="FM108" s="356"/>
      <c r="FN108" s="356"/>
      <c r="FO108" s="356"/>
      <c r="FP108" s="356"/>
      <c r="FQ108" s="356"/>
      <c r="FR108" s="356"/>
      <c r="FS108" s="356"/>
      <c r="FT108" s="356"/>
      <c r="FU108" s="356"/>
      <c r="FV108" s="356"/>
      <c r="FW108" s="356"/>
      <c r="FX108" s="356"/>
      <c r="FY108" s="356"/>
      <c r="FZ108" s="356"/>
      <c r="GA108" s="356"/>
      <c r="GB108" s="356"/>
      <c r="GC108" s="356"/>
      <c r="GD108" s="356"/>
      <c r="GE108" s="356"/>
      <c r="GF108" s="356"/>
      <c r="GG108" s="356"/>
      <c r="GH108" s="356"/>
      <c r="GI108" s="356"/>
      <c r="GJ108" s="356"/>
      <c r="GK108" s="356"/>
      <c r="GL108" s="356"/>
      <c r="GM108" s="356"/>
      <c r="GN108" s="356"/>
      <c r="GO108" s="356"/>
      <c r="GP108" s="356"/>
      <c r="GQ108" s="356"/>
      <c r="GR108" s="356"/>
      <c r="GS108" s="356"/>
      <c r="GT108" s="356"/>
      <c r="GU108" s="356"/>
      <c r="GV108" s="356"/>
      <c r="GW108" s="356"/>
      <c r="GX108" s="356"/>
      <c r="GY108" s="356"/>
      <c r="GZ108" s="356"/>
      <c r="HA108" s="356"/>
      <c r="HB108" s="356"/>
      <c r="HC108" s="356"/>
      <c r="HD108" s="356"/>
      <c r="HE108" s="356"/>
      <c r="HF108" s="356"/>
      <c r="HG108" s="356"/>
      <c r="HH108" s="356"/>
      <c r="HI108" s="356"/>
      <c r="HJ108" s="356"/>
      <c r="HK108" s="356"/>
      <c r="HL108" s="356"/>
      <c r="HM108" s="356"/>
      <c r="HN108" s="356"/>
      <c r="HO108" s="356"/>
      <c r="HP108" s="356"/>
      <c r="HQ108" s="356"/>
      <c r="HR108" s="356"/>
      <c r="HS108" s="356"/>
      <c r="HT108" s="356"/>
      <c r="HU108" s="356"/>
      <c r="HV108" s="356"/>
      <c r="HW108" s="356"/>
      <c r="HX108" s="356"/>
      <c r="HY108" s="356"/>
      <c r="HZ108" s="356"/>
      <c r="IA108" s="356"/>
      <c r="IB108" s="356"/>
      <c r="IC108" s="356"/>
      <c r="ID108" s="356"/>
      <c r="IE108" s="356"/>
      <c r="IF108" s="356"/>
      <c r="IG108" s="356"/>
      <c r="IH108" s="356"/>
      <c r="II108" s="356"/>
      <c r="IJ108" s="356"/>
      <c r="IK108" s="356"/>
      <c r="IL108" s="356"/>
      <c r="IM108" s="356"/>
      <c r="IN108" s="356"/>
      <c r="IO108" s="356"/>
      <c r="IP108" s="356"/>
      <c r="IQ108" s="356"/>
      <c r="IR108" s="356"/>
      <c r="IS108" s="356"/>
      <c r="IT108" s="356"/>
      <c r="IU108" s="356"/>
      <c r="IV108" s="356"/>
      <c r="IW108" s="356"/>
      <c r="IX108" s="356"/>
      <c r="IY108" s="356"/>
      <c r="IZ108" s="356"/>
      <c r="JA108" s="356"/>
      <c r="JB108" s="356"/>
      <c r="JC108" s="356"/>
      <c r="JD108" s="356"/>
      <c r="JE108" s="356"/>
      <c r="JF108" s="356"/>
      <c r="JG108" s="356"/>
      <c r="JH108" s="356"/>
      <c r="JI108" s="356"/>
      <c r="JJ108" s="356"/>
      <c r="JK108" s="356"/>
      <c r="JL108" s="356"/>
      <c r="JM108" s="356"/>
      <c r="JN108" s="356"/>
      <c r="JO108" s="356"/>
      <c r="JP108" s="356"/>
      <c r="JQ108" s="356"/>
      <c r="JR108" s="356"/>
      <c r="JS108" s="356"/>
      <c r="JT108" s="356"/>
      <c r="JU108" s="356"/>
      <c r="JV108" s="356"/>
      <c r="JW108" s="356"/>
      <c r="JX108" s="356"/>
      <c r="JY108" s="356"/>
      <c r="JZ108" s="356"/>
      <c r="KA108" s="356"/>
      <c r="KB108" s="356"/>
      <c r="KC108" s="356"/>
      <c r="KD108" s="356"/>
      <c r="KE108" s="356"/>
      <c r="KF108" s="356"/>
      <c r="KG108" s="356"/>
      <c r="KH108" s="356"/>
      <c r="KI108" s="356"/>
      <c r="KJ108" s="356"/>
      <c r="KK108" s="356"/>
      <c r="KL108" s="356"/>
      <c r="KM108" s="356"/>
      <c r="KN108" s="356"/>
      <c r="KO108" s="356"/>
      <c r="KP108" s="356"/>
      <c r="KQ108" s="356"/>
      <c r="KR108" s="356"/>
      <c r="KS108" s="356"/>
      <c r="KT108" s="356"/>
      <c r="KU108" s="356"/>
      <c r="KV108" s="356"/>
      <c r="KW108" s="356"/>
      <c r="KX108" s="356"/>
      <c r="KY108" s="356"/>
      <c r="KZ108" s="356"/>
      <c r="LA108" s="356"/>
      <c r="LB108" s="356"/>
      <c r="LC108" s="356"/>
      <c r="LD108" s="356"/>
      <c r="LE108" s="356"/>
      <c r="LF108" s="356"/>
      <c r="LG108" s="356"/>
      <c r="LH108" s="356"/>
      <c r="LI108" s="356"/>
      <c r="LJ108" s="356"/>
      <c r="LK108" s="356"/>
      <c r="LL108" s="356"/>
      <c r="LM108" s="356"/>
      <c r="LN108" s="356"/>
      <c r="LO108" s="356"/>
      <c r="LP108" s="356"/>
      <c r="LQ108" s="356"/>
      <c r="LR108" s="356"/>
      <c r="LS108" s="356"/>
      <c r="LT108" s="356"/>
      <c r="LU108" s="356"/>
      <c r="LV108" s="356"/>
      <c r="LW108" s="356"/>
      <c r="LX108" s="356"/>
      <c r="LY108" s="356"/>
      <c r="LZ108" s="356"/>
      <c r="MA108" s="356"/>
      <c r="MB108" s="356"/>
      <c r="MC108" s="356"/>
      <c r="MD108" s="356"/>
      <c r="ME108" s="356"/>
      <c r="MF108" s="356"/>
      <c r="MG108" s="356"/>
      <c r="MH108" s="356"/>
      <c r="MI108" s="356"/>
      <c r="MJ108" s="356"/>
      <c r="MK108" s="356"/>
      <c r="ML108" s="356"/>
      <c r="MM108" s="356"/>
      <c r="MN108" s="356"/>
      <c r="MO108" s="356"/>
      <c r="MP108" s="356"/>
      <c r="MQ108" s="356"/>
    </row>
    <row r="109" spans="1:355" ht="51.6" customHeight="1" x14ac:dyDescent="0.25">
      <c r="A109" s="383" t="s">
        <v>548</v>
      </c>
      <c r="B109" s="384"/>
      <c r="C109" s="384"/>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4"/>
      <c r="AL109" s="384"/>
      <c r="AM109" s="384"/>
      <c r="AN109" s="384"/>
      <c r="AO109" s="384"/>
      <c r="AP109" s="384"/>
      <c r="AQ109" s="384"/>
      <c r="AR109" s="384"/>
      <c r="AS109" s="384"/>
      <c r="AT109" s="384"/>
      <c r="AU109" s="384"/>
      <c r="AV109" s="384"/>
      <c r="AW109" s="384"/>
      <c r="AX109" s="384"/>
      <c r="AY109" s="385"/>
      <c r="FF109" s="313"/>
      <c r="FG109" s="313"/>
      <c r="FH109" s="313"/>
      <c r="FI109" s="313"/>
      <c r="FJ109" s="313"/>
      <c r="FK109" s="313"/>
      <c r="FL109" s="313"/>
      <c r="FM109" s="313"/>
      <c r="FN109" s="313"/>
      <c r="FO109" s="313"/>
      <c r="FP109" s="313"/>
      <c r="FQ109" s="313"/>
      <c r="FR109" s="313"/>
      <c r="FS109" s="313"/>
      <c r="FT109" s="313"/>
      <c r="FU109" s="313"/>
      <c r="FV109" s="313"/>
      <c r="FW109" s="313"/>
      <c r="FX109" s="313"/>
      <c r="FY109" s="313"/>
      <c r="FZ109" s="313"/>
      <c r="GA109" s="313"/>
      <c r="GB109" s="313"/>
      <c r="GC109" s="313"/>
      <c r="GD109" s="313"/>
      <c r="GE109" s="313"/>
      <c r="GF109" s="313"/>
      <c r="GG109" s="313"/>
      <c r="GH109" s="313"/>
      <c r="GI109" s="313"/>
      <c r="GJ109" s="313"/>
      <c r="GK109" s="313"/>
      <c r="GL109" s="313"/>
      <c r="GM109" s="313"/>
      <c r="GN109" s="313"/>
      <c r="GO109" s="313"/>
      <c r="GP109" s="313"/>
      <c r="GQ109" s="313"/>
      <c r="GR109" s="313"/>
      <c r="GS109" s="313"/>
      <c r="GT109" s="313"/>
      <c r="GU109" s="313"/>
      <c r="GV109" s="313"/>
      <c r="GW109" s="313"/>
      <c r="GX109" s="313"/>
      <c r="GY109" s="313"/>
      <c r="GZ109" s="313"/>
      <c r="HA109" s="313"/>
      <c r="HB109" s="313"/>
      <c r="HC109" s="313"/>
      <c r="HD109" s="313"/>
      <c r="HE109" s="313"/>
      <c r="HF109" s="313"/>
      <c r="HG109" s="313"/>
      <c r="HH109" s="313"/>
      <c r="HI109" s="313"/>
      <c r="HJ109" s="313"/>
      <c r="HK109" s="313"/>
      <c r="HL109" s="313"/>
      <c r="HM109" s="313"/>
      <c r="HN109" s="313"/>
      <c r="HO109" s="313"/>
      <c r="HP109" s="313"/>
      <c r="HQ109" s="313"/>
      <c r="HR109" s="313"/>
      <c r="HS109" s="313"/>
      <c r="HT109" s="313"/>
      <c r="HU109" s="313"/>
      <c r="HV109" s="313"/>
      <c r="HW109" s="313"/>
      <c r="HX109" s="313"/>
      <c r="HY109" s="313"/>
      <c r="HZ109" s="313"/>
      <c r="IA109" s="313"/>
      <c r="IB109" s="313"/>
      <c r="IC109" s="313"/>
      <c r="ID109" s="313"/>
      <c r="IE109" s="313"/>
      <c r="IF109" s="313"/>
      <c r="IG109" s="313"/>
      <c r="IH109" s="313"/>
      <c r="II109" s="313"/>
      <c r="IJ109" s="313"/>
      <c r="IK109" s="313"/>
      <c r="IL109" s="313"/>
      <c r="IM109" s="313"/>
      <c r="IN109" s="313"/>
      <c r="IO109" s="313"/>
      <c r="IP109" s="313"/>
      <c r="IQ109" s="313"/>
      <c r="IR109" s="313"/>
      <c r="IS109" s="313"/>
      <c r="IT109" s="313"/>
      <c r="IU109" s="313"/>
      <c r="IV109" s="313"/>
      <c r="IW109" s="313"/>
      <c r="IX109" s="313"/>
      <c r="IY109" s="313"/>
      <c r="IZ109" s="313"/>
      <c r="JA109" s="313"/>
      <c r="JB109" s="313"/>
      <c r="JC109" s="313"/>
      <c r="JD109" s="313"/>
      <c r="JE109" s="313"/>
      <c r="JF109" s="313"/>
      <c r="JG109" s="313"/>
      <c r="JH109" s="313"/>
      <c r="JI109" s="313"/>
      <c r="JJ109" s="313"/>
      <c r="JK109" s="313"/>
      <c r="JL109" s="313"/>
      <c r="JM109" s="313"/>
      <c r="JN109" s="313"/>
      <c r="JO109" s="313"/>
      <c r="JP109" s="313"/>
      <c r="JQ109" s="313"/>
      <c r="JR109" s="313"/>
      <c r="JS109" s="313"/>
      <c r="JT109" s="313"/>
      <c r="JU109" s="313"/>
      <c r="JV109" s="313"/>
      <c r="JW109" s="313"/>
      <c r="JX109" s="313"/>
      <c r="JY109" s="313"/>
      <c r="JZ109" s="313"/>
      <c r="KA109" s="313"/>
      <c r="KB109" s="313"/>
      <c r="KC109" s="313"/>
      <c r="KD109" s="313"/>
      <c r="KE109" s="313"/>
      <c r="KF109" s="313"/>
      <c r="KG109" s="313"/>
      <c r="KH109" s="313"/>
      <c r="KI109" s="313"/>
      <c r="KJ109" s="313"/>
      <c r="KK109" s="313"/>
      <c r="KL109" s="313"/>
      <c r="KM109" s="313"/>
      <c r="KN109" s="313"/>
      <c r="KO109" s="313"/>
      <c r="KP109" s="313"/>
      <c r="KQ109" s="313"/>
      <c r="KR109" s="313"/>
      <c r="KS109" s="313"/>
      <c r="KT109" s="313"/>
      <c r="KU109" s="313"/>
      <c r="KV109" s="313"/>
      <c r="KW109" s="313"/>
      <c r="KX109" s="313"/>
      <c r="KY109" s="313"/>
      <c r="KZ109" s="313"/>
      <c r="LA109" s="313"/>
      <c r="LB109" s="313"/>
      <c r="LC109" s="313"/>
      <c r="LD109" s="313"/>
      <c r="LE109" s="313"/>
      <c r="LF109" s="313"/>
      <c r="LG109" s="313"/>
      <c r="LH109" s="313"/>
      <c r="LI109" s="313"/>
      <c r="LJ109" s="313"/>
      <c r="LK109" s="313"/>
      <c r="LL109" s="313"/>
      <c r="LM109" s="313"/>
      <c r="LN109" s="313"/>
      <c r="LO109" s="313"/>
      <c r="LP109" s="313"/>
      <c r="LQ109" s="313"/>
      <c r="LR109" s="313"/>
      <c r="LS109" s="313"/>
      <c r="LT109" s="313"/>
      <c r="LU109" s="313"/>
      <c r="LV109" s="313"/>
      <c r="LW109" s="313"/>
      <c r="LX109" s="313"/>
      <c r="LY109" s="313"/>
      <c r="LZ109" s="313"/>
      <c r="MA109" s="313"/>
      <c r="MB109" s="313"/>
      <c r="MC109" s="313"/>
      <c r="MD109" s="313"/>
      <c r="ME109" s="313"/>
      <c r="MF109" s="313"/>
      <c r="MG109" s="313"/>
      <c r="MH109" s="313"/>
      <c r="MI109" s="313"/>
      <c r="MJ109" s="313"/>
      <c r="MK109" s="313"/>
      <c r="ML109" s="313"/>
      <c r="MM109" s="313"/>
      <c r="MN109" s="313"/>
      <c r="MO109" s="313"/>
      <c r="MP109" s="313"/>
      <c r="MQ109" s="313"/>
    </row>
    <row r="110" spans="1:355" ht="105.75" customHeight="1" x14ac:dyDescent="0.25">
      <c r="A110" s="55" t="s">
        <v>319</v>
      </c>
      <c r="B110" s="32" t="s">
        <v>206</v>
      </c>
      <c r="C110" s="32" t="s">
        <v>97</v>
      </c>
      <c r="D110" s="34"/>
      <c r="E110" s="182"/>
      <c r="F110" s="35"/>
      <c r="G110" s="35"/>
      <c r="H110" s="35"/>
      <c r="I110" s="35"/>
      <c r="J110" s="35"/>
      <c r="K110" s="33">
        <f t="shared" ref="K110:K139" si="97">E110+F110+G110+I110</f>
        <v>0</v>
      </c>
      <c r="L110" s="32">
        <v>200000</v>
      </c>
      <c r="M110" s="32"/>
      <c r="N110" s="32"/>
      <c r="O110" s="32"/>
      <c r="P110" s="32"/>
      <c r="Q110" s="32"/>
      <c r="R110" s="33">
        <f>L110+M110+N110+P110</f>
        <v>200000</v>
      </c>
      <c r="S110" s="32"/>
      <c r="T110" s="32"/>
      <c r="U110" s="32"/>
      <c r="V110" s="32"/>
      <c r="W110" s="32"/>
      <c r="X110" s="32"/>
      <c r="Y110" s="33">
        <f>S110+T110+U110+W110</f>
        <v>0</v>
      </c>
      <c r="Z110" s="32"/>
      <c r="AA110" s="32"/>
      <c r="AB110" s="32"/>
      <c r="AC110" s="32"/>
      <c r="AD110" s="32"/>
      <c r="AE110" s="32"/>
      <c r="AF110" s="33">
        <f t="shared" ref="AF110:AF145" si="98">Z110+AA110+AB110+AD110</f>
        <v>0</v>
      </c>
      <c r="AG110" s="32"/>
      <c r="AH110" s="32"/>
      <c r="AI110" s="32"/>
      <c r="AJ110" s="32"/>
      <c r="AK110" s="32"/>
      <c r="AL110" s="32"/>
      <c r="AM110" s="33">
        <f t="shared" ref="AM110:AM145" si="99">AG110+AH110+AI110+AK110</f>
        <v>0</v>
      </c>
      <c r="AN110" s="32"/>
      <c r="AO110" s="32"/>
      <c r="AP110" s="32"/>
      <c r="AQ110" s="32"/>
      <c r="AR110" s="32"/>
      <c r="AS110" s="32"/>
      <c r="AT110" s="33">
        <f t="shared" ref="AT110:AT142" si="100">AN110+AO110+AP110+AR110</f>
        <v>0</v>
      </c>
      <c r="AU110" s="35">
        <f t="shared" ref="AU110:AU141" si="101">AT110+AM110+AF110+Y110+R110+K110</f>
        <v>200000</v>
      </c>
      <c r="AV110" s="43" t="s">
        <v>661</v>
      </c>
      <c r="AW110" s="32">
        <v>2022</v>
      </c>
      <c r="AX110" s="38">
        <v>2023</v>
      </c>
      <c r="AY110" s="53" t="s">
        <v>268</v>
      </c>
      <c r="FF110" s="313"/>
      <c r="FG110" s="313"/>
      <c r="FH110" s="313"/>
      <c r="FI110" s="313"/>
      <c r="FJ110" s="313"/>
      <c r="FK110" s="313"/>
      <c r="FL110" s="313"/>
      <c r="FM110" s="313"/>
      <c r="FN110" s="313"/>
      <c r="FO110" s="313"/>
      <c r="FP110" s="313"/>
      <c r="FQ110" s="313"/>
      <c r="FR110" s="313"/>
      <c r="FS110" s="313"/>
      <c r="FT110" s="313"/>
      <c r="FU110" s="313"/>
      <c r="FV110" s="313"/>
      <c r="FW110" s="313"/>
      <c r="FX110" s="313"/>
      <c r="FY110" s="313"/>
      <c r="FZ110" s="313"/>
      <c r="GA110" s="313"/>
      <c r="GB110" s="313"/>
      <c r="GC110" s="313"/>
      <c r="GD110" s="313"/>
      <c r="GE110" s="313"/>
      <c r="GF110" s="313"/>
      <c r="GG110" s="313"/>
      <c r="GH110" s="313"/>
      <c r="GI110" s="313"/>
      <c r="GJ110" s="313"/>
      <c r="GK110" s="313"/>
      <c r="GL110" s="313"/>
      <c r="GM110" s="313"/>
      <c r="GN110" s="313"/>
      <c r="GO110" s="313"/>
      <c r="GP110" s="313"/>
      <c r="GQ110" s="313"/>
      <c r="GR110" s="313"/>
      <c r="GS110" s="313"/>
      <c r="GT110" s="313"/>
      <c r="GU110" s="313"/>
      <c r="GV110" s="313"/>
      <c r="GW110" s="313"/>
      <c r="GX110" s="313"/>
      <c r="GY110" s="313"/>
      <c r="GZ110" s="313"/>
      <c r="HA110" s="313"/>
      <c r="HB110" s="313"/>
      <c r="HC110" s="313"/>
      <c r="HD110" s="313"/>
      <c r="HE110" s="313"/>
      <c r="HF110" s="313"/>
      <c r="HG110" s="313"/>
      <c r="HH110" s="313"/>
      <c r="HI110" s="313"/>
      <c r="HJ110" s="313"/>
      <c r="HK110" s="313"/>
      <c r="HL110" s="313"/>
      <c r="HM110" s="313"/>
      <c r="HN110" s="313"/>
      <c r="HO110" s="313"/>
      <c r="HP110" s="313"/>
      <c r="HQ110" s="313"/>
      <c r="HR110" s="313"/>
      <c r="HS110" s="313"/>
      <c r="HT110" s="313"/>
      <c r="HU110" s="313"/>
      <c r="HV110" s="313"/>
      <c r="HW110" s="313"/>
      <c r="HX110" s="313"/>
      <c r="HY110" s="313"/>
      <c r="HZ110" s="313"/>
      <c r="IA110" s="313"/>
      <c r="IB110" s="313"/>
      <c r="IC110" s="313"/>
      <c r="ID110" s="313"/>
      <c r="IE110" s="313"/>
      <c r="IF110" s="313"/>
      <c r="IG110" s="313"/>
      <c r="IH110" s="313"/>
      <c r="II110" s="313"/>
      <c r="IJ110" s="313"/>
      <c r="IK110" s="313"/>
      <c r="IL110" s="313"/>
      <c r="IM110" s="313"/>
      <c r="IN110" s="313"/>
      <c r="IO110" s="313"/>
      <c r="IP110" s="313"/>
      <c r="IQ110" s="313"/>
      <c r="IR110" s="313"/>
      <c r="IS110" s="313"/>
      <c r="IT110" s="313"/>
      <c r="IU110" s="313"/>
      <c r="IV110" s="313"/>
      <c r="IW110" s="313"/>
      <c r="IX110" s="313"/>
      <c r="IY110" s="313"/>
      <c r="IZ110" s="313"/>
      <c r="JA110" s="313"/>
      <c r="JB110" s="313"/>
      <c r="JC110" s="313"/>
      <c r="JD110" s="313"/>
      <c r="JE110" s="313"/>
      <c r="JF110" s="313"/>
      <c r="JG110" s="313"/>
      <c r="JH110" s="313"/>
      <c r="JI110" s="313"/>
      <c r="JJ110" s="313"/>
      <c r="JK110" s="313"/>
      <c r="JL110" s="313"/>
      <c r="JM110" s="313"/>
      <c r="JN110" s="313"/>
      <c r="JO110" s="313"/>
      <c r="JP110" s="313"/>
      <c r="JQ110" s="313"/>
      <c r="JR110" s="313"/>
      <c r="JS110" s="313"/>
      <c r="JT110" s="313"/>
      <c r="JU110" s="313"/>
      <c r="JV110" s="313"/>
      <c r="JW110" s="313"/>
      <c r="JX110" s="313"/>
      <c r="JY110" s="313"/>
      <c r="JZ110" s="313"/>
      <c r="KA110" s="313"/>
      <c r="KB110" s="313"/>
      <c r="KC110" s="313"/>
      <c r="KD110" s="313"/>
      <c r="KE110" s="313"/>
      <c r="KF110" s="313"/>
      <c r="KG110" s="313"/>
      <c r="KH110" s="313"/>
      <c r="KI110" s="313"/>
      <c r="KJ110" s="313"/>
      <c r="KK110" s="313"/>
      <c r="KL110" s="313"/>
      <c r="KM110" s="313"/>
      <c r="KN110" s="313"/>
      <c r="KO110" s="313"/>
      <c r="KP110" s="313"/>
      <c r="KQ110" s="313"/>
      <c r="KR110" s="313"/>
      <c r="KS110" s="313"/>
      <c r="KT110" s="313"/>
      <c r="KU110" s="313"/>
      <c r="KV110" s="313"/>
      <c r="KW110" s="313"/>
      <c r="KX110" s="313"/>
      <c r="KY110" s="313"/>
      <c r="KZ110" s="313"/>
      <c r="LA110" s="313"/>
      <c r="LB110" s="313"/>
      <c r="LC110" s="313"/>
      <c r="LD110" s="313"/>
      <c r="LE110" s="313"/>
      <c r="LF110" s="313"/>
      <c r="LG110" s="313"/>
      <c r="LH110" s="313"/>
      <c r="LI110" s="313"/>
      <c r="LJ110" s="313"/>
      <c r="LK110" s="313"/>
      <c r="LL110" s="313"/>
      <c r="LM110" s="313"/>
      <c r="LN110" s="313"/>
      <c r="LO110" s="313"/>
      <c r="LP110" s="313"/>
      <c r="LQ110" s="313"/>
      <c r="LR110" s="313"/>
      <c r="LS110" s="313"/>
      <c r="LT110" s="313"/>
      <c r="LU110" s="313"/>
      <c r="LV110" s="313"/>
      <c r="LW110" s="313"/>
      <c r="LX110" s="313"/>
      <c r="LY110" s="313"/>
      <c r="LZ110" s="313"/>
      <c r="MA110" s="313"/>
      <c r="MB110" s="313"/>
      <c r="MC110" s="313"/>
      <c r="MD110" s="313"/>
      <c r="ME110" s="313"/>
      <c r="MF110" s="313"/>
      <c r="MG110" s="313"/>
      <c r="MH110" s="313"/>
      <c r="MI110" s="313"/>
      <c r="MJ110" s="313"/>
      <c r="MK110" s="313"/>
      <c r="ML110" s="313"/>
      <c r="MM110" s="313"/>
      <c r="MN110" s="313"/>
      <c r="MO110" s="313"/>
      <c r="MP110" s="313"/>
      <c r="MQ110" s="313"/>
    </row>
    <row r="111" spans="1:355" ht="155.1" customHeight="1" x14ac:dyDescent="0.25">
      <c r="A111" s="55" t="s">
        <v>320</v>
      </c>
      <c r="B111" s="32" t="s">
        <v>93</v>
      </c>
      <c r="C111" s="32" t="s">
        <v>97</v>
      </c>
      <c r="D111" s="34" t="s">
        <v>95</v>
      </c>
      <c r="E111" s="182"/>
      <c r="F111" s="35"/>
      <c r="G111" s="35"/>
      <c r="H111" s="35"/>
      <c r="I111" s="35"/>
      <c r="J111" s="35"/>
      <c r="K111" s="33">
        <f t="shared" si="97"/>
        <v>0</v>
      </c>
      <c r="L111" s="35">
        <f>80000+30000</f>
        <v>110000</v>
      </c>
      <c r="M111" s="35"/>
      <c r="N111" s="35"/>
      <c r="O111" s="35"/>
      <c r="P111" s="35"/>
      <c r="Q111" s="35"/>
      <c r="R111" s="33">
        <f t="shared" ref="R111:R141" si="102">L111+M111+N111+P111</f>
        <v>110000</v>
      </c>
      <c r="S111" s="35">
        <f>120000+70000</f>
        <v>190000</v>
      </c>
      <c r="T111" s="35"/>
      <c r="U111" s="35"/>
      <c r="V111" s="35"/>
      <c r="W111" s="35"/>
      <c r="X111" s="35"/>
      <c r="Y111" s="33">
        <f t="shared" ref="Y111:Y139" si="103">S111+T111+U111+W111</f>
        <v>190000</v>
      </c>
      <c r="Z111" s="32"/>
      <c r="AA111" s="32"/>
      <c r="AB111" s="32"/>
      <c r="AC111" s="32"/>
      <c r="AD111" s="32"/>
      <c r="AE111" s="32"/>
      <c r="AF111" s="33">
        <f t="shared" si="98"/>
        <v>0</v>
      </c>
      <c r="AG111" s="32"/>
      <c r="AH111" s="32"/>
      <c r="AI111" s="32"/>
      <c r="AJ111" s="32"/>
      <c r="AK111" s="32"/>
      <c r="AL111" s="32"/>
      <c r="AM111" s="33">
        <f t="shared" si="99"/>
        <v>0</v>
      </c>
      <c r="AN111" s="32"/>
      <c r="AO111" s="32"/>
      <c r="AP111" s="32"/>
      <c r="AQ111" s="32"/>
      <c r="AR111" s="32"/>
      <c r="AS111" s="32"/>
      <c r="AT111" s="33">
        <f t="shared" si="100"/>
        <v>0</v>
      </c>
      <c r="AU111" s="35">
        <f t="shared" si="101"/>
        <v>300000</v>
      </c>
      <c r="AV111" s="43" t="s">
        <v>662</v>
      </c>
      <c r="AW111" s="32">
        <v>2023</v>
      </c>
      <c r="AX111" s="36">
        <v>2023</v>
      </c>
      <c r="AY111" s="27" t="s">
        <v>499</v>
      </c>
      <c r="FF111" s="313"/>
      <c r="FG111" s="313"/>
      <c r="FH111" s="313"/>
      <c r="FI111" s="313"/>
      <c r="FJ111" s="313"/>
      <c r="FK111" s="313"/>
      <c r="FL111" s="313"/>
      <c r="FM111" s="313"/>
      <c r="FN111" s="313"/>
      <c r="FO111" s="313"/>
      <c r="FP111" s="313"/>
      <c r="FQ111" s="313"/>
      <c r="FR111" s="313"/>
      <c r="FS111" s="313"/>
      <c r="FT111" s="313"/>
      <c r="FU111" s="313"/>
      <c r="FV111" s="313"/>
      <c r="FW111" s="313"/>
      <c r="FX111" s="313"/>
      <c r="FY111" s="313"/>
      <c r="FZ111" s="313"/>
      <c r="GA111" s="313"/>
      <c r="GB111" s="313"/>
      <c r="GC111" s="313"/>
      <c r="GD111" s="313"/>
      <c r="GE111" s="313"/>
      <c r="GF111" s="313"/>
      <c r="GG111" s="313"/>
      <c r="GH111" s="313"/>
      <c r="GI111" s="313"/>
      <c r="GJ111" s="313"/>
      <c r="GK111" s="313"/>
      <c r="GL111" s="313"/>
      <c r="GM111" s="313"/>
      <c r="GN111" s="313"/>
      <c r="GO111" s="313"/>
      <c r="GP111" s="313"/>
      <c r="GQ111" s="313"/>
      <c r="GR111" s="313"/>
      <c r="GS111" s="313"/>
      <c r="GT111" s="313"/>
      <c r="GU111" s="313"/>
      <c r="GV111" s="313"/>
      <c r="GW111" s="313"/>
      <c r="GX111" s="313"/>
      <c r="GY111" s="313"/>
      <c r="GZ111" s="313"/>
      <c r="HA111" s="313"/>
      <c r="HB111" s="313"/>
      <c r="HC111" s="313"/>
      <c r="HD111" s="313"/>
      <c r="HE111" s="313"/>
      <c r="HF111" s="313"/>
      <c r="HG111" s="313"/>
      <c r="HH111" s="313"/>
      <c r="HI111" s="313"/>
      <c r="HJ111" s="313"/>
      <c r="HK111" s="313"/>
      <c r="HL111" s="313"/>
      <c r="HM111" s="313"/>
      <c r="HN111" s="313"/>
      <c r="HO111" s="313"/>
      <c r="HP111" s="313"/>
      <c r="HQ111" s="313"/>
      <c r="HR111" s="313"/>
      <c r="HS111" s="313"/>
      <c r="HT111" s="313"/>
      <c r="HU111" s="313"/>
      <c r="HV111" s="313"/>
      <c r="HW111" s="313"/>
      <c r="HX111" s="313"/>
      <c r="HY111" s="313"/>
      <c r="HZ111" s="313"/>
      <c r="IA111" s="313"/>
      <c r="IB111" s="313"/>
      <c r="IC111" s="313"/>
      <c r="ID111" s="313"/>
      <c r="IE111" s="313"/>
      <c r="IF111" s="313"/>
      <c r="IG111" s="313"/>
      <c r="IH111" s="313"/>
      <c r="II111" s="313"/>
      <c r="IJ111" s="313"/>
      <c r="IK111" s="313"/>
      <c r="IL111" s="313"/>
      <c r="IM111" s="313"/>
      <c r="IN111" s="313"/>
      <c r="IO111" s="313"/>
      <c r="IP111" s="313"/>
      <c r="IQ111" s="313"/>
      <c r="IR111" s="313"/>
      <c r="IS111" s="313"/>
      <c r="IT111" s="313"/>
      <c r="IU111" s="313"/>
      <c r="IV111" s="313"/>
      <c r="IW111" s="313"/>
      <c r="IX111" s="313"/>
      <c r="IY111" s="313"/>
      <c r="IZ111" s="313"/>
      <c r="JA111" s="313"/>
      <c r="JB111" s="313"/>
      <c r="JC111" s="313"/>
      <c r="JD111" s="313"/>
      <c r="JE111" s="313"/>
      <c r="JF111" s="313"/>
      <c r="JG111" s="313"/>
      <c r="JH111" s="313"/>
      <c r="JI111" s="313"/>
      <c r="JJ111" s="313"/>
      <c r="JK111" s="313"/>
      <c r="JL111" s="313"/>
      <c r="JM111" s="313"/>
      <c r="JN111" s="313"/>
      <c r="JO111" s="313"/>
      <c r="JP111" s="313"/>
      <c r="JQ111" s="313"/>
      <c r="JR111" s="313"/>
      <c r="JS111" s="313"/>
      <c r="JT111" s="313"/>
      <c r="JU111" s="313"/>
      <c r="JV111" s="313"/>
      <c r="JW111" s="313"/>
      <c r="JX111" s="313"/>
      <c r="JY111" s="313"/>
      <c r="JZ111" s="313"/>
      <c r="KA111" s="313"/>
      <c r="KB111" s="313"/>
      <c r="KC111" s="313"/>
      <c r="KD111" s="313"/>
      <c r="KE111" s="313"/>
      <c r="KF111" s="313"/>
      <c r="KG111" s="313"/>
      <c r="KH111" s="313"/>
      <c r="KI111" s="313"/>
      <c r="KJ111" s="313"/>
      <c r="KK111" s="313"/>
      <c r="KL111" s="313"/>
      <c r="KM111" s="313"/>
      <c r="KN111" s="313"/>
      <c r="KO111" s="313"/>
      <c r="KP111" s="313"/>
      <c r="KQ111" s="313"/>
      <c r="KR111" s="313"/>
      <c r="KS111" s="313"/>
      <c r="KT111" s="313"/>
      <c r="KU111" s="313"/>
      <c r="KV111" s="313"/>
      <c r="KW111" s="313"/>
      <c r="KX111" s="313"/>
      <c r="KY111" s="313"/>
      <c r="KZ111" s="313"/>
      <c r="LA111" s="313"/>
      <c r="LB111" s="313"/>
      <c r="LC111" s="313"/>
      <c r="LD111" s="313"/>
      <c r="LE111" s="313"/>
      <c r="LF111" s="313"/>
      <c r="LG111" s="313"/>
      <c r="LH111" s="313"/>
      <c r="LI111" s="313"/>
      <c r="LJ111" s="313"/>
      <c r="LK111" s="313"/>
      <c r="LL111" s="313"/>
      <c r="LM111" s="313"/>
      <c r="LN111" s="313"/>
      <c r="LO111" s="313"/>
      <c r="LP111" s="313"/>
      <c r="LQ111" s="313"/>
      <c r="LR111" s="313"/>
      <c r="LS111" s="313"/>
      <c r="LT111" s="313"/>
      <c r="LU111" s="313"/>
      <c r="LV111" s="313"/>
      <c r="LW111" s="313"/>
      <c r="LX111" s="313"/>
      <c r="LY111" s="313"/>
      <c r="LZ111" s="313"/>
      <c r="MA111" s="313"/>
      <c r="MB111" s="313"/>
      <c r="MC111" s="313"/>
      <c r="MD111" s="313"/>
      <c r="ME111" s="313"/>
      <c r="MF111" s="313"/>
      <c r="MG111" s="313"/>
      <c r="MH111" s="313"/>
      <c r="MI111" s="313"/>
      <c r="MJ111" s="313"/>
      <c r="MK111" s="313"/>
      <c r="ML111" s="313"/>
      <c r="MM111" s="313"/>
      <c r="MN111" s="313"/>
      <c r="MO111" s="313"/>
      <c r="MP111" s="313"/>
      <c r="MQ111" s="313"/>
    </row>
    <row r="112" spans="1:355" ht="159.6" customHeight="1" x14ac:dyDescent="0.25">
      <c r="A112" s="55" t="s">
        <v>321</v>
      </c>
      <c r="B112" s="232" t="s">
        <v>7</v>
      </c>
      <c r="C112" s="232" t="s">
        <v>97</v>
      </c>
      <c r="D112" s="232"/>
      <c r="E112" s="276">
        <v>93495</v>
      </c>
      <c r="F112" s="232">
        <v>2131950.11</v>
      </c>
      <c r="G112" s="232">
        <v>2720239.01</v>
      </c>
      <c r="H112" s="232"/>
      <c r="I112" s="232">
        <v>20209.63</v>
      </c>
      <c r="J112" s="232"/>
      <c r="K112" s="259">
        <f t="shared" si="97"/>
        <v>4965893.7499999991</v>
      </c>
      <c r="L112" s="232"/>
      <c r="M112" s="232">
        <v>255434.25</v>
      </c>
      <c r="N112" s="277">
        <v>409817.97</v>
      </c>
      <c r="O112" s="232"/>
      <c r="P112" s="232">
        <v>6828.07</v>
      </c>
      <c r="Q112" s="277"/>
      <c r="R112" s="259">
        <f t="shared" si="102"/>
        <v>672080.28999999992</v>
      </c>
      <c r="S112" s="232"/>
      <c r="T112" s="232"/>
      <c r="U112" s="232"/>
      <c r="V112" s="232"/>
      <c r="W112" s="232"/>
      <c r="X112" s="232"/>
      <c r="Y112" s="259">
        <f t="shared" si="103"/>
        <v>0</v>
      </c>
      <c r="Z112" s="232"/>
      <c r="AA112" s="232"/>
      <c r="AB112" s="232"/>
      <c r="AC112" s="232"/>
      <c r="AD112" s="232"/>
      <c r="AE112" s="232"/>
      <c r="AF112" s="259">
        <f t="shared" si="98"/>
        <v>0</v>
      </c>
      <c r="AG112" s="232"/>
      <c r="AH112" s="232"/>
      <c r="AI112" s="232"/>
      <c r="AJ112" s="232"/>
      <c r="AK112" s="232"/>
      <c r="AL112" s="232"/>
      <c r="AM112" s="259">
        <f t="shared" si="99"/>
        <v>0</v>
      </c>
      <c r="AN112" s="232"/>
      <c r="AO112" s="232"/>
      <c r="AP112" s="232"/>
      <c r="AQ112" s="232"/>
      <c r="AR112" s="232"/>
      <c r="AS112" s="232"/>
      <c r="AT112" s="259">
        <f t="shared" si="100"/>
        <v>0</v>
      </c>
      <c r="AU112" s="272">
        <f t="shared" si="101"/>
        <v>5637974.0399999991</v>
      </c>
      <c r="AV112" s="279" t="s">
        <v>663</v>
      </c>
      <c r="AW112" s="232">
        <v>2022</v>
      </c>
      <c r="AX112" s="278">
        <v>2023</v>
      </c>
      <c r="AY112" s="52" t="s">
        <v>128</v>
      </c>
      <c r="FF112" s="313"/>
      <c r="FG112" s="313"/>
      <c r="FH112" s="313"/>
      <c r="FI112" s="313"/>
      <c r="FJ112" s="313"/>
      <c r="FK112" s="313"/>
      <c r="FL112" s="313"/>
      <c r="FM112" s="313"/>
      <c r="FN112" s="313"/>
      <c r="FO112" s="313"/>
      <c r="FP112" s="313"/>
      <c r="FQ112" s="313"/>
      <c r="FR112" s="313"/>
      <c r="FS112" s="313"/>
      <c r="FT112" s="313"/>
      <c r="FU112" s="313"/>
      <c r="FV112" s="313"/>
      <c r="FW112" s="313"/>
      <c r="FX112" s="313"/>
      <c r="FY112" s="313"/>
      <c r="FZ112" s="313"/>
      <c r="GA112" s="313"/>
      <c r="GB112" s="313"/>
      <c r="GC112" s="313"/>
      <c r="GD112" s="313"/>
      <c r="GE112" s="313"/>
      <c r="GF112" s="313"/>
      <c r="GG112" s="313"/>
      <c r="GH112" s="313"/>
      <c r="GI112" s="313"/>
      <c r="GJ112" s="313"/>
      <c r="GK112" s="313"/>
      <c r="GL112" s="313"/>
      <c r="GM112" s="313"/>
      <c r="GN112" s="313"/>
      <c r="GO112" s="313"/>
      <c r="GP112" s="313"/>
      <c r="GQ112" s="313"/>
      <c r="GR112" s="313"/>
      <c r="GS112" s="313"/>
      <c r="GT112" s="313"/>
      <c r="GU112" s="313"/>
      <c r="GV112" s="313"/>
      <c r="GW112" s="313"/>
      <c r="GX112" s="313"/>
      <c r="GY112" s="313"/>
      <c r="GZ112" s="313"/>
      <c r="HA112" s="313"/>
      <c r="HB112" s="313"/>
      <c r="HC112" s="313"/>
      <c r="HD112" s="313"/>
      <c r="HE112" s="313"/>
      <c r="HF112" s="313"/>
      <c r="HG112" s="313"/>
      <c r="HH112" s="313"/>
      <c r="HI112" s="313"/>
      <c r="HJ112" s="313"/>
      <c r="HK112" s="313"/>
      <c r="HL112" s="313"/>
      <c r="HM112" s="313"/>
      <c r="HN112" s="313"/>
      <c r="HO112" s="313"/>
      <c r="HP112" s="313"/>
      <c r="HQ112" s="313"/>
      <c r="HR112" s="313"/>
      <c r="HS112" s="313"/>
      <c r="HT112" s="313"/>
      <c r="HU112" s="313"/>
      <c r="HV112" s="313"/>
      <c r="HW112" s="313"/>
      <c r="HX112" s="313"/>
      <c r="HY112" s="313"/>
      <c r="HZ112" s="313"/>
      <c r="IA112" s="313"/>
      <c r="IB112" s="313"/>
      <c r="IC112" s="313"/>
      <c r="ID112" s="313"/>
      <c r="IE112" s="313"/>
      <c r="IF112" s="313"/>
      <c r="IG112" s="313"/>
      <c r="IH112" s="313"/>
      <c r="II112" s="313"/>
      <c r="IJ112" s="313"/>
      <c r="IK112" s="313"/>
      <c r="IL112" s="313"/>
      <c r="IM112" s="313"/>
      <c r="IN112" s="313"/>
      <c r="IO112" s="313"/>
      <c r="IP112" s="313"/>
      <c r="IQ112" s="313"/>
      <c r="IR112" s="313"/>
      <c r="IS112" s="313"/>
      <c r="IT112" s="313"/>
      <c r="IU112" s="313"/>
      <c r="IV112" s="313"/>
      <c r="IW112" s="313"/>
      <c r="IX112" s="313"/>
      <c r="IY112" s="313"/>
      <c r="IZ112" s="313"/>
      <c r="JA112" s="313"/>
      <c r="JB112" s="313"/>
      <c r="JC112" s="313"/>
      <c r="JD112" s="313"/>
      <c r="JE112" s="313"/>
      <c r="JF112" s="313"/>
      <c r="JG112" s="313"/>
      <c r="JH112" s="313"/>
      <c r="JI112" s="313"/>
      <c r="JJ112" s="313"/>
      <c r="JK112" s="313"/>
      <c r="JL112" s="313"/>
      <c r="JM112" s="313"/>
      <c r="JN112" s="313"/>
      <c r="JO112" s="313"/>
      <c r="JP112" s="313"/>
      <c r="JQ112" s="313"/>
      <c r="JR112" s="313"/>
      <c r="JS112" s="313"/>
      <c r="JT112" s="313"/>
      <c r="JU112" s="313"/>
      <c r="JV112" s="313"/>
      <c r="JW112" s="313"/>
      <c r="JX112" s="313"/>
      <c r="JY112" s="313"/>
      <c r="JZ112" s="313"/>
      <c r="KA112" s="313"/>
      <c r="KB112" s="313"/>
      <c r="KC112" s="313"/>
      <c r="KD112" s="313"/>
      <c r="KE112" s="313"/>
      <c r="KF112" s="313"/>
      <c r="KG112" s="313"/>
      <c r="KH112" s="313"/>
      <c r="KI112" s="313"/>
      <c r="KJ112" s="313"/>
      <c r="KK112" s="313"/>
      <c r="KL112" s="313"/>
      <c r="KM112" s="313"/>
      <c r="KN112" s="313"/>
      <c r="KO112" s="313"/>
      <c r="KP112" s="313"/>
      <c r="KQ112" s="313"/>
      <c r="KR112" s="313"/>
      <c r="KS112" s="313"/>
      <c r="KT112" s="313"/>
      <c r="KU112" s="313"/>
      <c r="KV112" s="313"/>
      <c r="KW112" s="313"/>
      <c r="KX112" s="313"/>
      <c r="KY112" s="313"/>
      <c r="KZ112" s="313"/>
      <c r="LA112" s="313"/>
      <c r="LB112" s="313"/>
      <c r="LC112" s="313"/>
      <c r="LD112" s="313"/>
      <c r="LE112" s="313"/>
      <c r="LF112" s="313"/>
      <c r="LG112" s="313"/>
      <c r="LH112" s="313"/>
      <c r="LI112" s="313"/>
      <c r="LJ112" s="313"/>
      <c r="LK112" s="313"/>
      <c r="LL112" s="313"/>
      <c r="LM112" s="313"/>
      <c r="LN112" s="313"/>
      <c r="LO112" s="313"/>
      <c r="LP112" s="313"/>
      <c r="LQ112" s="313"/>
      <c r="LR112" s="313"/>
      <c r="LS112" s="313"/>
      <c r="LT112" s="313"/>
      <c r="LU112" s="313"/>
      <c r="LV112" s="313"/>
      <c r="LW112" s="313"/>
      <c r="LX112" s="313"/>
      <c r="LY112" s="313"/>
      <c r="LZ112" s="313"/>
      <c r="MA112" s="313"/>
      <c r="MB112" s="313"/>
      <c r="MC112" s="313"/>
      <c r="MD112" s="313"/>
      <c r="ME112" s="313"/>
      <c r="MF112" s="313"/>
      <c r="MG112" s="313"/>
      <c r="MH112" s="313"/>
      <c r="MI112" s="313"/>
      <c r="MJ112" s="313"/>
      <c r="MK112" s="313"/>
      <c r="ML112" s="313"/>
      <c r="MM112" s="313"/>
      <c r="MN112" s="313"/>
      <c r="MO112" s="313"/>
      <c r="MP112" s="313"/>
      <c r="MQ112" s="313"/>
    </row>
    <row r="113" spans="1:638" ht="45" customHeight="1" x14ac:dyDescent="0.25">
      <c r="A113" s="380" t="s">
        <v>989</v>
      </c>
      <c r="B113" s="381"/>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1"/>
      <c r="AJ113" s="381"/>
      <c r="AK113" s="381"/>
      <c r="AL113" s="381"/>
      <c r="AM113" s="381"/>
      <c r="AN113" s="381"/>
      <c r="AO113" s="381"/>
      <c r="AP113" s="381"/>
      <c r="AQ113" s="381"/>
      <c r="AR113" s="381"/>
      <c r="AS113" s="381"/>
      <c r="AT113" s="381"/>
      <c r="AU113" s="381"/>
      <c r="AV113" s="381"/>
      <c r="AW113" s="381"/>
      <c r="AX113" s="381"/>
      <c r="AY113" s="382"/>
      <c r="FF113" s="313"/>
      <c r="FG113" s="313"/>
      <c r="FH113" s="313"/>
      <c r="FI113" s="313"/>
      <c r="FJ113" s="313"/>
      <c r="FK113" s="313"/>
      <c r="FL113" s="313"/>
      <c r="FM113" s="313"/>
      <c r="FN113" s="313"/>
      <c r="FO113" s="313"/>
      <c r="FP113" s="313"/>
      <c r="FQ113" s="313"/>
      <c r="FR113" s="313"/>
      <c r="FS113" s="313"/>
      <c r="FT113" s="313"/>
      <c r="FU113" s="313"/>
      <c r="FV113" s="313"/>
      <c r="FW113" s="313"/>
      <c r="FX113" s="313"/>
      <c r="FY113" s="313"/>
      <c r="FZ113" s="313"/>
      <c r="GA113" s="313"/>
      <c r="GB113" s="313"/>
      <c r="GC113" s="313"/>
      <c r="GD113" s="313"/>
      <c r="GE113" s="313"/>
      <c r="GF113" s="313"/>
      <c r="GG113" s="313"/>
      <c r="GH113" s="313"/>
      <c r="GI113" s="313"/>
      <c r="GJ113" s="313"/>
      <c r="GK113" s="313"/>
      <c r="GL113" s="313"/>
      <c r="GM113" s="313"/>
      <c r="GN113" s="313"/>
      <c r="GO113" s="313"/>
      <c r="GP113" s="313"/>
      <c r="GQ113" s="313"/>
      <c r="GR113" s="313"/>
      <c r="GS113" s="313"/>
      <c r="GT113" s="313"/>
      <c r="GU113" s="313"/>
      <c r="GV113" s="313"/>
      <c r="GW113" s="313"/>
      <c r="GX113" s="313"/>
      <c r="GY113" s="313"/>
      <c r="GZ113" s="313"/>
      <c r="HA113" s="313"/>
      <c r="HB113" s="313"/>
      <c r="HC113" s="313"/>
      <c r="HD113" s="313"/>
      <c r="HE113" s="313"/>
      <c r="HF113" s="313"/>
      <c r="HG113" s="313"/>
      <c r="HH113" s="313"/>
      <c r="HI113" s="313"/>
      <c r="HJ113" s="313"/>
      <c r="HK113" s="313"/>
      <c r="HL113" s="313"/>
      <c r="HM113" s="313"/>
      <c r="HN113" s="313"/>
      <c r="HO113" s="313"/>
      <c r="HP113" s="313"/>
      <c r="HQ113" s="313"/>
      <c r="HR113" s="313"/>
      <c r="HS113" s="313"/>
      <c r="HT113" s="313"/>
      <c r="HU113" s="313"/>
      <c r="HV113" s="313"/>
      <c r="HW113" s="313"/>
      <c r="HX113" s="313"/>
      <c r="HY113" s="313"/>
      <c r="HZ113" s="313"/>
      <c r="IA113" s="313"/>
      <c r="IB113" s="313"/>
      <c r="IC113" s="313"/>
      <c r="ID113" s="313"/>
      <c r="IE113" s="313"/>
      <c r="IF113" s="313"/>
      <c r="IG113" s="313"/>
      <c r="IH113" s="313"/>
      <c r="II113" s="313"/>
      <c r="IJ113" s="313"/>
      <c r="IK113" s="313"/>
      <c r="IL113" s="313"/>
      <c r="IM113" s="313"/>
      <c r="IN113" s="313"/>
      <c r="IO113" s="313"/>
      <c r="IP113" s="313"/>
      <c r="IQ113" s="313"/>
      <c r="IR113" s="313"/>
      <c r="IS113" s="313"/>
      <c r="IT113" s="313"/>
      <c r="IU113" s="313"/>
      <c r="IV113" s="313"/>
      <c r="IW113" s="313"/>
      <c r="IX113" s="313"/>
      <c r="IY113" s="313"/>
      <c r="IZ113" s="313"/>
      <c r="JA113" s="313"/>
      <c r="JB113" s="313"/>
      <c r="JC113" s="313"/>
      <c r="JD113" s="313"/>
      <c r="JE113" s="313"/>
      <c r="JF113" s="313"/>
      <c r="JG113" s="313"/>
      <c r="JH113" s="313"/>
      <c r="JI113" s="313"/>
      <c r="JJ113" s="313"/>
      <c r="JK113" s="313"/>
      <c r="JL113" s="313"/>
      <c r="JM113" s="313"/>
      <c r="JN113" s="313"/>
      <c r="JO113" s="313"/>
      <c r="JP113" s="313"/>
      <c r="JQ113" s="313"/>
      <c r="JR113" s="313"/>
      <c r="JS113" s="313"/>
      <c r="JT113" s="313"/>
      <c r="JU113" s="313"/>
      <c r="JV113" s="313"/>
      <c r="JW113" s="313"/>
      <c r="JX113" s="313"/>
      <c r="JY113" s="313"/>
      <c r="JZ113" s="313"/>
      <c r="KA113" s="313"/>
      <c r="KB113" s="313"/>
      <c r="KC113" s="313"/>
      <c r="KD113" s="313"/>
      <c r="KE113" s="313"/>
      <c r="KF113" s="313"/>
      <c r="KG113" s="313"/>
      <c r="KH113" s="313"/>
      <c r="KI113" s="313"/>
      <c r="KJ113" s="313"/>
      <c r="KK113" s="313"/>
      <c r="KL113" s="313"/>
      <c r="KM113" s="313"/>
      <c r="KN113" s="313"/>
      <c r="KO113" s="313"/>
      <c r="KP113" s="313"/>
      <c r="KQ113" s="313"/>
      <c r="KR113" s="313"/>
      <c r="KS113" s="313"/>
      <c r="KT113" s="313"/>
      <c r="KU113" s="313"/>
      <c r="KV113" s="313"/>
      <c r="KW113" s="313"/>
      <c r="KX113" s="313"/>
      <c r="KY113" s="313"/>
      <c r="KZ113" s="313"/>
      <c r="LA113" s="313"/>
      <c r="LB113" s="313"/>
      <c r="LC113" s="313"/>
      <c r="LD113" s="313"/>
      <c r="LE113" s="313"/>
      <c r="LF113" s="313"/>
      <c r="LG113" s="313"/>
      <c r="LH113" s="313"/>
      <c r="LI113" s="313"/>
      <c r="LJ113" s="313"/>
      <c r="LK113" s="313"/>
      <c r="LL113" s="313"/>
      <c r="LM113" s="313"/>
      <c r="LN113" s="313"/>
      <c r="LO113" s="313"/>
      <c r="LP113" s="313"/>
      <c r="LQ113" s="313"/>
      <c r="LR113" s="313"/>
      <c r="LS113" s="313"/>
      <c r="LT113" s="313"/>
      <c r="LU113" s="313"/>
      <c r="LV113" s="313"/>
      <c r="LW113" s="313"/>
      <c r="LX113" s="313"/>
      <c r="LY113" s="313"/>
      <c r="LZ113" s="313"/>
      <c r="MA113" s="313"/>
      <c r="MB113" s="313"/>
      <c r="MC113" s="313"/>
      <c r="MD113" s="313"/>
      <c r="ME113" s="313"/>
      <c r="MF113" s="313"/>
      <c r="MG113" s="313"/>
      <c r="MH113" s="313"/>
      <c r="MI113" s="313"/>
      <c r="MJ113" s="313"/>
      <c r="MK113" s="313"/>
      <c r="ML113" s="313"/>
      <c r="MM113" s="313"/>
      <c r="MN113" s="313"/>
      <c r="MO113" s="313"/>
      <c r="MP113" s="313"/>
      <c r="MQ113" s="313"/>
    </row>
    <row r="114" spans="1:638" ht="99" customHeight="1" x14ac:dyDescent="0.25">
      <c r="A114" s="55" t="s">
        <v>322</v>
      </c>
      <c r="B114" s="32" t="s">
        <v>8</v>
      </c>
      <c r="C114" s="32" t="s">
        <v>97</v>
      </c>
      <c r="D114" s="32"/>
      <c r="E114" s="182"/>
      <c r="F114" s="35"/>
      <c r="G114" s="35"/>
      <c r="H114" s="35"/>
      <c r="I114" s="35"/>
      <c r="J114" s="35"/>
      <c r="K114" s="33">
        <f t="shared" si="97"/>
        <v>0</v>
      </c>
      <c r="L114" s="35">
        <v>25000</v>
      </c>
      <c r="M114" s="35"/>
      <c r="N114" s="35"/>
      <c r="O114" s="35"/>
      <c r="P114" s="35"/>
      <c r="Q114" s="35"/>
      <c r="R114" s="33">
        <f t="shared" si="102"/>
        <v>25000</v>
      </c>
      <c r="S114" s="32"/>
      <c r="T114" s="32"/>
      <c r="U114" s="32"/>
      <c r="V114" s="32"/>
      <c r="W114" s="32"/>
      <c r="X114" s="32"/>
      <c r="Y114" s="33">
        <f t="shared" si="103"/>
        <v>0</v>
      </c>
      <c r="Z114" s="32"/>
      <c r="AA114" s="32"/>
      <c r="AB114" s="32"/>
      <c r="AC114" s="32"/>
      <c r="AD114" s="32"/>
      <c r="AE114" s="32"/>
      <c r="AF114" s="33">
        <f t="shared" si="98"/>
        <v>0</v>
      </c>
      <c r="AG114" s="32"/>
      <c r="AH114" s="32"/>
      <c r="AI114" s="32"/>
      <c r="AJ114" s="32"/>
      <c r="AK114" s="32"/>
      <c r="AL114" s="32"/>
      <c r="AM114" s="33">
        <f t="shared" si="99"/>
        <v>0</v>
      </c>
      <c r="AN114" s="32"/>
      <c r="AO114" s="32"/>
      <c r="AP114" s="32"/>
      <c r="AQ114" s="32"/>
      <c r="AR114" s="32"/>
      <c r="AS114" s="32"/>
      <c r="AT114" s="33">
        <f t="shared" si="100"/>
        <v>0</v>
      </c>
      <c r="AU114" s="35">
        <f t="shared" si="101"/>
        <v>25000</v>
      </c>
      <c r="AV114" s="43" t="s">
        <v>867</v>
      </c>
      <c r="AW114" s="32">
        <v>2022</v>
      </c>
      <c r="AX114" s="36">
        <v>2022</v>
      </c>
      <c r="AY114" s="27" t="s">
        <v>499</v>
      </c>
      <c r="FF114" s="313"/>
      <c r="FG114" s="313"/>
      <c r="FH114" s="313"/>
      <c r="FI114" s="313"/>
      <c r="FJ114" s="313"/>
      <c r="FK114" s="313"/>
      <c r="FL114" s="313"/>
      <c r="FM114" s="313"/>
      <c r="FN114" s="313"/>
      <c r="FO114" s="313"/>
      <c r="FP114" s="313"/>
      <c r="FQ114" s="313"/>
      <c r="FR114" s="313"/>
      <c r="FS114" s="313"/>
      <c r="FT114" s="313"/>
      <c r="FU114" s="313"/>
      <c r="FV114" s="313"/>
      <c r="FW114" s="313"/>
      <c r="FX114" s="313"/>
      <c r="FY114" s="313"/>
      <c r="FZ114" s="313"/>
      <c r="GA114" s="313"/>
      <c r="GB114" s="313"/>
      <c r="GC114" s="313"/>
      <c r="GD114" s="313"/>
      <c r="GE114" s="313"/>
      <c r="GF114" s="313"/>
      <c r="GG114" s="313"/>
      <c r="GH114" s="313"/>
      <c r="GI114" s="313"/>
      <c r="GJ114" s="313"/>
      <c r="GK114" s="313"/>
      <c r="GL114" s="313"/>
      <c r="GM114" s="313"/>
      <c r="GN114" s="313"/>
      <c r="GO114" s="313"/>
      <c r="GP114" s="313"/>
      <c r="GQ114" s="313"/>
      <c r="GR114" s="313"/>
      <c r="GS114" s="313"/>
      <c r="GT114" s="313"/>
      <c r="GU114" s="313"/>
      <c r="GV114" s="313"/>
      <c r="GW114" s="313"/>
      <c r="GX114" s="313"/>
      <c r="GY114" s="313"/>
      <c r="GZ114" s="313"/>
      <c r="HA114" s="313"/>
      <c r="HB114" s="313"/>
      <c r="HC114" s="313"/>
      <c r="HD114" s="313"/>
      <c r="HE114" s="313"/>
      <c r="HF114" s="313"/>
      <c r="HG114" s="313"/>
      <c r="HH114" s="313"/>
      <c r="HI114" s="313"/>
      <c r="HJ114" s="313"/>
      <c r="HK114" s="313"/>
      <c r="HL114" s="313"/>
      <c r="HM114" s="313"/>
      <c r="HN114" s="313"/>
      <c r="HO114" s="313"/>
      <c r="HP114" s="313"/>
      <c r="HQ114" s="313"/>
      <c r="HR114" s="313"/>
      <c r="HS114" s="313"/>
      <c r="HT114" s="313"/>
      <c r="HU114" s="313"/>
      <c r="HV114" s="313"/>
      <c r="HW114" s="313"/>
      <c r="HX114" s="313"/>
      <c r="HY114" s="313"/>
      <c r="HZ114" s="313"/>
      <c r="IA114" s="313"/>
      <c r="IB114" s="313"/>
      <c r="IC114" s="313"/>
      <c r="ID114" s="313"/>
      <c r="IE114" s="313"/>
      <c r="IF114" s="313"/>
      <c r="IG114" s="313"/>
      <c r="IH114" s="313"/>
      <c r="II114" s="313"/>
      <c r="IJ114" s="313"/>
      <c r="IK114" s="313"/>
      <c r="IL114" s="313"/>
      <c r="IM114" s="313"/>
      <c r="IN114" s="313"/>
      <c r="IO114" s="313"/>
      <c r="IP114" s="313"/>
      <c r="IQ114" s="313"/>
      <c r="IR114" s="313"/>
      <c r="IS114" s="313"/>
      <c r="IT114" s="313"/>
      <c r="IU114" s="313"/>
      <c r="IV114" s="313"/>
      <c r="IW114" s="313"/>
      <c r="IX114" s="313"/>
      <c r="IY114" s="313"/>
      <c r="IZ114" s="313"/>
      <c r="JA114" s="313"/>
      <c r="JB114" s="313"/>
      <c r="JC114" s="313"/>
      <c r="JD114" s="313"/>
      <c r="JE114" s="313"/>
      <c r="JF114" s="313"/>
      <c r="JG114" s="313"/>
      <c r="JH114" s="313"/>
      <c r="JI114" s="313"/>
      <c r="JJ114" s="313"/>
      <c r="JK114" s="313"/>
      <c r="JL114" s="313"/>
      <c r="JM114" s="313"/>
      <c r="JN114" s="313"/>
      <c r="JO114" s="313"/>
      <c r="JP114" s="313"/>
      <c r="JQ114" s="313"/>
      <c r="JR114" s="313"/>
      <c r="JS114" s="313"/>
      <c r="JT114" s="313"/>
      <c r="JU114" s="313"/>
      <c r="JV114" s="313"/>
      <c r="JW114" s="313"/>
      <c r="JX114" s="313"/>
      <c r="JY114" s="313"/>
      <c r="JZ114" s="313"/>
      <c r="KA114" s="313"/>
      <c r="KB114" s="313"/>
      <c r="KC114" s="313"/>
      <c r="KD114" s="313"/>
      <c r="KE114" s="313"/>
      <c r="KF114" s="313"/>
      <c r="KG114" s="313"/>
      <c r="KH114" s="313"/>
      <c r="KI114" s="313"/>
      <c r="KJ114" s="313"/>
      <c r="KK114" s="313"/>
      <c r="KL114" s="313"/>
      <c r="KM114" s="313"/>
      <c r="KN114" s="313"/>
      <c r="KO114" s="313"/>
      <c r="KP114" s="313"/>
      <c r="KQ114" s="313"/>
      <c r="KR114" s="313"/>
      <c r="KS114" s="313"/>
      <c r="KT114" s="313"/>
      <c r="KU114" s="313"/>
      <c r="KV114" s="313"/>
      <c r="KW114" s="313"/>
      <c r="KX114" s="313"/>
      <c r="KY114" s="313"/>
      <c r="KZ114" s="313"/>
      <c r="LA114" s="313"/>
      <c r="LB114" s="313"/>
      <c r="LC114" s="313"/>
      <c r="LD114" s="313"/>
      <c r="LE114" s="313"/>
      <c r="LF114" s="313"/>
      <c r="LG114" s="313"/>
      <c r="LH114" s="313"/>
      <c r="LI114" s="313"/>
      <c r="LJ114" s="313"/>
      <c r="LK114" s="313"/>
      <c r="LL114" s="313"/>
      <c r="LM114" s="313"/>
      <c r="LN114" s="313"/>
      <c r="LO114" s="313"/>
      <c r="LP114" s="313"/>
      <c r="LQ114" s="313"/>
      <c r="LR114" s="313"/>
      <c r="LS114" s="313"/>
      <c r="LT114" s="313"/>
      <c r="LU114" s="313"/>
      <c r="LV114" s="313"/>
      <c r="LW114" s="313"/>
      <c r="LX114" s="313"/>
      <c r="LY114" s="313"/>
      <c r="LZ114" s="313"/>
      <c r="MA114" s="313"/>
      <c r="MB114" s="313"/>
      <c r="MC114" s="313"/>
      <c r="MD114" s="313"/>
      <c r="ME114" s="313"/>
      <c r="MF114" s="313"/>
      <c r="MG114" s="313"/>
      <c r="MH114" s="313"/>
      <c r="MI114" s="313"/>
      <c r="MJ114" s="313"/>
      <c r="MK114" s="313"/>
      <c r="ML114" s="313"/>
      <c r="MM114" s="313"/>
      <c r="MN114" s="313"/>
      <c r="MO114" s="313"/>
      <c r="MP114" s="313"/>
      <c r="MQ114" s="313"/>
    </row>
    <row r="115" spans="1:638" s="185" customFormat="1" ht="91.9" customHeight="1" x14ac:dyDescent="0.25">
      <c r="A115" s="55" t="s">
        <v>323</v>
      </c>
      <c r="B115" s="32" t="s">
        <v>9</v>
      </c>
      <c r="C115" s="32" t="s">
        <v>97</v>
      </c>
      <c r="D115" s="34"/>
      <c r="E115" s="182"/>
      <c r="F115" s="35"/>
      <c r="G115" s="35"/>
      <c r="H115" s="35"/>
      <c r="I115" s="35"/>
      <c r="J115" s="35"/>
      <c r="K115" s="33">
        <f t="shared" si="97"/>
        <v>0</v>
      </c>
      <c r="L115" s="32">
        <v>250000</v>
      </c>
      <c r="M115" s="32"/>
      <c r="N115" s="32"/>
      <c r="O115" s="32"/>
      <c r="P115" s="32"/>
      <c r="Q115" s="32"/>
      <c r="R115" s="33">
        <f t="shared" si="102"/>
        <v>250000</v>
      </c>
      <c r="S115" s="32">
        <v>830256</v>
      </c>
      <c r="T115" s="32"/>
      <c r="U115" s="32"/>
      <c r="V115" s="32"/>
      <c r="W115" s="32"/>
      <c r="X115" s="32"/>
      <c r="Y115" s="33">
        <f t="shared" si="103"/>
        <v>830256</v>
      </c>
      <c r="Z115" s="32"/>
      <c r="AA115" s="32"/>
      <c r="AB115" s="32"/>
      <c r="AC115" s="32"/>
      <c r="AD115" s="32"/>
      <c r="AE115" s="32"/>
      <c r="AF115" s="33">
        <f t="shared" si="98"/>
        <v>0</v>
      </c>
      <c r="AG115" s="32"/>
      <c r="AH115" s="32"/>
      <c r="AI115" s="32"/>
      <c r="AJ115" s="32"/>
      <c r="AK115" s="32"/>
      <c r="AL115" s="32"/>
      <c r="AM115" s="33">
        <f t="shared" si="99"/>
        <v>0</v>
      </c>
      <c r="AN115" s="32"/>
      <c r="AO115" s="32"/>
      <c r="AP115" s="32"/>
      <c r="AQ115" s="32"/>
      <c r="AR115" s="32"/>
      <c r="AS115" s="32"/>
      <c r="AT115" s="33">
        <f t="shared" si="100"/>
        <v>0</v>
      </c>
      <c r="AU115" s="35">
        <f t="shared" si="101"/>
        <v>1080256</v>
      </c>
      <c r="AV115" s="96" t="s">
        <v>664</v>
      </c>
      <c r="AW115" s="32">
        <v>2023</v>
      </c>
      <c r="AX115" s="134" t="s">
        <v>495</v>
      </c>
      <c r="AY115" s="52" t="s">
        <v>128</v>
      </c>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EB115" s="368"/>
      <c r="EC115" s="368"/>
      <c r="ED115" s="368"/>
      <c r="EE115" s="368"/>
      <c r="EF115" s="368"/>
      <c r="EG115" s="368"/>
      <c r="EH115" s="368"/>
      <c r="EI115" s="368"/>
      <c r="EJ115" s="368"/>
      <c r="EK115" s="368"/>
      <c r="EL115" s="368"/>
      <c r="EM115" s="368"/>
      <c r="EN115" s="368"/>
      <c r="EO115" s="368"/>
      <c r="EP115" s="368"/>
      <c r="EQ115" s="368"/>
      <c r="ER115" s="368"/>
      <c r="ES115" s="368"/>
      <c r="ET115" s="368"/>
      <c r="EU115" s="368"/>
      <c r="EV115" s="368"/>
      <c r="EW115" s="368"/>
      <c r="EX115" s="368"/>
      <c r="EY115" s="368"/>
      <c r="EZ115" s="368"/>
      <c r="FA115" s="368"/>
      <c r="FB115" s="368"/>
      <c r="FC115" s="368"/>
      <c r="FD115" s="368"/>
      <c r="FE115" s="368"/>
      <c r="FF115" s="357"/>
      <c r="FG115" s="357"/>
      <c r="FH115" s="357"/>
      <c r="FI115" s="357"/>
      <c r="FJ115" s="357"/>
      <c r="FK115" s="357"/>
      <c r="FL115" s="357"/>
      <c r="FM115" s="357"/>
      <c r="FN115" s="357"/>
      <c r="FO115" s="357"/>
      <c r="FP115" s="357"/>
      <c r="FQ115" s="357"/>
      <c r="FR115" s="357"/>
      <c r="FS115" s="357"/>
      <c r="FT115" s="357"/>
      <c r="FU115" s="357"/>
      <c r="FV115" s="357"/>
      <c r="FW115" s="357"/>
      <c r="FX115" s="357"/>
      <c r="FY115" s="357"/>
      <c r="FZ115" s="357"/>
      <c r="GA115" s="357"/>
      <c r="GB115" s="357"/>
      <c r="GC115" s="357"/>
      <c r="GD115" s="357"/>
      <c r="GE115" s="357"/>
      <c r="GF115" s="357"/>
      <c r="GG115" s="357"/>
      <c r="GH115" s="357"/>
      <c r="GI115" s="357"/>
      <c r="GJ115" s="357"/>
      <c r="GK115" s="357"/>
      <c r="GL115" s="357"/>
      <c r="GM115" s="357"/>
      <c r="GN115" s="357"/>
      <c r="GO115" s="357"/>
      <c r="GP115" s="357"/>
      <c r="GQ115" s="357"/>
      <c r="GR115" s="357"/>
      <c r="GS115" s="357"/>
      <c r="GT115" s="357"/>
      <c r="GU115" s="357"/>
      <c r="GV115" s="357"/>
      <c r="GW115" s="357"/>
      <c r="GX115" s="357"/>
      <c r="GY115" s="357"/>
      <c r="GZ115" s="357"/>
      <c r="HA115" s="357"/>
      <c r="HB115" s="357"/>
      <c r="HC115" s="357"/>
      <c r="HD115" s="357"/>
      <c r="HE115" s="357"/>
      <c r="HF115" s="357"/>
      <c r="HG115" s="357"/>
      <c r="HH115" s="357"/>
      <c r="HI115" s="357"/>
      <c r="HJ115" s="357"/>
      <c r="HK115" s="357"/>
      <c r="HL115" s="357"/>
      <c r="HM115" s="357"/>
      <c r="HN115" s="357"/>
      <c r="HO115" s="357"/>
      <c r="HP115" s="357"/>
      <c r="HQ115" s="357"/>
      <c r="HR115" s="357"/>
      <c r="HS115" s="357"/>
      <c r="HT115" s="357"/>
      <c r="HU115" s="357"/>
      <c r="HV115" s="357"/>
      <c r="HW115" s="357"/>
      <c r="HX115" s="357"/>
      <c r="HY115" s="357"/>
      <c r="HZ115" s="357"/>
      <c r="IA115" s="357"/>
      <c r="IB115" s="357"/>
      <c r="IC115" s="357"/>
      <c r="ID115" s="357"/>
      <c r="IE115" s="357"/>
      <c r="IF115" s="357"/>
      <c r="IG115" s="357"/>
      <c r="IH115" s="357"/>
      <c r="II115" s="357"/>
      <c r="IJ115" s="357"/>
      <c r="IK115" s="357"/>
      <c r="IL115" s="357"/>
      <c r="IM115" s="357"/>
      <c r="IN115" s="357"/>
      <c r="IO115" s="357"/>
      <c r="IP115" s="357"/>
      <c r="IQ115" s="357"/>
      <c r="IR115" s="357"/>
      <c r="IS115" s="357"/>
      <c r="IT115" s="357"/>
      <c r="IU115" s="357"/>
      <c r="IV115" s="357"/>
      <c r="IW115" s="357"/>
      <c r="IX115" s="357"/>
      <c r="IY115" s="357"/>
      <c r="IZ115" s="357"/>
      <c r="JA115" s="357"/>
      <c r="JB115" s="357"/>
      <c r="JC115" s="357"/>
      <c r="JD115" s="357"/>
      <c r="JE115" s="357"/>
      <c r="JF115" s="357"/>
      <c r="JG115" s="357"/>
      <c r="JH115" s="357"/>
      <c r="JI115" s="357"/>
      <c r="JJ115" s="357"/>
      <c r="JK115" s="357"/>
      <c r="JL115" s="357"/>
      <c r="JM115" s="357"/>
      <c r="JN115" s="357"/>
      <c r="JO115" s="357"/>
      <c r="JP115" s="357"/>
      <c r="JQ115" s="357"/>
      <c r="JR115" s="357"/>
      <c r="JS115" s="357"/>
      <c r="JT115" s="357"/>
      <c r="JU115" s="357"/>
      <c r="JV115" s="357"/>
      <c r="JW115" s="357"/>
      <c r="JX115" s="357"/>
      <c r="JY115" s="357"/>
      <c r="JZ115" s="357"/>
      <c r="KA115" s="357"/>
      <c r="KB115" s="357"/>
      <c r="KC115" s="357"/>
      <c r="KD115" s="357"/>
      <c r="KE115" s="357"/>
      <c r="KF115" s="357"/>
      <c r="KG115" s="357"/>
      <c r="KH115" s="357"/>
      <c r="KI115" s="357"/>
      <c r="KJ115" s="357"/>
      <c r="KK115" s="357"/>
      <c r="KL115" s="357"/>
      <c r="KM115" s="357"/>
      <c r="KN115" s="357"/>
      <c r="KO115" s="357"/>
      <c r="KP115" s="357"/>
      <c r="KQ115" s="357"/>
      <c r="KR115" s="357"/>
      <c r="KS115" s="357"/>
      <c r="KT115" s="357"/>
      <c r="KU115" s="357"/>
      <c r="KV115" s="357"/>
      <c r="KW115" s="357"/>
      <c r="KX115" s="357"/>
      <c r="KY115" s="357"/>
      <c r="KZ115" s="357"/>
      <c r="LA115" s="357"/>
      <c r="LB115" s="357"/>
      <c r="LC115" s="357"/>
      <c r="LD115" s="357"/>
      <c r="LE115" s="357"/>
      <c r="LF115" s="357"/>
      <c r="LG115" s="357"/>
      <c r="LH115" s="357"/>
      <c r="LI115" s="357"/>
      <c r="LJ115" s="357"/>
      <c r="LK115" s="357"/>
      <c r="LL115" s="357"/>
      <c r="LM115" s="357"/>
      <c r="LN115" s="357"/>
      <c r="LO115" s="357"/>
      <c r="LP115" s="357"/>
      <c r="LQ115" s="357"/>
      <c r="LR115" s="357"/>
      <c r="LS115" s="357"/>
      <c r="LT115" s="357"/>
      <c r="LU115" s="357"/>
      <c r="LV115" s="357"/>
      <c r="LW115" s="357"/>
      <c r="LX115" s="357"/>
      <c r="LY115" s="357"/>
      <c r="LZ115" s="357"/>
      <c r="MA115" s="357"/>
      <c r="MB115" s="357"/>
      <c r="MC115" s="357"/>
      <c r="MD115" s="357"/>
      <c r="ME115" s="357"/>
      <c r="MF115" s="357"/>
      <c r="MG115" s="357"/>
      <c r="MH115" s="357"/>
      <c r="MI115" s="357"/>
      <c r="MJ115" s="357"/>
      <c r="MK115" s="357"/>
      <c r="ML115" s="357"/>
      <c r="MM115" s="357"/>
      <c r="MN115" s="357"/>
      <c r="MO115" s="357"/>
      <c r="MP115" s="357"/>
      <c r="MQ115" s="357"/>
      <c r="WK115" s="20"/>
      <c r="WL115" s="20"/>
      <c r="WM115" s="20"/>
      <c r="WN115" s="20"/>
      <c r="WO115" s="20"/>
      <c r="WP115" s="20"/>
      <c r="WQ115" s="20"/>
      <c r="WR115" s="20"/>
      <c r="WS115" s="20"/>
      <c r="WT115" s="20"/>
      <c r="WU115" s="20"/>
      <c r="WV115" s="20"/>
      <c r="WW115" s="20"/>
      <c r="WX115" s="20"/>
      <c r="WY115" s="20"/>
      <c r="WZ115" s="20"/>
      <c r="XA115" s="20"/>
      <c r="XB115" s="20"/>
      <c r="XC115" s="20"/>
      <c r="XD115" s="20"/>
      <c r="XE115" s="20"/>
      <c r="XF115" s="20"/>
      <c r="XG115" s="20"/>
      <c r="XH115" s="20"/>
      <c r="XI115" s="20"/>
      <c r="XJ115" s="20"/>
      <c r="XK115" s="20"/>
      <c r="XL115" s="20"/>
      <c r="XM115" s="20"/>
      <c r="XN115" s="20"/>
    </row>
    <row r="116" spans="1:638" ht="95.25" customHeight="1" x14ac:dyDescent="0.25">
      <c r="A116" s="55" t="s">
        <v>324</v>
      </c>
      <c r="B116" s="32" t="s">
        <v>10</v>
      </c>
      <c r="C116" s="32" t="s">
        <v>97</v>
      </c>
      <c r="D116" s="34"/>
      <c r="E116" s="182"/>
      <c r="F116" s="35"/>
      <c r="G116" s="35"/>
      <c r="H116" s="35"/>
      <c r="I116" s="35"/>
      <c r="J116" s="35"/>
      <c r="K116" s="33">
        <f t="shared" si="97"/>
        <v>0</v>
      </c>
      <c r="L116" s="32"/>
      <c r="M116" s="32"/>
      <c r="N116" s="32"/>
      <c r="O116" s="32"/>
      <c r="P116" s="32"/>
      <c r="Q116" s="32"/>
      <c r="R116" s="33">
        <f t="shared" si="102"/>
        <v>0</v>
      </c>
      <c r="S116" s="32"/>
      <c r="T116" s="32"/>
      <c r="U116" s="32"/>
      <c r="V116" s="32"/>
      <c r="W116" s="32"/>
      <c r="X116" s="32"/>
      <c r="Y116" s="33">
        <f t="shared" si="103"/>
        <v>0</v>
      </c>
      <c r="Z116" s="182">
        <v>120000</v>
      </c>
      <c r="AA116" s="32"/>
      <c r="AB116" s="32"/>
      <c r="AC116" s="32"/>
      <c r="AD116" s="32"/>
      <c r="AE116" s="32"/>
      <c r="AF116" s="33">
        <f t="shared" si="98"/>
        <v>120000</v>
      </c>
      <c r="AG116" s="32"/>
      <c r="AH116" s="32"/>
      <c r="AI116" s="32"/>
      <c r="AJ116" s="32"/>
      <c r="AK116" s="32"/>
      <c r="AL116" s="32"/>
      <c r="AM116" s="33">
        <f t="shared" si="99"/>
        <v>0</v>
      </c>
      <c r="AN116" s="32"/>
      <c r="AO116" s="32"/>
      <c r="AP116" s="32"/>
      <c r="AQ116" s="32"/>
      <c r="AR116" s="32"/>
      <c r="AS116" s="32"/>
      <c r="AT116" s="33">
        <f t="shared" si="100"/>
        <v>0</v>
      </c>
      <c r="AU116" s="35">
        <f t="shared" si="101"/>
        <v>120000</v>
      </c>
      <c r="AV116" s="43" t="s">
        <v>665</v>
      </c>
      <c r="AW116" s="32">
        <v>2022</v>
      </c>
      <c r="AX116" s="36">
        <v>2022</v>
      </c>
      <c r="AY116" s="52" t="s">
        <v>128</v>
      </c>
      <c r="FF116" s="313"/>
      <c r="FG116" s="313"/>
      <c r="FH116" s="313"/>
      <c r="FI116" s="313"/>
      <c r="FJ116" s="313"/>
      <c r="FK116" s="313"/>
      <c r="FL116" s="313"/>
      <c r="FM116" s="313"/>
      <c r="FN116" s="313"/>
      <c r="FO116" s="313"/>
      <c r="FP116" s="313"/>
      <c r="FQ116" s="313"/>
      <c r="FR116" s="313"/>
      <c r="FS116" s="313"/>
      <c r="FT116" s="313"/>
      <c r="FU116" s="313"/>
      <c r="FV116" s="313"/>
      <c r="FW116" s="313"/>
      <c r="FX116" s="313"/>
      <c r="FY116" s="313"/>
      <c r="FZ116" s="313"/>
      <c r="GA116" s="313"/>
      <c r="GB116" s="313"/>
      <c r="GC116" s="313"/>
      <c r="GD116" s="313"/>
      <c r="GE116" s="313"/>
      <c r="GF116" s="313"/>
      <c r="GG116" s="313"/>
      <c r="GH116" s="313"/>
      <c r="GI116" s="313"/>
      <c r="GJ116" s="313"/>
      <c r="GK116" s="313"/>
      <c r="GL116" s="313"/>
      <c r="GM116" s="313"/>
      <c r="GN116" s="313"/>
      <c r="GO116" s="313"/>
      <c r="GP116" s="313"/>
      <c r="GQ116" s="313"/>
      <c r="GR116" s="313"/>
      <c r="GS116" s="313"/>
      <c r="GT116" s="313"/>
      <c r="GU116" s="313"/>
      <c r="GV116" s="313"/>
      <c r="GW116" s="313"/>
      <c r="GX116" s="313"/>
      <c r="GY116" s="313"/>
      <c r="GZ116" s="313"/>
      <c r="HA116" s="313"/>
      <c r="HB116" s="313"/>
      <c r="HC116" s="313"/>
      <c r="HD116" s="313"/>
      <c r="HE116" s="313"/>
      <c r="HF116" s="313"/>
      <c r="HG116" s="313"/>
      <c r="HH116" s="313"/>
      <c r="HI116" s="313"/>
      <c r="HJ116" s="313"/>
      <c r="HK116" s="313"/>
      <c r="HL116" s="313"/>
      <c r="HM116" s="313"/>
      <c r="HN116" s="313"/>
      <c r="HO116" s="313"/>
      <c r="HP116" s="313"/>
      <c r="HQ116" s="313"/>
      <c r="HR116" s="313"/>
      <c r="HS116" s="313"/>
      <c r="HT116" s="313"/>
      <c r="HU116" s="313"/>
      <c r="HV116" s="313"/>
      <c r="HW116" s="313"/>
      <c r="HX116" s="313"/>
      <c r="HY116" s="313"/>
      <c r="HZ116" s="313"/>
      <c r="IA116" s="313"/>
      <c r="IB116" s="313"/>
      <c r="IC116" s="313"/>
      <c r="ID116" s="313"/>
      <c r="IE116" s="313"/>
      <c r="IF116" s="313"/>
      <c r="IG116" s="313"/>
      <c r="IH116" s="313"/>
      <c r="II116" s="313"/>
      <c r="IJ116" s="313"/>
      <c r="IK116" s="313"/>
      <c r="IL116" s="313"/>
      <c r="IM116" s="313"/>
      <c r="IN116" s="313"/>
      <c r="IO116" s="313"/>
      <c r="IP116" s="313"/>
      <c r="IQ116" s="313"/>
      <c r="IR116" s="313"/>
      <c r="IS116" s="313"/>
      <c r="IT116" s="313"/>
      <c r="IU116" s="313"/>
      <c r="IV116" s="313"/>
      <c r="IW116" s="313"/>
      <c r="IX116" s="313"/>
      <c r="IY116" s="313"/>
      <c r="IZ116" s="313"/>
      <c r="JA116" s="313"/>
      <c r="JB116" s="313"/>
      <c r="JC116" s="313"/>
      <c r="JD116" s="313"/>
      <c r="JE116" s="313"/>
      <c r="JF116" s="313"/>
      <c r="JG116" s="313"/>
      <c r="JH116" s="313"/>
      <c r="JI116" s="313"/>
      <c r="JJ116" s="313"/>
      <c r="JK116" s="313"/>
      <c r="JL116" s="313"/>
      <c r="JM116" s="313"/>
      <c r="JN116" s="313"/>
      <c r="JO116" s="313"/>
      <c r="JP116" s="313"/>
      <c r="JQ116" s="313"/>
      <c r="JR116" s="313"/>
      <c r="JS116" s="313"/>
      <c r="JT116" s="313"/>
      <c r="JU116" s="313"/>
      <c r="JV116" s="313"/>
      <c r="JW116" s="313"/>
      <c r="JX116" s="313"/>
      <c r="JY116" s="313"/>
      <c r="JZ116" s="313"/>
      <c r="KA116" s="313"/>
      <c r="KB116" s="313"/>
      <c r="KC116" s="313"/>
      <c r="KD116" s="313"/>
      <c r="KE116" s="313"/>
      <c r="KF116" s="313"/>
      <c r="KG116" s="313"/>
      <c r="KH116" s="313"/>
      <c r="KI116" s="313"/>
      <c r="KJ116" s="313"/>
      <c r="KK116" s="313"/>
      <c r="KL116" s="313"/>
      <c r="KM116" s="313"/>
      <c r="KN116" s="313"/>
      <c r="KO116" s="313"/>
      <c r="KP116" s="313"/>
      <c r="KQ116" s="313"/>
      <c r="KR116" s="313"/>
      <c r="KS116" s="313"/>
      <c r="KT116" s="313"/>
      <c r="KU116" s="313"/>
      <c r="KV116" s="313"/>
      <c r="KW116" s="313"/>
      <c r="KX116" s="313"/>
      <c r="KY116" s="313"/>
      <c r="KZ116" s="313"/>
      <c r="LA116" s="313"/>
      <c r="LB116" s="313"/>
      <c r="LC116" s="313"/>
      <c r="LD116" s="313"/>
      <c r="LE116" s="313"/>
      <c r="LF116" s="313"/>
      <c r="LG116" s="313"/>
      <c r="LH116" s="313"/>
      <c r="LI116" s="313"/>
      <c r="LJ116" s="313"/>
      <c r="LK116" s="313"/>
      <c r="LL116" s="313"/>
      <c r="LM116" s="313"/>
      <c r="LN116" s="313"/>
      <c r="LO116" s="313"/>
      <c r="LP116" s="313"/>
      <c r="LQ116" s="313"/>
      <c r="LR116" s="313"/>
      <c r="LS116" s="313"/>
      <c r="LT116" s="313"/>
      <c r="LU116" s="313"/>
      <c r="LV116" s="313"/>
      <c r="LW116" s="313"/>
      <c r="LX116" s="313"/>
      <c r="LY116" s="313"/>
      <c r="LZ116" s="313"/>
      <c r="MA116" s="313"/>
      <c r="MB116" s="313"/>
      <c r="MC116" s="313"/>
      <c r="MD116" s="313"/>
      <c r="ME116" s="313"/>
      <c r="MF116" s="313"/>
      <c r="MG116" s="313"/>
      <c r="MH116" s="313"/>
      <c r="MI116" s="313"/>
      <c r="MJ116" s="313"/>
      <c r="MK116" s="313"/>
      <c r="ML116" s="313"/>
      <c r="MM116" s="313"/>
      <c r="MN116" s="313"/>
      <c r="MO116" s="313"/>
      <c r="MP116" s="313"/>
      <c r="MQ116" s="313"/>
    </row>
    <row r="117" spans="1:638" ht="100.5" customHeight="1" x14ac:dyDescent="0.25">
      <c r="A117" s="167" t="s">
        <v>325</v>
      </c>
      <c r="B117" s="32" t="s">
        <v>11</v>
      </c>
      <c r="C117" s="32" t="s">
        <v>97</v>
      </c>
      <c r="D117" s="34"/>
      <c r="E117" s="182"/>
      <c r="F117" s="35"/>
      <c r="G117" s="35"/>
      <c r="H117" s="35"/>
      <c r="I117" s="35"/>
      <c r="J117" s="35"/>
      <c r="K117" s="33">
        <f t="shared" si="97"/>
        <v>0</v>
      </c>
      <c r="L117" s="32"/>
      <c r="M117" s="32"/>
      <c r="N117" s="32"/>
      <c r="O117" s="32"/>
      <c r="P117" s="32"/>
      <c r="Q117" s="32"/>
      <c r="R117" s="33">
        <f t="shared" si="102"/>
        <v>0</v>
      </c>
      <c r="S117" s="32"/>
      <c r="T117" s="32"/>
      <c r="U117" s="32"/>
      <c r="V117" s="32"/>
      <c r="W117" s="32"/>
      <c r="X117" s="32"/>
      <c r="Y117" s="33">
        <f t="shared" si="103"/>
        <v>0</v>
      </c>
      <c r="Z117" s="182">
        <v>160000</v>
      </c>
      <c r="AA117" s="32"/>
      <c r="AB117" s="32"/>
      <c r="AC117" s="32"/>
      <c r="AD117" s="32"/>
      <c r="AE117" s="32"/>
      <c r="AF117" s="33">
        <f t="shared" si="98"/>
        <v>160000</v>
      </c>
      <c r="AG117" s="32"/>
      <c r="AH117" s="32"/>
      <c r="AI117" s="32"/>
      <c r="AJ117" s="32"/>
      <c r="AK117" s="32"/>
      <c r="AL117" s="32"/>
      <c r="AM117" s="33">
        <f t="shared" si="99"/>
        <v>0</v>
      </c>
      <c r="AN117" s="32"/>
      <c r="AO117" s="32"/>
      <c r="AP117" s="32"/>
      <c r="AQ117" s="32"/>
      <c r="AR117" s="32"/>
      <c r="AS117" s="32"/>
      <c r="AT117" s="33">
        <f t="shared" si="100"/>
        <v>0</v>
      </c>
      <c r="AU117" s="35">
        <f t="shared" si="101"/>
        <v>160000</v>
      </c>
      <c r="AV117" s="43" t="s">
        <v>666</v>
      </c>
      <c r="AW117" s="32">
        <v>2022</v>
      </c>
      <c r="AX117" s="36">
        <v>2022</v>
      </c>
      <c r="AY117" s="52" t="s">
        <v>128</v>
      </c>
      <c r="FF117" s="313"/>
      <c r="FG117" s="313"/>
      <c r="FH117" s="313"/>
      <c r="FI117" s="313"/>
      <c r="FJ117" s="313"/>
      <c r="FK117" s="313"/>
      <c r="FL117" s="313"/>
      <c r="FM117" s="313"/>
      <c r="FN117" s="313"/>
      <c r="FO117" s="313"/>
      <c r="FP117" s="313"/>
      <c r="FQ117" s="313"/>
      <c r="FR117" s="313"/>
      <c r="FS117" s="313"/>
      <c r="FT117" s="313"/>
      <c r="FU117" s="313"/>
      <c r="FV117" s="313"/>
      <c r="FW117" s="313"/>
      <c r="FX117" s="313"/>
      <c r="FY117" s="313"/>
      <c r="FZ117" s="313"/>
      <c r="GA117" s="313"/>
      <c r="GB117" s="313"/>
      <c r="GC117" s="313"/>
      <c r="GD117" s="313"/>
      <c r="GE117" s="313"/>
      <c r="GF117" s="313"/>
      <c r="GG117" s="313"/>
      <c r="GH117" s="313"/>
      <c r="GI117" s="313"/>
      <c r="GJ117" s="313"/>
      <c r="GK117" s="313"/>
      <c r="GL117" s="313"/>
      <c r="GM117" s="313"/>
      <c r="GN117" s="313"/>
      <c r="GO117" s="313"/>
      <c r="GP117" s="313"/>
      <c r="GQ117" s="313"/>
      <c r="GR117" s="313"/>
      <c r="GS117" s="313"/>
      <c r="GT117" s="313"/>
      <c r="GU117" s="313"/>
      <c r="GV117" s="313"/>
      <c r="GW117" s="313"/>
      <c r="GX117" s="313"/>
      <c r="GY117" s="313"/>
      <c r="GZ117" s="313"/>
      <c r="HA117" s="313"/>
      <c r="HB117" s="313"/>
      <c r="HC117" s="313"/>
      <c r="HD117" s="313"/>
      <c r="HE117" s="313"/>
      <c r="HF117" s="313"/>
      <c r="HG117" s="313"/>
      <c r="HH117" s="313"/>
      <c r="HI117" s="313"/>
      <c r="HJ117" s="313"/>
      <c r="HK117" s="313"/>
      <c r="HL117" s="313"/>
      <c r="HM117" s="313"/>
      <c r="HN117" s="313"/>
      <c r="HO117" s="313"/>
      <c r="HP117" s="313"/>
      <c r="HQ117" s="313"/>
      <c r="HR117" s="313"/>
      <c r="HS117" s="313"/>
      <c r="HT117" s="313"/>
      <c r="HU117" s="313"/>
      <c r="HV117" s="313"/>
      <c r="HW117" s="313"/>
      <c r="HX117" s="313"/>
      <c r="HY117" s="313"/>
      <c r="HZ117" s="313"/>
      <c r="IA117" s="313"/>
      <c r="IB117" s="313"/>
      <c r="IC117" s="313"/>
      <c r="ID117" s="313"/>
      <c r="IE117" s="313"/>
      <c r="IF117" s="313"/>
      <c r="IG117" s="313"/>
      <c r="IH117" s="313"/>
      <c r="II117" s="313"/>
      <c r="IJ117" s="313"/>
      <c r="IK117" s="313"/>
      <c r="IL117" s="313"/>
      <c r="IM117" s="313"/>
      <c r="IN117" s="313"/>
      <c r="IO117" s="313"/>
      <c r="IP117" s="313"/>
      <c r="IQ117" s="313"/>
      <c r="IR117" s="313"/>
      <c r="IS117" s="313"/>
      <c r="IT117" s="313"/>
      <c r="IU117" s="313"/>
      <c r="IV117" s="313"/>
      <c r="IW117" s="313"/>
      <c r="IX117" s="313"/>
      <c r="IY117" s="313"/>
      <c r="IZ117" s="313"/>
      <c r="JA117" s="313"/>
      <c r="JB117" s="313"/>
      <c r="JC117" s="313"/>
      <c r="JD117" s="313"/>
      <c r="JE117" s="313"/>
      <c r="JF117" s="313"/>
      <c r="JG117" s="313"/>
      <c r="JH117" s="313"/>
      <c r="JI117" s="313"/>
      <c r="JJ117" s="313"/>
      <c r="JK117" s="313"/>
      <c r="JL117" s="313"/>
      <c r="JM117" s="313"/>
      <c r="JN117" s="313"/>
      <c r="JO117" s="313"/>
      <c r="JP117" s="313"/>
      <c r="JQ117" s="313"/>
      <c r="JR117" s="313"/>
      <c r="JS117" s="313"/>
      <c r="JT117" s="313"/>
      <c r="JU117" s="313"/>
      <c r="JV117" s="313"/>
      <c r="JW117" s="313"/>
      <c r="JX117" s="313"/>
      <c r="JY117" s="313"/>
      <c r="JZ117" s="313"/>
      <c r="KA117" s="313"/>
      <c r="KB117" s="313"/>
      <c r="KC117" s="313"/>
      <c r="KD117" s="313"/>
      <c r="KE117" s="313"/>
      <c r="KF117" s="313"/>
      <c r="KG117" s="313"/>
      <c r="KH117" s="313"/>
      <c r="KI117" s="313"/>
      <c r="KJ117" s="313"/>
      <c r="KK117" s="313"/>
      <c r="KL117" s="313"/>
      <c r="KM117" s="313"/>
      <c r="KN117" s="313"/>
      <c r="KO117" s="313"/>
      <c r="KP117" s="313"/>
      <c r="KQ117" s="313"/>
      <c r="KR117" s="313"/>
      <c r="KS117" s="313"/>
      <c r="KT117" s="313"/>
      <c r="KU117" s="313"/>
      <c r="KV117" s="313"/>
      <c r="KW117" s="313"/>
      <c r="KX117" s="313"/>
      <c r="KY117" s="313"/>
      <c r="KZ117" s="313"/>
      <c r="LA117" s="313"/>
      <c r="LB117" s="313"/>
      <c r="LC117" s="313"/>
      <c r="LD117" s="313"/>
      <c r="LE117" s="313"/>
      <c r="LF117" s="313"/>
      <c r="LG117" s="313"/>
      <c r="LH117" s="313"/>
      <c r="LI117" s="313"/>
      <c r="LJ117" s="313"/>
      <c r="LK117" s="313"/>
      <c r="LL117" s="313"/>
      <c r="LM117" s="313"/>
      <c r="LN117" s="313"/>
      <c r="LO117" s="313"/>
      <c r="LP117" s="313"/>
      <c r="LQ117" s="313"/>
      <c r="LR117" s="313"/>
      <c r="LS117" s="313"/>
      <c r="LT117" s="313"/>
      <c r="LU117" s="313"/>
      <c r="LV117" s="313"/>
      <c r="LW117" s="313"/>
      <c r="LX117" s="313"/>
      <c r="LY117" s="313"/>
      <c r="LZ117" s="313"/>
      <c r="MA117" s="313"/>
      <c r="MB117" s="313"/>
      <c r="MC117" s="313"/>
      <c r="MD117" s="313"/>
      <c r="ME117" s="313"/>
      <c r="MF117" s="313"/>
      <c r="MG117" s="313"/>
      <c r="MH117" s="313"/>
      <c r="MI117" s="313"/>
      <c r="MJ117" s="313"/>
      <c r="MK117" s="313"/>
      <c r="ML117" s="313"/>
      <c r="MM117" s="313"/>
      <c r="MN117" s="313"/>
      <c r="MO117" s="313"/>
      <c r="MP117" s="313"/>
      <c r="MQ117" s="313"/>
    </row>
    <row r="118" spans="1:638" ht="130.5" customHeight="1" x14ac:dyDescent="0.25">
      <c r="A118" s="167" t="s">
        <v>326</v>
      </c>
      <c r="B118" s="32" t="s">
        <v>12</v>
      </c>
      <c r="C118" s="32" t="s">
        <v>97</v>
      </c>
      <c r="D118" s="32"/>
      <c r="E118" s="38"/>
      <c r="F118" s="32"/>
      <c r="G118" s="32"/>
      <c r="H118" s="32"/>
      <c r="I118" s="32"/>
      <c r="J118" s="32"/>
      <c r="K118" s="33">
        <f t="shared" si="97"/>
        <v>0</v>
      </c>
      <c r="L118" s="32"/>
      <c r="M118" s="32"/>
      <c r="N118" s="32"/>
      <c r="O118" s="32"/>
      <c r="P118" s="32"/>
      <c r="Q118" s="32"/>
      <c r="R118" s="33">
        <f t="shared" si="102"/>
        <v>0</v>
      </c>
      <c r="S118" s="32">
        <v>60000</v>
      </c>
      <c r="T118" s="32"/>
      <c r="U118" s="32"/>
      <c r="V118" s="32"/>
      <c r="W118" s="32"/>
      <c r="X118" s="32"/>
      <c r="Y118" s="33">
        <f t="shared" si="103"/>
        <v>60000</v>
      </c>
      <c r="Z118" s="32">
        <v>60000</v>
      </c>
      <c r="AA118" s="32"/>
      <c r="AB118" s="32"/>
      <c r="AC118" s="32"/>
      <c r="AD118" s="32"/>
      <c r="AE118" s="32"/>
      <c r="AF118" s="33">
        <f t="shared" si="98"/>
        <v>60000</v>
      </c>
      <c r="AG118" s="32"/>
      <c r="AH118" s="32"/>
      <c r="AI118" s="32"/>
      <c r="AJ118" s="32"/>
      <c r="AK118" s="32"/>
      <c r="AL118" s="32"/>
      <c r="AM118" s="33">
        <f t="shared" si="99"/>
        <v>0</v>
      </c>
      <c r="AN118" s="32"/>
      <c r="AO118" s="32"/>
      <c r="AP118" s="32"/>
      <c r="AQ118" s="32"/>
      <c r="AR118" s="32"/>
      <c r="AS118" s="32"/>
      <c r="AT118" s="33">
        <f t="shared" si="100"/>
        <v>0</v>
      </c>
      <c r="AU118" s="35">
        <f t="shared" si="101"/>
        <v>120000</v>
      </c>
      <c r="AV118" s="43" t="s">
        <v>667</v>
      </c>
      <c r="AW118" s="32">
        <v>2022</v>
      </c>
      <c r="AX118" s="36">
        <v>2027</v>
      </c>
      <c r="AY118" s="53" t="s">
        <v>153</v>
      </c>
      <c r="FF118" s="313"/>
      <c r="FG118" s="313"/>
      <c r="FH118" s="313"/>
      <c r="FI118" s="313"/>
      <c r="FJ118" s="313"/>
      <c r="FK118" s="313"/>
      <c r="FL118" s="313"/>
      <c r="FM118" s="313"/>
      <c r="FN118" s="313"/>
      <c r="FO118" s="313"/>
      <c r="FP118" s="313"/>
      <c r="FQ118" s="313"/>
      <c r="FR118" s="313"/>
      <c r="FS118" s="313"/>
      <c r="FT118" s="313"/>
      <c r="FU118" s="313"/>
      <c r="FV118" s="313"/>
      <c r="FW118" s="313"/>
      <c r="FX118" s="313"/>
      <c r="FY118" s="313"/>
      <c r="FZ118" s="313"/>
      <c r="GA118" s="313"/>
      <c r="GB118" s="313"/>
      <c r="GC118" s="313"/>
      <c r="GD118" s="313"/>
      <c r="GE118" s="313"/>
      <c r="GF118" s="313"/>
      <c r="GG118" s="313"/>
      <c r="GH118" s="313"/>
      <c r="GI118" s="313"/>
      <c r="GJ118" s="313"/>
      <c r="GK118" s="313"/>
      <c r="GL118" s="313"/>
      <c r="GM118" s="313"/>
      <c r="GN118" s="313"/>
      <c r="GO118" s="313"/>
      <c r="GP118" s="313"/>
      <c r="GQ118" s="313"/>
      <c r="GR118" s="313"/>
      <c r="GS118" s="313"/>
      <c r="GT118" s="313"/>
      <c r="GU118" s="313"/>
      <c r="GV118" s="313"/>
      <c r="GW118" s="313"/>
      <c r="GX118" s="313"/>
      <c r="GY118" s="313"/>
      <c r="GZ118" s="313"/>
      <c r="HA118" s="313"/>
      <c r="HB118" s="313"/>
      <c r="HC118" s="313"/>
      <c r="HD118" s="313"/>
      <c r="HE118" s="313"/>
      <c r="HF118" s="313"/>
      <c r="HG118" s="313"/>
      <c r="HH118" s="313"/>
      <c r="HI118" s="313"/>
      <c r="HJ118" s="313"/>
      <c r="HK118" s="313"/>
      <c r="HL118" s="313"/>
      <c r="HM118" s="313"/>
      <c r="HN118" s="313"/>
      <c r="HO118" s="313"/>
      <c r="HP118" s="313"/>
      <c r="HQ118" s="313"/>
      <c r="HR118" s="313"/>
      <c r="HS118" s="313"/>
      <c r="HT118" s="313"/>
      <c r="HU118" s="313"/>
      <c r="HV118" s="313"/>
      <c r="HW118" s="313"/>
      <c r="HX118" s="313"/>
      <c r="HY118" s="313"/>
      <c r="HZ118" s="313"/>
      <c r="IA118" s="313"/>
      <c r="IB118" s="313"/>
      <c r="IC118" s="313"/>
      <c r="ID118" s="313"/>
      <c r="IE118" s="313"/>
      <c r="IF118" s="313"/>
      <c r="IG118" s="313"/>
      <c r="IH118" s="313"/>
      <c r="II118" s="313"/>
      <c r="IJ118" s="313"/>
      <c r="IK118" s="313"/>
      <c r="IL118" s="313"/>
      <c r="IM118" s="313"/>
      <c r="IN118" s="313"/>
      <c r="IO118" s="313"/>
      <c r="IP118" s="313"/>
      <c r="IQ118" s="313"/>
      <c r="IR118" s="313"/>
      <c r="IS118" s="313"/>
      <c r="IT118" s="313"/>
      <c r="IU118" s="313"/>
      <c r="IV118" s="313"/>
      <c r="IW118" s="313"/>
      <c r="IX118" s="313"/>
      <c r="IY118" s="313"/>
      <c r="IZ118" s="313"/>
      <c r="JA118" s="313"/>
      <c r="JB118" s="313"/>
      <c r="JC118" s="313"/>
      <c r="JD118" s="313"/>
      <c r="JE118" s="313"/>
      <c r="JF118" s="313"/>
      <c r="JG118" s="313"/>
      <c r="JH118" s="313"/>
      <c r="JI118" s="313"/>
      <c r="JJ118" s="313"/>
      <c r="JK118" s="313"/>
      <c r="JL118" s="313"/>
      <c r="JM118" s="313"/>
      <c r="JN118" s="313"/>
      <c r="JO118" s="313"/>
      <c r="JP118" s="313"/>
      <c r="JQ118" s="313"/>
      <c r="JR118" s="313"/>
      <c r="JS118" s="313"/>
      <c r="JT118" s="313"/>
      <c r="JU118" s="313"/>
      <c r="JV118" s="313"/>
      <c r="JW118" s="313"/>
      <c r="JX118" s="313"/>
      <c r="JY118" s="313"/>
      <c r="JZ118" s="313"/>
      <c r="KA118" s="313"/>
      <c r="KB118" s="313"/>
      <c r="KC118" s="313"/>
      <c r="KD118" s="313"/>
      <c r="KE118" s="313"/>
      <c r="KF118" s="313"/>
      <c r="KG118" s="313"/>
      <c r="KH118" s="313"/>
      <c r="KI118" s="313"/>
      <c r="KJ118" s="313"/>
      <c r="KK118" s="313"/>
      <c r="KL118" s="313"/>
      <c r="KM118" s="313"/>
      <c r="KN118" s="313"/>
      <c r="KO118" s="313"/>
      <c r="KP118" s="313"/>
      <c r="KQ118" s="313"/>
      <c r="KR118" s="313"/>
      <c r="KS118" s="313"/>
      <c r="KT118" s="313"/>
      <c r="KU118" s="313"/>
      <c r="KV118" s="313"/>
      <c r="KW118" s="313"/>
      <c r="KX118" s="313"/>
      <c r="KY118" s="313"/>
      <c r="KZ118" s="313"/>
      <c r="LA118" s="313"/>
      <c r="LB118" s="313"/>
      <c r="LC118" s="313"/>
      <c r="LD118" s="313"/>
      <c r="LE118" s="313"/>
      <c r="LF118" s="313"/>
      <c r="LG118" s="313"/>
      <c r="LH118" s="313"/>
      <c r="LI118" s="313"/>
      <c r="LJ118" s="313"/>
      <c r="LK118" s="313"/>
      <c r="LL118" s="313"/>
      <c r="LM118" s="313"/>
      <c r="LN118" s="313"/>
      <c r="LO118" s="313"/>
      <c r="LP118" s="313"/>
      <c r="LQ118" s="313"/>
      <c r="LR118" s="313"/>
      <c r="LS118" s="313"/>
      <c r="LT118" s="313"/>
      <c r="LU118" s="313"/>
      <c r="LV118" s="313"/>
      <c r="LW118" s="313"/>
      <c r="LX118" s="313"/>
      <c r="LY118" s="313"/>
      <c r="LZ118" s="313"/>
      <c r="MA118" s="313"/>
      <c r="MB118" s="313"/>
      <c r="MC118" s="313"/>
      <c r="MD118" s="313"/>
      <c r="ME118" s="313"/>
      <c r="MF118" s="313"/>
      <c r="MG118" s="313"/>
      <c r="MH118" s="313"/>
      <c r="MI118" s="313"/>
      <c r="MJ118" s="313"/>
      <c r="MK118" s="313"/>
      <c r="ML118" s="313"/>
      <c r="MM118" s="313"/>
      <c r="MN118" s="313"/>
      <c r="MO118" s="313"/>
      <c r="MP118" s="313"/>
      <c r="MQ118" s="313"/>
    </row>
    <row r="119" spans="1:638" ht="136.5" customHeight="1" x14ac:dyDescent="0.25">
      <c r="A119" s="167" t="s">
        <v>327</v>
      </c>
      <c r="B119" s="32" t="s">
        <v>13</v>
      </c>
      <c r="C119" s="32" t="s">
        <v>97</v>
      </c>
      <c r="D119" s="32"/>
      <c r="E119" s="38"/>
      <c r="F119" s="32"/>
      <c r="G119" s="32"/>
      <c r="H119" s="32"/>
      <c r="I119" s="32"/>
      <c r="J119" s="32"/>
      <c r="K119" s="33">
        <f t="shared" si="97"/>
        <v>0</v>
      </c>
      <c r="L119" s="32">
        <v>15000</v>
      </c>
      <c r="M119" s="32"/>
      <c r="N119" s="32"/>
      <c r="O119" s="32"/>
      <c r="P119" s="32"/>
      <c r="Q119" s="32"/>
      <c r="R119" s="33">
        <f t="shared" si="102"/>
        <v>15000</v>
      </c>
      <c r="S119" s="32"/>
      <c r="T119" s="32"/>
      <c r="U119" s="32"/>
      <c r="V119" s="32"/>
      <c r="W119" s="32"/>
      <c r="X119" s="32"/>
      <c r="Y119" s="33">
        <f t="shared" si="103"/>
        <v>0</v>
      </c>
      <c r="Z119" s="32"/>
      <c r="AA119" s="32"/>
      <c r="AB119" s="32"/>
      <c r="AC119" s="32"/>
      <c r="AD119" s="32"/>
      <c r="AE119" s="32"/>
      <c r="AF119" s="33">
        <f t="shared" si="98"/>
        <v>0</v>
      </c>
      <c r="AG119" s="32"/>
      <c r="AH119" s="32"/>
      <c r="AI119" s="32"/>
      <c r="AJ119" s="32"/>
      <c r="AK119" s="32"/>
      <c r="AL119" s="32"/>
      <c r="AM119" s="33">
        <f t="shared" si="99"/>
        <v>0</v>
      </c>
      <c r="AN119" s="32"/>
      <c r="AO119" s="32"/>
      <c r="AP119" s="32"/>
      <c r="AQ119" s="32"/>
      <c r="AR119" s="32"/>
      <c r="AS119" s="32"/>
      <c r="AT119" s="33">
        <f t="shared" si="100"/>
        <v>0</v>
      </c>
      <c r="AU119" s="35">
        <f t="shared" si="101"/>
        <v>15000</v>
      </c>
      <c r="AV119" s="43" t="s">
        <v>668</v>
      </c>
      <c r="AW119" s="32">
        <v>2023</v>
      </c>
      <c r="AX119" s="36">
        <v>2023</v>
      </c>
      <c r="AY119" s="53" t="s">
        <v>153</v>
      </c>
      <c r="FF119" s="313"/>
      <c r="FG119" s="313"/>
      <c r="FH119" s="313"/>
      <c r="FI119" s="313"/>
      <c r="FJ119" s="313"/>
      <c r="FK119" s="313"/>
      <c r="FL119" s="313"/>
      <c r="FM119" s="313"/>
      <c r="FN119" s="313"/>
      <c r="FO119" s="313"/>
      <c r="FP119" s="313"/>
      <c r="FQ119" s="313"/>
      <c r="FR119" s="313"/>
      <c r="FS119" s="313"/>
      <c r="FT119" s="313"/>
      <c r="FU119" s="313"/>
      <c r="FV119" s="313"/>
      <c r="FW119" s="313"/>
      <c r="FX119" s="313"/>
      <c r="FY119" s="313"/>
      <c r="FZ119" s="313"/>
      <c r="GA119" s="313"/>
      <c r="GB119" s="313"/>
      <c r="GC119" s="313"/>
      <c r="GD119" s="313"/>
      <c r="GE119" s="313"/>
      <c r="GF119" s="313"/>
      <c r="GG119" s="313"/>
      <c r="GH119" s="313"/>
      <c r="GI119" s="313"/>
      <c r="GJ119" s="313"/>
      <c r="GK119" s="313"/>
      <c r="GL119" s="313"/>
      <c r="GM119" s="313"/>
      <c r="GN119" s="313"/>
      <c r="GO119" s="313"/>
      <c r="GP119" s="313"/>
      <c r="GQ119" s="313"/>
      <c r="GR119" s="313"/>
      <c r="GS119" s="313"/>
      <c r="GT119" s="313"/>
      <c r="GU119" s="313"/>
      <c r="GV119" s="313"/>
      <c r="GW119" s="313"/>
      <c r="GX119" s="313"/>
      <c r="GY119" s="313"/>
      <c r="GZ119" s="313"/>
      <c r="HA119" s="313"/>
      <c r="HB119" s="313"/>
      <c r="HC119" s="313"/>
      <c r="HD119" s="313"/>
      <c r="HE119" s="313"/>
      <c r="HF119" s="313"/>
      <c r="HG119" s="313"/>
      <c r="HH119" s="313"/>
      <c r="HI119" s="313"/>
      <c r="HJ119" s="313"/>
      <c r="HK119" s="313"/>
      <c r="HL119" s="313"/>
      <c r="HM119" s="313"/>
      <c r="HN119" s="313"/>
      <c r="HO119" s="313"/>
      <c r="HP119" s="313"/>
      <c r="HQ119" s="313"/>
      <c r="HR119" s="313"/>
      <c r="HS119" s="313"/>
      <c r="HT119" s="313"/>
      <c r="HU119" s="313"/>
      <c r="HV119" s="313"/>
      <c r="HW119" s="313"/>
      <c r="HX119" s="313"/>
      <c r="HY119" s="313"/>
      <c r="HZ119" s="313"/>
      <c r="IA119" s="313"/>
      <c r="IB119" s="313"/>
      <c r="IC119" s="313"/>
      <c r="ID119" s="313"/>
      <c r="IE119" s="313"/>
      <c r="IF119" s="313"/>
      <c r="IG119" s="313"/>
      <c r="IH119" s="313"/>
      <c r="II119" s="313"/>
      <c r="IJ119" s="313"/>
      <c r="IK119" s="313"/>
      <c r="IL119" s="313"/>
      <c r="IM119" s="313"/>
      <c r="IN119" s="313"/>
      <c r="IO119" s="313"/>
      <c r="IP119" s="313"/>
      <c r="IQ119" s="313"/>
      <c r="IR119" s="313"/>
      <c r="IS119" s="313"/>
      <c r="IT119" s="313"/>
      <c r="IU119" s="313"/>
      <c r="IV119" s="313"/>
      <c r="IW119" s="313"/>
      <c r="IX119" s="313"/>
      <c r="IY119" s="313"/>
      <c r="IZ119" s="313"/>
      <c r="JA119" s="313"/>
      <c r="JB119" s="313"/>
      <c r="JC119" s="313"/>
      <c r="JD119" s="313"/>
      <c r="JE119" s="313"/>
      <c r="JF119" s="313"/>
      <c r="JG119" s="313"/>
      <c r="JH119" s="313"/>
      <c r="JI119" s="313"/>
      <c r="JJ119" s="313"/>
      <c r="JK119" s="313"/>
      <c r="JL119" s="313"/>
      <c r="JM119" s="313"/>
      <c r="JN119" s="313"/>
      <c r="JO119" s="313"/>
      <c r="JP119" s="313"/>
      <c r="JQ119" s="313"/>
      <c r="JR119" s="313"/>
      <c r="JS119" s="313"/>
      <c r="JT119" s="313"/>
      <c r="JU119" s="313"/>
      <c r="JV119" s="313"/>
      <c r="JW119" s="313"/>
      <c r="JX119" s="313"/>
      <c r="JY119" s="313"/>
      <c r="JZ119" s="313"/>
      <c r="KA119" s="313"/>
      <c r="KB119" s="313"/>
      <c r="KC119" s="313"/>
      <c r="KD119" s="313"/>
      <c r="KE119" s="313"/>
      <c r="KF119" s="313"/>
      <c r="KG119" s="313"/>
      <c r="KH119" s="313"/>
      <c r="KI119" s="313"/>
      <c r="KJ119" s="313"/>
      <c r="KK119" s="313"/>
      <c r="KL119" s="313"/>
      <c r="KM119" s="313"/>
      <c r="KN119" s="313"/>
      <c r="KO119" s="313"/>
      <c r="KP119" s="313"/>
      <c r="KQ119" s="313"/>
      <c r="KR119" s="313"/>
      <c r="KS119" s="313"/>
      <c r="KT119" s="313"/>
      <c r="KU119" s="313"/>
      <c r="KV119" s="313"/>
      <c r="KW119" s="313"/>
      <c r="KX119" s="313"/>
      <c r="KY119" s="313"/>
      <c r="KZ119" s="313"/>
      <c r="LA119" s="313"/>
      <c r="LB119" s="313"/>
      <c r="LC119" s="313"/>
      <c r="LD119" s="313"/>
      <c r="LE119" s="313"/>
      <c r="LF119" s="313"/>
      <c r="LG119" s="313"/>
      <c r="LH119" s="313"/>
      <c r="LI119" s="313"/>
      <c r="LJ119" s="313"/>
      <c r="LK119" s="313"/>
      <c r="LL119" s="313"/>
      <c r="LM119" s="313"/>
      <c r="LN119" s="313"/>
      <c r="LO119" s="313"/>
      <c r="LP119" s="313"/>
      <c r="LQ119" s="313"/>
      <c r="LR119" s="313"/>
      <c r="LS119" s="313"/>
      <c r="LT119" s="313"/>
      <c r="LU119" s="313"/>
      <c r="LV119" s="313"/>
      <c r="LW119" s="313"/>
      <c r="LX119" s="313"/>
      <c r="LY119" s="313"/>
      <c r="LZ119" s="313"/>
      <c r="MA119" s="313"/>
      <c r="MB119" s="313"/>
      <c r="MC119" s="313"/>
      <c r="MD119" s="313"/>
      <c r="ME119" s="313"/>
      <c r="MF119" s="313"/>
      <c r="MG119" s="313"/>
      <c r="MH119" s="313"/>
      <c r="MI119" s="313"/>
      <c r="MJ119" s="313"/>
      <c r="MK119" s="313"/>
      <c r="ML119" s="313"/>
      <c r="MM119" s="313"/>
      <c r="MN119" s="313"/>
      <c r="MO119" s="313"/>
      <c r="MP119" s="313"/>
      <c r="MQ119" s="313"/>
    </row>
    <row r="120" spans="1:638" ht="87.75" customHeight="1" x14ac:dyDescent="0.25">
      <c r="A120" s="167" t="s">
        <v>328</v>
      </c>
      <c r="B120" s="32" t="s">
        <v>94</v>
      </c>
      <c r="C120" s="32" t="s">
        <v>97</v>
      </c>
      <c r="D120" s="32"/>
      <c r="E120" s="38"/>
      <c r="F120" s="32"/>
      <c r="G120" s="32"/>
      <c r="H120" s="32"/>
      <c r="I120" s="32"/>
      <c r="J120" s="32"/>
      <c r="K120" s="33">
        <f t="shared" si="97"/>
        <v>0</v>
      </c>
      <c r="L120" s="38">
        <v>20000</v>
      </c>
      <c r="M120" s="32"/>
      <c r="N120" s="32"/>
      <c r="O120" s="32"/>
      <c r="P120" s="32"/>
      <c r="Q120" s="32"/>
      <c r="R120" s="33">
        <f t="shared" si="102"/>
        <v>20000</v>
      </c>
      <c r="S120" s="32">
        <v>170000</v>
      </c>
      <c r="T120" s="32"/>
      <c r="U120" s="32"/>
      <c r="V120" s="32"/>
      <c r="W120" s="32"/>
      <c r="X120" s="32"/>
      <c r="Y120" s="33">
        <f t="shared" si="103"/>
        <v>170000</v>
      </c>
      <c r="Z120" s="32"/>
      <c r="AA120" s="32"/>
      <c r="AB120" s="32"/>
      <c r="AC120" s="32"/>
      <c r="AD120" s="32"/>
      <c r="AE120" s="32"/>
      <c r="AF120" s="33">
        <f t="shared" si="98"/>
        <v>0</v>
      </c>
      <c r="AG120" s="32"/>
      <c r="AH120" s="32"/>
      <c r="AI120" s="32"/>
      <c r="AJ120" s="32"/>
      <c r="AK120" s="32"/>
      <c r="AL120" s="32"/>
      <c r="AM120" s="33">
        <f t="shared" si="99"/>
        <v>0</v>
      </c>
      <c r="AN120" s="32"/>
      <c r="AO120" s="32"/>
      <c r="AP120" s="32"/>
      <c r="AQ120" s="32"/>
      <c r="AR120" s="32"/>
      <c r="AS120" s="32"/>
      <c r="AT120" s="33">
        <f t="shared" si="100"/>
        <v>0</v>
      </c>
      <c r="AU120" s="35">
        <f t="shared" si="101"/>
        <v>190000</v>
      </c>
      <c r="AV120" s="43" t="s">
        <v>669</v>
      </c>
      <c r="AW120" s="32">
        <v>2022</v>
      </c>
      <c r="AX120" s="36">
        <v>2023</v>
      </c>
      <c r="AY120" s="184" t="s">
        <v>137</v>
      </c>
      <c r="FF120" s="313"/>
      <c r="FG120" s="313"/>
      <c r="FH120" s="313"/>
      <c r="FI120" s="313"/>
      <c r="FJ120" s="313"/>
      <c r="FK120" s="313"/>
      <c r="FL120" s="313"/>
      <c r="FM120" s="313"/>
      <c r="FN120" s="313"/>
      <c r="FO120" s="313"/>
      <c r="FP120" s="313"/>
      <c r="FQ120" s="313"/>
      <c r="FR120" s="313"/>
      <c r="FS120" s="313"/>
      <c r="FT120" s="313"/>
      <c r="FU120" s="313"/>
      <c r="FV120" s="313"/>
      <c r="FW120" s="313"/>
      <c r="FX120" s="313"/>
      <c r="FY120" s="313"/>
      <c r="FZ120" s="313"/>
      <c r="GA120" s="313"/>
      <c r="GB120" s="313"/>
      <c r="GC120" s="313"/>
      <c r="GD120" s="313"/>
      <c r="GE120" s="313"/>
      <c r="GF120" s="313"/>
      <c r="GG120" s="313"/>
      <c r="GH120" s="313"/>
      <c r="GI120" s="313"/>
      <c r="GJ120" s="313"/>
      <c r="GK120" s="313"/>
      <c r="GL120" s="313"/>
      <c r="GM120" s="313"/>
      <c r="GN120" s="313"/>
      <c r="GO120" s="313"/>
      <c r="GP120" s="313"/>
      <c r="GQ120" s="313"/>
      <c r="GR120" s="313"/>
      <c r="GS120" s="313"/>
      <c r="GT120" s="313"/>
      <c r="GU120" s="313"/>
      <c r="GV120" s="313"/>
      <c r="GW120" s="313"/>
      <c r="GX120" s="313"/>
      <c r="GY120" s="313"/>
      <c r="GZ120" s="313"/>
      <c r="HA120" s="313"/>
      <c r="HB120" s="313"/>
      <c r="HC120" s="313"/>
      <c r="HD120" s="313"/>
      <c r="HE120" s="313"/>
      <c r="HF120" s="313"/>
      <c r="HG120" s="313"/>
      <c r="HH120" s="313"/>
      <c r="HI120" s="313"/>
      <c r="HJ120" s="313"/>
      <c r="HK120" s="313"/>
      <c r="HL120" s="313"/>
      <c r="HM120" s="313"/>
      <c r="HN120" s="313"/>
      <c r="HO120" s="313"/>
      <c r="HP120" s="313"/>
      <c r="HQ120" s="313"/>
      <c r="HR120" s="313"/>
      <c r="HS120" s="313"/>
      <c r="HT120" s="313"/>
      <c r="HU120" s="313"/>
      <c r="HV120" s="313"/>
      <c r="HW120" s="313"/>
      <c r="HX120" s="313"/>
      <c r="HY120" s="313"/>
      <c r="HZ120" s="313"/>
      <c r="IA120" s="313"/>
      <c r="IB120" s="313"/>
      <c r="IC120" s="313"/>
      <c r="ID120" s="313"/>
      <c r="IE120" s="313"/>
      <c r="IF120" s="313"/>
      <c r="IG120" s="313"/>
      <c r="IH120" s="313"/>
      <c r="II120" s="313"/>
      <c r="IJ120" s="313"/>
      <c r="IK120" s="313"/>
      <c r="IL120" s="313"/>
      <c r="IM120" s="313"/>
      <c r="IN120" s="313"/>
      <c r="IO120" s="313"/>
      <c r="IP120" s="313"/>
      <c r="IQ120" s="313"/>
      <c r="IR120" s="313"/>
      <c r="IS120" s="313"/>
      <c r="IT120" s="313"/>
      <c r="IU120" s="313"/>
      <c r="IV120" s="313"/>
      <c r="IW120" s="313"/>
      <c r="IX120" s="313"/>
      <c r="IY120" s="313"/>
      <c r="IZ120" s="313"/>
      <c r="JA120" s="313"/>
      <c r="JB120" s="313"/>
      <c r="JC120" s="313"/>
      <c r="JD120" s="313"/>
      <c r="JE120" s="313"/>
      <c r="JF120" s="313"/>
      <c r="JG120" s="313"/>
      <c r="JH120" s="313"/>
      <c r="JI120" s="313"/>
      <c r="JJ120" s="313"/>
      <c r="JK120" s="313"/>
      <c r="JL120" s="313"/>
      <c r="JM120" s="313"/>
      <c r="JN120" s="313"/>
      <c r="JO120" s="313"/>
      <c r="JP120" s="313"/>
      <c r="JQ120" s="313"/>
      <c r="JR120" s="313"/>
      <c r="JS120" s="313"/>
      <c r="JT120" s="313"/>
      <c r="JU120" s="313"/>
      <c r="JV120" s="313"/>
      <c r="JW120" s="313"/>
      <c r="JX120" s="313"/>
      <c r="JY120" s="313"/>
      <c r="JZ120" s="313"/>
      <c r="KA120" s="313"/>
      <c r="KB120" s="313"/>
      <c r="KC120" s="313"/>
      <c r="KD120" s="313"/>
      <c r="KE120" s="313"/>
      <c r="KF120" s="313"/>
      <c r="KG120" s="313"/>
      <c r="KH120" s="313"/>
      <c r="KI120" s="313"/>
      <c r="KJ120" s="313"/>
      <c r="KK120" s="313"/>
      <c r="KL120" s="313"/>
      <c r="KM120" s="313"/>
      <c r="KN120" s="313"/>
      <c r="KO120" s="313"/>
      <c r="KP120" s="313"/>
      <c r="KQ120" s="313"/>
      <c r="KR120" s="313"/>
      <c r="KS120" s="313"/>
      <c r="KT120" s="313"/>
      <c r="KU120" s="313"/>
      <c r="KV120" s="313"/>
      <c r="KW120" s="313"/>
      <c r="KX120" s="313"/>
      <c r="KY120" s="313"/>
      <c r="KZ120" s="313"/>
      <c r="LA120" s="313"/>
      <c r="LB120" s="313"/>
      <c r="LC120" s="313"/>
      <c r="LD120" s="313"/>
      <c r="LE120" s="313"/>
      <c r="LF120" s="313"/>
      <c r="LG120" s="313"/>
      <c r="LH120" s="313"/>
      <c r="LI120" s="313"/>
      <c r="LJ120" s="313"/>
      <c r="LK120" s="313"/>
      <c r="LL120" s="313"/>
      <c r="LM120" s="313"/>
      <c r="LN120" s="313"/>
      <c r="LO120" s="313"/>
      <c r="LP120" s="313"/>
      <c r="LQ120" s="313"/>
      <c r="LR120" s="313"/>
      <c r="LS120" s="313"/>
      <c r="LT120" s="313"/>
      <c r="LU120" s="313"/>
      <c r="LV120" s="313"/>
      <c r="LW120" s="313"/>
      <c r="LX120" s="313"/>
      <c r="LY120" s="313"/>
      <c r="LZ120" s="313"/>
      <c r="MA120" s="313"/>
      <c r="MB120" s="313"/>
      <c r="MC120" s="313"/>
      <c r="MD120" s="313"/>
      <c r="ME120" s="313"/>
      <c r="MF120" s="313"/>
      <c r="MG120" s="313"/>
      <c r="MH120" s="313"/>
      <c r="MI120" s="313"/>
      <c r="MJ120" s="313"/>
      <c r="MK120" s="313"/>
      <c r="ML120" s="313"/>
      <c r="MM120" s="313"/>
      <c r="MN120" s="313"/>
      <c r="MO120" s="313"/>
      <c r="MP120" s="313"/>
      <c r="MQ120" s="313"/>
    </row>
    <row r="121" spans="1:638" ht="91.5" x14ac:dyDescent="0.25">
      <c r="A121" s="167" t="s">
        <v>518</v>
      </c>
      <c r="B121" s="32" t="s">
        <v>14</v>
      </c>
      <c r="C121" s="32" t="s">
        <v>97</v>
      </c>
      <c r="D121" s="32"/>
      <c r="E121" s="38"/>
      <c r="F121" s="32"/>
      <c r="G121" s="32"/>
      <c r="H121" s="32"/>
      <c r="I121" s="32"/>
      <c r="J121" s="32"/>
      <c r="K121" s="33">
        <f t="shared" si="97"/>
        <v>0</v>
      </c>
      <c r="L121" s="38">
        <v>9000</v>
      </c>
      <c r="M121" s="32"/>
      <c r="N121" s="32"/>
      <c r="O121" s="32"/>
      <c r="P121" s="32"/>
      <c r="Q121" s="32"/>
      <c r="R121" s="33">
        <f t="shared" si="102"/>
        <v>9000</v>
      </c>
      <c r="S121" s="32"/>
      <c r="T121" s="32"/>
      <c r="U121" s="32"/>
      <c r="V121" s="32"/>
      <c r="W121" s="32"/>
      <c r="X121" s="32"/>
      <c r="Y121" s="33">
        <f t="shared" si="103"/>
        <v>0</v>
      </c>
      <c r="Z121" s="32"/>
      <c r="AA121" s="32"/>
      <c r="AB121" s="32"/>
      <c r="AC121" s="32"/>
      <c r="AD121" s="32"/>
      <c r="AE121" s="32"/>
      <c r="AF121" s="33">
        <f t="shared" si="98"/>
        <v>0</v>
      </c>
      <c r="AG121" s="32"/>
      <c r="AH121" s="32"/>
      <c r="AI121" s="32"/>
      <c r="AJ121" s="32"/>
      <c r="AK121" s="32"/>
      <c r="AL121" s="32"/>
      <c r="AM121" s="33">
        <f t="shared" si="99"/>
        <v>0</v>
      </c>
      <c r="AN121" s="32"/>
      <c r="AO121" s="32"/>
      <c r="AP121" s="32"/>
      <c r="AQ121" s="32"/>
      <c r="AR121" s="32"/>
      <c r="AS121" s="32"/>
      <c r="AT121" s="33">
        <f t="shared" si="100"/>
        <v>0</v>
      </c>
      <c r="AU121" s="35">
        <f t="shared" si="101"/>
        <v>9000</v>
      </c>
      <c r="AV121" s="43" t="s">
        <v>670</v>
      </c>
      <c r="AW121" s="32">
        <v>2022</v>
      </c>
      <c r="AX121" s="36">
        <v>2022</v>
      </c>
      <c r="AY121" s="53" t="s">
        <v>129</v>
      </c>
      <c r="FF121" s="313"/>
      <c r="FG121" s="313"/>
      <c r="FH121" s="313"/>
      <c r="FI121" s="313"/>
      <c r="FJ121" s="313"/>
      <c r="FK121" s="313"/>
      <c r="FL121" s="313"/>
      <c r="FM121" s="313"/>
      <c r="FN121" s="313"/>
      <c r="FO121" s="313"/>
      <c r="FP121" s="313"/>
      <c r="FQ121" s="313"/>
      <c r="FR121" s="313"/>
      <c r="FS121" s="313"/>
      <c r="FT121" s="313"/>
      <c r="FU121" s="313"/>
      <c r="FV121" s="313"/>
      <c r="FW121" s="313"/>
      <c r="FX121" s="313"/>
      <c r="FY121" s="313"/>
      <c r="FZ121" s="313"/>
      <c r="GA121" s="313"/>
      <c r="GB121" s="313"/>
      <c r="GC121" s="313"/>
      <c r="GD121" s="313"/>
      <c r="GE121" s="313"/>
      <c r="GF121" s="313"/>
      <c r="GG121" s="313"/>
      <c r="GH121" s="313"/>
      <c r="GI121" s="313"/>
      <c r="GJ121" s="313"/>
      <c r="GK121" s="313"/>
      <c r="GL121" s="313"/>
      <c r="GM121" s="313"/>
      <c r="GN121" s="313"/>
      <c r="GO121" s="313"/>
      <c r="GP121" s="313"/>
      <c r="GQ121" s="313"/>
      <c r="GR121" s="313"/>
      <c r="GS121" s="313"/>
      <c r="GT121" s="313"/>
      <c r="GU121" s="313"/>
      <c r="GV121" s="313"/>
      <c r="GW121" s="313"/>
      <c r="GX121" s="313"/>
      <c r="GY121" s="313"/>
      <c r="GZ121" s="313"/>
      <c r="HA121" s="313"/>
      <c r="HB121" s="313"/>
      <c r="HC121" s="313"/>
      <c r="HD121" s="313"/>
      <c r="HE121" s="313"/>
      <c r="HF121" s="313"/>
      <c r="HG121" s="313"/>
      <c r="HH121" s="313"/>
      <c r="HI121" s="313"/>
      <c r="HJ121" s="313"/>
      <c r="HK121" s="313"/>
      <c r="HL121" s="313"/>
      <c r="HM121" s="313"/>
      <c r="HN121" s="313"/>
      <c r="HO121" s="313"/>
      <c r="HP121" s="313"/>
      <c r="HQ121" s="313"/>
      <c r="HR121" s="313"/>
      <c r="HS121" s="313"/>
      <c r="HT121" s="313"/>
      <c r="HU121" s="313"/>
      <c r="HV121" s="313"/>
      <c r="HW121" s="313"/>
      <c r="HX121" s="313"/>
      <c r="HY121" s="313"/>
      <c r="HZ121" s="313"/>
      <c r="IA121" s="313"/>
      <c r="IB121" s="313"/>
      <c r="IC121" s="313"/>
      <c r="ID121" s="313"/>
      <c r="IE121" s="313"/>
      <c r="IF121" s="313"/>
      <c r="IG121" s="313"/>
      <c r="IH121" s="313"/>
      <c r="II121" s="313"/>
      <c r="IJ121" s="313"/>
      <c r="IK121" s="313"/>
      <c r="IL121" s="313"/>
      <c r="IM121" s="313"/>
      <c r="IN121" s="313"/>
      <c r="IO121" s="313"/>
      <c r="IP121" s="313"/>
      <c r="IQ121" s="313"/>
      <c r="IR121" s="313"/>
      <c r="IS121" s="313"/>
      <c r="IT121" s="313"/>
      <c r="IU121" s="313"/>
      <c r="IV121" s="313"/>
      <c r="IW121" s="313"/>
      <c r="IX121" s="313"/>
      <c r="IY121" s="313"/>
      <c r="IZ121" s="313"/>
      <c r="JA121" s="313"/>
      <c r="JB121" s="313"/>
      <c r="JC121" s="313"/>
      <c r="JD121" s="313"/>
      <c r="JE121" s="313"/>
      <c r="JF121" s="313"/>
      <c r="JG121" s="313"/>
      <c r="JH121" s="313"/>
      <c r="JI121" s="313"/>
      <c r="JJ121" s="313"/>
      <c r="JK121" s="313"/>
      <c r="JL121" s="313"/>
      <c r="JM121" s="313"/>
      <c r="JN121" s="313"/>
      <c r="JO121" s="313"/>
      <c r="JP121" s="313"/>
      <c r="JQ121" s="313"/>
      <c r="JR121" s="313"/>
      <c r="JS121" s="313"/>
      <c r="JT121" s="313"/>
      <c r="JU121" s="313"/>
      <c r="JV121" s="313"/>
      <c r="JW121" s="313"/>
      <c r="JX121" s="313"/>
      <c r="JY121" s="313"/>
      <c r="JZ121" s="313"/>
      <c r="KA121" s="313"/>
      <c r="KB121" s="313"/>
      <c r="KC121" s="313"/>
      <c r="KD121" s="313"/>
      <c r="KE121" s="313"/>
      <c r="KF121" s="313"/>
      <c r="KG121" s="313"/>
      <c r="KH121" s="313"/>
      <c r="KI121" s="313"/>
      <c r="KJ121" s="313"/>
      <c r="KK121" s="313"/>
      <c r="KL121" s="313"/>
      <c r="KM121" s="313"/>
      <c r="KN121" s="313"/>
      <c r="KO121" s="313"/>
      <c r="KP121" s="313"/>
      <c r="KQ121" s="313"/>
      <c r="KR121" s="313"/>
      <c r="KS121" s="313"/>
      <c r="KT121" s="313"/>
      <c r="KU121" s="313"/>
      <c r="KV121" s="313"/>
      <c r="KW121" s="313"/>
      <c r="KX121" s="313"/>
      <c r="KY121" s="313"/>
      <c r="KZ121" s="313"/>
      <c r="LA121" s="313"/>
      <c r="LB121" s="313"/>
      <c r="LC121" s="313"/>
      <c r="LD121" s="313"/>
      <c r="LE121" s="313"/>
      <c r="LF121" s="313"/>
      <c r="LG121" s="313"/>
      <c r="LH121" s="313"/>
      <c r="LI121" s="313"/>
      <c r="LJ121" s="313"/>
      <c r="LK121" s="313"/>
      <c r="LL121" s="313"/>
      <c r="LM121" s="313"/>
      <c r="LN121" s="313"/>
      <c r="LO121" s="313"/>
      <c r="LP121" s="313"/>
      <c r="LQ121" s="313"/>
      <c r="LR121" s="313"/>
      <c r="LS121" s="313"/>
      <c r="LT121" s="313"/>
      <c r="LU121" s="313"/>
      <c r="LV121" s="313"/>
      <c r="LW121" s="313"/>
      <c r="LX121" s="313"/>
      <c r="LY121" s="313"/>
      <c r="LZ121" s="313"/>
      <c r="MA121" s="313"/>
      <c r="MB121" s="313"/>
      <c r="MC121" s="313"/>
      <c r="MD121" s="313"/>
      <c r="ME121" s="313"/>
      <c r="MF121" s="313"/>
      <c r="MG121" s="313"/>
      <c r="MH121" s="313"/>
      <c r="MI121" s="313"/>
      <c r="MJ121" s="313"/>
      <c r="MK121" s="313"/>
      <c r="ML121" s="313"/>
      <c r="MM121" s="313"/>
      <c r="MN121" s="313"/>
      <c r="MO121" s="313"/>
      <c r="MP121" s="313"/>
      <c r="MQ121" s="313"/>
    </row>
    <row r="122" spans="1:638" ht="108.75" customHeight="1" x14ac:dyDescent="0.25">
      <c r="A122" s="167" t="s">
        <v>329</v>
      </c>
      <c r="B122" s="32" t="s">
        <v>91</v>
      </c>
      <c r="C122" s="32" t="s">
        <v>97</v>
      </c>
      <c r="D122" s="32"/>
      <c r="E122" s="38"/>
      <c r="F122" s="32"/>
      <c r="G122" s="32"/>
      <c r="H122" s="32"/>
      <c r="I122" s="32"/>
      <c r="J122" s="32"/>
      <c r="K122" s="33">
        <f t="shared" si="97"/>
        <v>0</v>
      </c>
      <c r="L122" s="38">
        <v>5000</v>
      </c>
      <c r="M122" s="32"/>
      <c r="N122" s="32"/>
      <c r="O122" s="32"/>
      <c r="P122" s="32"/>
      <c r="Q122" s="32"/>
      <c r="R122" s="33">
        <f t="shared" si="102"/>
        <v>5000</v>
      </c>
      <c r="S122" s="32"/>
      <c r="T122" s="32"/>
      <c r="U122" s="32"/>
      <c r="V122" s="32"/>
      <c r="W122" s="32"/>
      <c r="X122" s="32"/>
      <c r="Y122" s="33">
        <f t="shared" si="103"/>
        <v>0</v>
      </c>
      <c r="Z122" s="32"/>
      <c r="AA122" s="32"/>
      <c r="AB122" s="32"/>
      <c r="AC122" s="32"/>
      <c r="AD122" s="32"/>
      <c r="AE122" s="32"/>
      <c r="AF122" s="33">
        <f t="shared" si="98"/>
        <v>0</v>
      </c>
      <c r="AG122" s="32"/>
      <c r="AH122" s="32"/>
      <c r="AI122" s="32"/>
      <c r="AJ122" s="32"/>
      <c r="AK122" s="32"/>
      <c r="AL122" s="32"/>
      <c r="AM122" s="33">
        <f t="shared" si="99"/>
        <v>0</v>
      </c>
      <c r="AN122" s="32"/>
      <c r="AO122" s="32"/>
      <c r="AP122" s="32"/>
      <c r="AQ122" s="32"/>
      <c r="AR122" s="32"/>
      <c r="AS122" s="32"/>
      <c r="AT122" s="33">
        <f t="shared" si="100"/>
        <v>0</v>
      </c>
      <c r="AU122" s="35">
        <f t="shared" si="101"/>
        <v>5000</v>
      </c>
      <c r="AV122" s="43" t="s">
        <v>671</v>
      </c>
      <c r="AW122" s="32">
        <v>2022</v>
      </c>
      <c r="AX122" s="36">
        <v>2022</v>
      </c>
      <c r="AY122" s="53" t="s">
        <v>129</v>
      </c>
      <c r="FF122" s="313"/>
      <c r="FG122" s="313"/>
      <c r="FH122" s="313"/>
      <c r="FI122" s="313"/>
      <c r="FJ122" s="313"/>
      <c r="FK122" s="313"/>
      <c r="FL122" s="313"/>
      <c r="FM122" s="313"/>
      <c r="FN122" s="313"/>
      <c r="FO122" s="313"/>
      <c r="FP122" s="313"/>
      <c r="FQ122" s="313"/>
      <c r="FR122" s="313"/>
      <c r="FS122" s="313"/>
      <c r="FT122" s="313"/>
      <c r="FU122" s="313"/>
      <c r="FV122" s="313"/>
      <c r="FW122" s="313"/>
      <c r="FX122" s="313"/>
      <c r="FY122" s="313"/>
      <c r="FZ122" s="313"/>
      <c r="GA122" s="313"/>
      <c r="GB122" s="313"/>
      <c r="GC122" s="313"/>
      <c r="GD122" s="313"/>
      <c r="GE122" s="313"/>
      <c r="GF122" s="313"/>
      <c r="GG122" s="313"/>
      <c r="GH122" s="313"/>
      <c r="GI122" s="313"/>
      <c r="GJ122" s="313"/>
      <c r="GK122" s="313"/>
      <c r="GL122" s="313"/>
      <c r="GM122" s="313"/>
      <c r="GN122" s="313"/>
      <c r="GO122" s="313"/>
      <c r="GP122" s="313"/>
      <c r="GQ122" s="313"/>
      <c r="GR122" s="313"/>
      <c r="GS122" s="313"/>
      <c r="GT122" s="313"/>
      <c r="GU122" s="313"/>
      <c r="GV122" s="313"/>
      <c r="GW122" s="313"/>
      <c r="GX122" s="313"/>
      <c r="GY122" s="313"/>
      <c r="GZ122" s="313"/>
      <c r="HA122" s="313"/>
      <c r="HB122" s="313"/>
      <c r="HC122" s="313"/>
      <c r="HD122" s="313"/>
      <c r="HE122" s="313"/>
      <c r="HF122" s="313"/>
      <c r="HG122" s="313"/>
      <c r="HH122" s="313"/>
      <c r="HI122" s="313"/>
      <c r="HJ122" s="313"/>
      <c r="HK122" s="313"/>
      <c r="HL122" s="313"/>
      <c r="HM122" s="313"/>
      <c r="HN122" s="313"/>
      <c r="HO122" s="313"/>
      <c r="HP122" s="313"/>
      <c r="HQ122" s="313"/>
      <c r="HR122" s="313"/>
      <c r="HS122" s="313"/>
      <c r="HT122" s="313"/>
      <c r="HU122" s="313"/>
      <c r="HV122" s="313"/>
      <c r="HW122" s="313"/>
      <c r="HX122" s="313"/>
      <c r="HY122" s="313"/>
      <c r="HZ122" s="313"/>
      <c r="IA122" s="313"/>
      <c r="IB122" s="313"/>
      <c r="IC122" s="313"/>
      <c r="ID122" s="313"/>
      <c r="IE122" s="313"/>
      <c r="IF122" s="313"/>
      <c r="IG122" s="313"/>
      <c r="IH122" s="313"/>
      <c r="II122" s="313"/>
      <c r="IJ122" s="313"/>
      <c r="IK122" s="313"/>
      <c r="IL122" s="313"/>
      <c r="IM122" s="313"/>
      <c r="IN122" s="313"/>
      <c r="IO122" s="313"/>
      <c r="IP122" s="313"/>
      <c r="IQ122" s="313"/>
      <c r="IR122" s="313"/>
      <c r="IS122" s="313"/>
      <c r="IT122" s="313"/>
      <c r="IU122" s="313"/>
      <c r="IV122" s="313"/>
      <c r="IW122" s="313"/>
      <c r="IX122" s="313"/>
      <c r="IY122" s="313"/>
      <c r="IZ122" s="313"/>
      <c r="JA122" s="313"/>
      <c r="JB122" s="313"/>
      <c r="JC122" s="313"/>
      <c r="JD122" s="313"/>
      <c r="JE122" s="313"/>
      <c r="JF122" s="313"/>
      <c r="JG122" s="313"/>
      <c r="JH122" s="313"/>
      <c r="JI122" s="313"/>
      <c r="JJ122" s="313"/>
      <c r="JK122" s="313"/>
      <c r="JL122" s="313"/>
      <c r="JM122" s="313"/>
      <c r="JN122" s="313"/>
      <c r="JO122" s="313"/>
      <c r="JP122" s="313"/>
      <c r="JQ122" s="313"/>
      <c r="JR122" s="313"/>
      <c r="JS122" s="313"/>
      <c r="JT122" s="313"/>
      <c r="JU122" s="313"/>
      <c r="JV122" s="313"/>
      <c r="JW122" s="313"/>
      <c r="JX122" s="313"/>
      <c r="JY122" s="313"/>
      <c r="JZ122" s="313"/>
      <c r="KA122" s="313"/>
      <c r="KB122" s="313"/>
      <c r="KC122" s="313"/>
      <c r="KD122" s="313"/>
      <c r="KE122" s="313"/>
      <c r="KF122" s="313"/>
      <c r="KG122" s="313"/>
      <c r="KH122" s="313"/>
      <c r="KI122" s="313"/>
      <c r="KJ122" s="313"/>
      <c r="KK122" s="313"/>
      <c r="KL122" s="313"/>
      <c r="KM122" s="313"/>
      <c r="KN122" s="313"/>
      <c r="KO122" s="313"/>
      <c r="KP122" s="313"/>
      <c r="KQ122" s="313"/>
      <c r="KR122" s="313"/>
      <c r="KS122" s="313"/>
      <c r="KT122" s="313"/>
      <c r="KU122" s="313"/>
      <c r="KV122" s="313"/>
      <c r="KW122" s="313"/>
      <c r="KX122" s="313"/>
      <c r="KY122" s="313"/>
      <c r="KZ122" s="313"/>
      <c r="LA122" s="313"/>
      <c r="LB122" s="313"/>
      <c r="LC122" s="313"/>
      <c r="LD122" s="313"/>
      <c r="LE122" s="313"/>
      <c r="LF122" s="313"/>
      <c r="LG122" s="313"/>
      <c r="LH122" s="313"/>
      <c r="LI122" s="313"/>
      <c r="LJ122" s="313"/>
      <c r="LK122" s="313"/>
      <c r="LL122" s="313"/>
      <c r="LM122" s="313"/>
      <c r="LN122" s="313"/>
      <c r="LO122" s="313"/>
      <c r="LP122" s="313"/>
      <c r="LQ122" s="313"/>
      <c r="LR122" s="313"/>
      <c r="LS122" s="313"/>
      <c r="LT122" s="313"/>
      <c r="LU122" s="313"/>
      <c r="LV122" s="313"/>
      <c r="LW122" s="313"/>
      <c r="LX122" s="313"/>
      <c r="LY122" s="313"/>
      <c r="LZ122" s="313"/>
      <c r="MA122" s="313"/>
      <c r="MB122" s="313"/>
      <c r="MC122" s="313"/>
      <c r="MD122" s="313"/>
      <c r="ME122" s="313"/>
      <c r="MF122" s="313"/>
      <c r="MG122" s="313"/>
      <c r="MH122" s="313"/>
      <c r="MI122" s="313"/>
      <c r="MJ122" s="313"/>
      <c r="MK122" s="313"/>
      <c r="ML122" s="313"/>
      <c r="MM122" s="313"/>
      <c r="MN122" s="313"/>
      <c r="MO122" s="313"/>
      <c r="MP122" s="313"/>
      <c r="MQ122" s="313"/>
    </row>
    <row r="123" spans="1:638" ht="102.75" customHeight="1" x14ac:dyDescent="0.25">
      <c r="A123" s="55" t="s">
        <v>549</v>
      </c>
      <c r="B123" s="32" t="s">
        <v>843</v>
      </c>
      <c r="C123" s="32" t="s">
        <v>97</v>
      </c>
      <c r="D123" s="32"/>
      <c r="E123" s="38"/>
      <c r="F123" s="32"/>
      <c r="G123" s="32"/>
      <c r="H123" s="32"/>
      <c r="I123" s="32"/>
      <c r="J123" s="32"/>
      <c r="K123" s="33">
        <f t="shared" si="97"/>
        <v>0</v>
      </c>
      <c r="L123" s="32">
        <v>75000</v>
      </c>
      <c r="M123" s="32"/>
      <c r="N123" s="32"/>
      <c r="O123" s="32"/>
      <c r="P123" s="32"/>
      <c r="Q123" s="32"/>
      <c r="R123" s="33">
        <f t="shared" si="102"/>
        <v>75000</v>
      </c>
      <c r="S123" s="32"/>
      <c r="T123" s="32"/>
      <c r="U123" s="32"/>
      <c r="V123" s="32"/>
      <c r="W123" s="32"/>
      <c r="X123" s="32"/>
      <c r="Y123" s="33">
        <f t="shared" si="103"/>
        <v>0</v>
      </c>
      <c r="Z123" s="32"/>
      <c r="AA123" s="32"/>
      <c r="AB123" s="32"/>
      <c r="AC123" s="32"/>
      <c r="AD123" s="32"/>
      <c r="AE123" s="32"/>
      <c r="AF123" s="33">
        <f t="shared" si="98"/>
        <v>0</v>
      </c>
      <c r="AG123" s="32"/>
      <c r="AH123" s="32"/>
      <c r="AI123" s="32"/>
      <c r="AJ123" s="32"/>
      <c r="AK123" s="32"/>
      <c r="AL123" s="32"/>
      <c r="AM123" s="33">
        <f t="shared" si="99"/>
        <v>0</v>
      </c>
      <c r="AN123" s="32"/>
      <c r="AO123" s="32"/>
      <c r="AP123" s="32"/>
      <c r="AQ123" s="32"/>
      <c r="AR123" s="32"/>
      <c r="AS123" s="32"/>
      <c r="AT123" s="33">
        <f t="shared" si="100"/>
        <v>0</v>
      </c>
      <c r="AU123" s="35">
        <f t="shared" si="101"/>
        <v>75000</v>
      </c>
      <c r="AV123" s="43" t="s">
        <v>672</v>
      </c>
      <c r="AW123" s="32">
        <v>2023</v>
      </c>
      <c r="AX123" s="36">
        <v>2023</v>
      </c>
      <c r="AY123" s="53" t="s">
        <v>138</v>
      </c>
      <c r="FF123" s="313"/>
      <c r="FG123" s="313"/>
      <c r="FH123" s="313"/>
      <c r="FI123" s="313"/>
      <c r="FJ123" s="313"/>
      <c r="FK123" s="313"/>
      <c r="FL123" s="313"/>
      <c r="FM123" s="313"/>
      <c r="FN123" s="313"/>
      <c r="FO123" s="313"/>
      <c r="FP123" s="313"/>
      <c r="FQ123" s="313"/>
      <c r="FR123" s="313"/>
      <c r="FS123" s="313"/>
      <c r="FT123" s="313"/>
      <c r="FU123" s="313"/>
      <c r="FV123" s="313"/>
      <c r="FW123" s="313"/>
      <c r="FX123" s="313"/>
      <c r="FY123" s="313"/>
      <c r="FZ123" s="313"/>
      <c r="GA123" s="313"/>
      <c r="GB123" s="313"/>
      <c r="GC123" s="313"/>
      <c r="GD123" s="313"/>
      <c r="GE123" s="313"/>
      <c r="GF123" s="313"/>
      <c r="GG123" s="313"/>
      <c r="GH123" s="313"/>
      <c r="GI123" s="313"/>
      <c r="GJ123" s="313"/>
      <c r="GK123" s="313"/>
      <c r="GL123" s="313"/>
      <c r="GM123" s="313"/>
      <c r="GN123" s="313"/>
      <c r="GO123" s="313"/>
      <c r="GP123" s="313"/>
      <c r="GQ123" s="313"/>
      <c r="GR123" s="313"/>
      <c r="GS123" s="313"/>
      <c r="GT123" s="313"/>
      <c r="GU123" s="313"/>
      <c r="GV123" s="313"/>
      <c r="GW123" s="313"/>
      <c r="GX123" s="313"/>
      <c r="GY123" s="313"/>
      <c r="GZ123" s="313"/>
      <c r="HA123" s="313"/>
      <c r="HB123" s="313"/>
      <c r="HC123" s="313"/>
      <c r="HD123" s="313"/>
      <c r="HE123" s="313"/>
      <c r="HF123" s="313"/>
      <c r="HG123" s="313"/>
      <c r="HH123" s="313"/>
      <c r="HI123" s="313"/>
      <c r="HJ123" s="313"/>
      <c r="HK123" s="313"/>
      <c r="HL123" s="313"/>
      <c r="HM123" s="313"/>
      <c r="HN123" s="313"/>
      <c r="HO123" s="313"/>
      <c r="HP123" s="313"/>
      <c r="HQ123" s="313"/>
      <c r="HR123" s="313"/>
      <c r="HS123" s="313"/>
      <c r="HT123" s="313"/>
      <c r="HU123" s="313"/>
      <c r="HV123" s="313"/>
      <c r="HW123" s="313"/>
      <c r="HX123" s="313"/>
      <c r="HY123" s="313"/>
      <c r="HZ123" s="313"/>
      <c r="IA123" s="313"/>
      <c r="IB123" s="313"/>
      <c r="IC123" s="313"/>
      <c r="ID123" s="313"/>
      <c r="IE123" s="313"/>
      <c r="IF123" s="313"/>
      <c r="IG123" s="313"/>
      <c r="IH123" s="313"/>
      <c r="II123" s="313"/>
      <c r="IJ123" s="313"/>
      <c r="IK123" s="313"/>
      <c r="IL123" s="313"/>
      <c r="IM123" s="313"/>
      <c r="IN123" s="313"/>
      <c r="IO123" s="313"/>
      <c r="IP123" s="313"/>
      <c r="IQ123" s="313"/>
      <c r="IR123" s="313"/>
      <c r="IS123" s="313"/>
      <c r="IT123" s="313"/>
      <c r="IU123" s="313"/>
      <c r="IV123" s="313"/>
      <c r="IW123" s="313"/>
      <c r="IX123" s="313"/>
      <c r="IY123" s="313"/>
      <c r="IZ123" s="313"/>
      <c r="JA123" s="313"/>
      <c r="JB123" s="313"/>
      <c r="JC123" s="313"/>
      <c r="JD123" s="313"/>
      <c r="JE123" s="313"/>
      <c r="JF123" s="313"/>
      <c r="JG123" s="313"/>
      <c r="JH123" s="313"/>
      <c r="JI123" s="313"/>
      <c r="JJ123" s="313"/>
      <c r="JK123" s="313"/>
      <c r="JL123" s="313"/>
      <c r="JM123" s="313"/>
      <c r="JN123" s="313"/>
      <c r="JO123" s="313"/>
      <c r="JP123" s="313"/>
      <c r="JQ123" s="313"/>
      <c r="JR123" s="313"/>
      <c r="JS123" s="313"/>
      <c r="JT123" s="313"/>
      <c r="JU123" s="313"/>
      <c r="JV123" s="313"/>
      <c r="JW123" s="313"/>
      <c r="JX123" s="313"/>
      <c r="JY123" s="313"/>
      <c r="JZ123" s="313"/>
      <c r="KA123" s="313"/>
      <c r="KB123" s="313"/>
      <c r="KC123" s="313"/>
      <c r="KD123" s="313"/>
      <c r="KE123" s="313"/>
      <c r="KF123" s="313"/>
      <c r="KG123" s="313"/>
      <c r="KH123" s="313"/>
      <c r="KI123" s="313"/>
      <c r="KJ123" s="313"/>
      <c r="KK123" s="313"/>
      <c r="KL123" s="313"/>
      <c r="KM123" s="313"/>
      <c r="KN123" s="313"/>
      <c r="KO123" s="313"/>
      <c r="KP123" s="313"/>
      <c r="KQ123" s="313"/>
      <c r="KR123" s="313"/>
      <c r="KS123" s="313"/>
      <c r="KT123" s="313"/>
      <c r="KU123" s="313"/>
      <c r="KV123" s="313"/>
      <c r="KW123" s="313"/>
      <c r="KX123" s="313"/>
      <c r="KY123" s="313"/>
      <c r="KZ123" s="313"/>
      <c r="LA123" s="313"/>
      <c r="LB123" s="313"/>
      <c r="LC123" s="313"/>
      <c r="LD123" s="313"/>
      <c r="LE123" s="313"/>
      <c r="LF123" s="313"/>
      <c r="LG123" s="313"/>
      <c r="LH123" s="313"/>
      <c r="LI123" s="313"/>
      <c r="LJ123" s="313"/>
      <c r="LK123" s="313"/>
      <c r="LL123" s="313"/>
      <c r="LM123" s="313"/>
      <c r="LN123" s="313"/>
      <c r="LO123" s="313"/>
      <c r="LP123" s="313"/>
      <c r="LQ123" s="313"/>
      <c r="LR123" s="313"/>
      <c r="LS123" s="313"/>
      <c r="LT123" s="313"/>
      <c r="LU123" s="313"/>
      <c r="LV123" s="313"/>
      <c r="LW123" s="313"/>
      <c r="LX123" s="313"/>
      <c r="LY123" s="313"/>
      <c r="LZ123" s="313"/>
      <c r="MA123" s="313"/>
      <c r="MB123" s="313"/>
      <c r="MC123" s="313"/>
      <c r="MD123" s="313"/>
      <c r="ME123" s="313"/>
      <c r="MF123" s="313"/>
      <c r="MG123" s="313"/>
      <c r="MH123" s="313"/>
      <c r="MI123" s="313"/>
      <c r="MJ123" s="313"/>
      <c r="MK123" s="313"/>
      <c r="ML123" s="313"/>
      <c r="MM123" s="313"/>
      <c r="MN123" s="313"/>
      <c r="MO123" s="313"/>
      <c r="MP123" s="313"/>
      <c r="MQ123" s="313"/>
    </row>
    <row r="124" spans="1:638" ht="100.5" customHeight="1" x14ac:dyDescent="0.25">
      <c r="A124" s="55" t="s">
        <v>550</v>
      </c>
      <c r="B124" s="32" t="s">
        <v>69</v>
      </c>
      <c r="C124" s="32" t="s">
        <v>97</v>
      </c>
      <c r="D124" s="32"/>
      <c r="E124" s="38"/>
      <c r="F124" s="32"/>
      <c r="G124" s="32"/>
      <c r="H124" s="32"/>
      <c r="I124" s="32"/>
      <c r="J124" s="32"/>
      <c r="K124" s="33">
        <f t="shared" si="97"/>
        <v>0</v>
      </c>
      <c r="L124" s="32"/>
      <c r="M124" s="32">
        <v>100000</v>
      </c>
      <c r="N124" s="32"/>
      <c r="O124" s="32"/>
      <c r="P124" s="32"/>
      <c r="Q124" s="32"/>
      <c r="R124" s="33">
        <f t="shared" si="102"/>
        <v>100000</v>
      </c>
      <c r="S124" s="32"/>
      <c r="T124" s="32"/>
      <c r="U124" s="32"/>
      <c r="V124" s="32"/>
      <c r="W124" s="32"/>
      <c r="X124" s="32"/>
      <c r="Y124" s="33">
        <f t="shared" si="103"/>
        <v>0</v>
      </c>
      <c r="Z124" s="32"/>
      <c r="AA124" s="32"/>
      <c r="AB124" s="32"/>
      <c r="AC124" s="32"/>
      <c r="AD124" s="32"/>
      <c r="AE124" s="32"/>
      <c r="AF124" s="33">
        <f t="shared" si="98"/>
        <v>0</v>
      </c>
      <c r="AG124" s="32"/>
      <c r="AH124" s="32"/>
      <c r="AI124" s="32"/>
      <c r="AJ124" s="32"/>
      <c r="AK124" s="32"/>
      <c r="AL124" s="32"/>
      <c r="AM124" s="33">
        <f t="shared" si="99"/>
        <v>0</v>
      </c>
      <c r="AN124" s="32"/>
      <c r="AO124" s="32"/>
      <c r="AP124" s="32"/>
      <c r="AQ124" s="32"/>
      <c r="AR124" s="32"/>
      <c r="AS124" s="32"/>
      <c r="AT124" s="33">
        <f t="shared" si="100"/>
        <v>0</v>
      </c>
      <c r="AU124" s="35">
        <f t="shared" si="101"/>
        <v>100000</v>
      </c>
      <c r="AV124" s="43" t="s">
        <v>673</v>
      </c>
      <c r="AW124" s="32">
        <v>2023</v>
      </c>
      <c r="AX124" s="38">
        <v>2023</v>
      </c>
      <c r="AY124" s="53" t="s">
        <v>138</v>
      </c>
      <c r="FF124" s="313"/>
      <c r="FG124" s="313"/>
      <c r="FH124" s="313"/>
      <c r="FI124" s="313"/>
      <c r="FJ124" s="313"/>
      <c r="FK124" s="313"/>
      <c r="FL124" s="313"/>
      <c r="FM124" s="313"/>
      <c r="FN124" s="313"/>
      <c r="FO124" s="313"/>
      <c r="FP124" s="313"/>
      <c r="FQ124" s="313"/>
      <c r="FR124" s="313"/>
      <c r="FS124" s="313"/>
      <c r="FT124" s="313"/>
      <c r="FU124" s="313"/>
      <c r="FV124" s="313"/>
      <c r="FW124" s="313"/>
      <c r="FX124" s="313"/>
      <c r="FY124" s="313"/>
      <c r="FZ124" s="313"/>
      <c r="GA124" s="313"/>
      <c r="GB124" s="313"/>
      <c r="GC124" s="313"/>
      <c r="GD124" s="313"/>
      <c r="GE124" s="313"/>
      <c r="GF124" s="313"/>
      <c r="GG124" s="313"/>
      <c r="GH124" s="313"/>
      <c r="GI124" s="313"/>
      <c r="GJ124" s="313"/>
      <c r="GK124" s="313"/>
      <c r="GL124" s="313"/>
      <c r="GM124" s="313"/>
      <c r="GN124" s="313"/>
      <c r="GO124" s="313"/>
      <c r="GP124" s="313"/>
      <c r="GQ124" s="313"/>
      <c r="GR124" s="313"/>
      <c r="GS124" s="313"/>
      <c r="GT124" s="313"/>
      <c r="GU124" s="313"/>
      <c r="GV124" s="313"/>
      <c r="GW124" s="313"/>
      <c r="GX124" s="313"/>
      <c r="GY124" s="313"/>
      <c r="GZ124" s="313"/>
      <c r="HA124" s="313"/>
      <c r="HB124" s="313"/>
      <c r="HC124" s="313"/>
      <c r="HD124" s="313"/>
      <c r="HE124" s="313"/>
      <c r="HF124" s="313"/>
      <c r="HG124" s="313"/>
      <c r="HH124" s="313"/>
      <c r="HI124" s="313"/>
      <c r="HJ124" s="313"/>
      <c r="HK124" s="313"/>
      <c r="HL124" s="313"/>
      <c r="HM124" s="313"/>
      <c r="HN124" s="313"/>
      <c r="HO124" s="313"/>
      <c r="HP124" s="313"/>
      <c r="HQ124" s="313"/>
      <c r="HR124" s="313"/>
      <c r="HS124" s="313"/>
      <c r="HT124" s="313"/>
      <c r="HU124" s="313"/>
      <c r="HV124" s="313"/>
      <c r="HW124" s="313"/>
      <c r="HX124" s="313"/>
      <c r="HY124" s="313"/>
      <c r="HZ124" s="313"/>
      <c r="IA124" s="313"/>
      <c r="IB124" s="313"/>
      <c r="IC124" s="313"/>
      <c r="ID124" s="313"/>
      <c r="IE124" s="313"/>
      <c r="IF124" s="313"/>
      <c r="IG124" s="313"/>
      <c r="IH124" s="313"/>
      <c r="II124" s="313"/>
      <c r="IJ124" s="313"/>
      <c r="IK124" s="313"/>
      <c r="IL124" s="313"/>
      <c r="IM124" s="313"/>
      <c r="IN124" s="313"/>
      <c r="IO124" s="313"/>
      <c r="IP124" s="313"/>
      <c r="IQ124" s="313"/>
      <c r="IR124" s="313"/>
      <c r="IS124" s="313"/>
      <c r="IT124" s="313"/>
      <c r="IU124" s="313"/>
      <c r="IV124" s="313"/>
      <c r="IW124" s="313"/>
      <c r="IX124" s="313"/>
      <c r="IY124" s="313"/>
      <c r="IZ124" s="313"/>
      <c r="JA124" s="313"/>
      <c r="JB124" s="313"/>
      <c r="JC124" s="313"/>
      <c r="JD124" s="313"/>
      <c r="JE124" s="313"/>
      <c r="JF124" s="313"/>
      <c r="JG124" s="313"/>
      <c r="JH124" s="313"/>
      <c r="JI124" s="313"/>
      <c r="JJ124" s="313"/>
      <c r="JK124" s="313"/>
      <c r="JL124" s="313"/>
      <c r="JM124" s="313"/>
      <c r="JN124" s="313"/>
      <c r="JO124" s="313"/>
      <c r="JP124" s="313"/>
      <c r="JQ124" s="313"/>
      <c r="JR124" s="313"/>
      <c r="JS124" s="313"/>
      <c r="JT124" s="313"/>
      <c r="JU124" s="313"/>
      <c r="JV124" s="313"/>
      <c r="JW124" s="313"/>
      <c r="JX124" s="313"/>
      <c r="JY124" s="313"/>
      <c r="JZ124" s="313"/>
      <c r="KA124" s="313"/>
      <c r="KB124" s="313"/>
      <c r="KC124" s="313"/>
      <c r="KD124" s="313"/>
      <c r="KE124" s="313"/>
      <c r="KF124" s="313"/>
      <c r="KG124" s="313"/>
      <c r="KH124" s="313"/>
      <c r="KI124" s="313"/>
      <c r="KJ124" s="313"/>
      <c r="KK124" s="313"/>
      <c r="KL124" s="313"/>
      <c r="KM124" s="313"/>
      <c r="KN124" s="313"/>
      <c r="KO124" s="313"/>
      <c r="KP124" s="313"/>
      <c r="KQ124" s="313"/>
      <c r="KR124" s="313"/>
      <c r="KS124" s="313"/>
      <c r="KT124" s="313"/>
      <c r="KU124" s="313"/>
      <c r="KV124" s="313"/>
      <c r="KW124" s="313"/>
      <c r="KX124" s="313"/>
      <c r="KY124" s="313"/>
      <c r="KZ124" s="313"/>
      <c r="LA124" s="313"/>
      <c r="LB124" s="313"/>
      <c r="LC124" s="313"/>
      <c r="LD124" s="313"/>
      <c r="LE124" s="313"/>
      <c r="LF124" s="313"/>
      <c r="LG124" s="313"/>
      <c r="LH124" s="313"/>
      <c r="LI124" s="313"/>
      <c r="LJ124" s="313"/>
      <c r="LK124" s="313"/>
      <c r="LL124" s="313"/>
      <c r="LM124" s="313"/>
      <c r="LN124" s="313"/>
      <c r="LO124" s="313"/>
      <c r="LP124" s="313"/>
      <c r="LQ124" s="313"/>
      <c r="LR124" s="313"/>
      <c r="LS124" s="313"/>
      <c r="LT124" s="313"/>
      <c r="LU124" s="313"/>
      <c r="LV124" s="313"/>
      <c r="LW124" s="313"/>
      <c r="LX124" s="313"/>
      <c r="LY124" s="313"/>
      <c r="LZ124" s="313"/>
      <c r="MA124" s="313"/>
      <c r="MB124" s="313"/>
      <c r="MC124" s="313"/>
      <c r="MD124" s="313"/>
      <c r="ME124" s="313"/>
      <c r="MF124" s="313"/>
      <c r="MG124" s="313"/>
      <c r="MH124" s="313"/>
      <c r="MI124" s="313"/>
      <c r="MJ124" s="313"/>
      <c r="MK124" s="313"/>
      <c r="ML124" s="313"/>
      <c r="MM124" s="313"/>
      <c r="MN124" s="313"/>
      <c r="MO124" s="313"/>
      <c r="MP124" s="313"/>
      <c r="MQ124" s="313"/>
    </row>
    <row r="125" spans="1:638" ht="109.5" x14ac:dyDescent="0.25">
      <c r="A125" s="55" t="s">
        <v>551</v>
      </c>
      <c r="B125" s="32" t="s">
        <v>267</v>
      </c>
      <c r="C125" s="32" t="s">
        <v>97</v>
      </c>
      <c r="D125" s="34"/>
      <c r="E125" s="38"/>
      <c r="F125" s="32"/>
      <c r="G125" s="32"/>
      <c r="H125" s="32"/>
      <c r="I125" s="32"/>
      <c r="J125" s="32"/>
      <c r="K125" s="33">
        <f t="shared" si="97"/>
        <v>0</v>
      </c>
      <c r="L125" s="32">
        <v>100000</v>
      </c>
      <c r="M125" s="32"/>
      <c r="N125" s="32"/>
      <c r="O125" s="32"/>
      <c r="P125" s="32"/>
      <c r="Q125" s="32"/>
      <c r="R125" s="33">
        <f t="shared" si="102"/>
        <v>100000</v>
      </c>
      <c r="S125" s="32">
        <v>100000</v>
      </c>
      <c r="T125" s="32"/>
      <c r="U125" s="32"/>
      <c r="V125" s="32"/>
      <c r="W125" s="32"/>
      <c r="X125" s="32"/>
      <c r="Y125" s="33">
        <f t="shared" si="103"/>
        <v>100000</v>
      </c>
      <c r="Z125" s="32">
        <v>100000</v>
      </c>
      <c r="AA125" s="32"/>
      <c r="AB125" s="32"/>
      <c r="AC125" s="32"/>
      <c r="AD125" s="32"/>
      <c r="AE125" s="32"/>
      <c r="AF125" s="33">
        <f t="shared" si="98"/>
        <v>100000</v>
      </c>
      <c r="AG125" s="32">
        <v>100000</v>
      </c>
      <c r="AH125" s="32"/>
      <c r="AI125" s="32"/>
      <c r="AJ125" s="32"/>
      <c r="AK125" s="32"/>
      <c r="AL125" s="32"/>
      <c r="AM125" s="33">
        <f t="shared" si="99"/>
        <v>100000</v>
      </c>
      <c r="AN125" s="32">
        <v>100000</v>
      </c>
      <c r="AO125" s="32"/>
      <c r="AP125" s="32"/>
      <c r="AQ125" s="32"/>
      <c r="AR125" s="32"/>
      <c r="AS125" s="32"/>
      <c r="AT125" s="33">
        <f t="shared" si="100"/>
        <v>100000</v>
      </c>
      <c r="AU125" s="35">
        <f t="shared" si="101"/>
        <v>500000</v>
      </c>
      <c r="AV125" s="43" t="s">
        <v>674</v>
      </c>
      <c r="AW125" s="32">
        <v>2022</v>
      </c>
      <c r="AX125" s="38">
        <v>2027</v>
      </c>
      <c r="AY125" s="53" t="s">
        <v>268</v>
      </c>
      <c r="FF125" s="313"/>
      <c r="FG125" s="313"/>
      <c r="FH125" s="313"/>
      <c r="FI125" s="313"/>
      <c r="FJ125" s="313"/>
      <c r="FK125" s="313"/>
      <c r="FL125" s="313"/>
      <c r="FM125" s="313"/>
      <c r="FN125" s="313"/>
      <c r="FO125" s="313"/>
      <c r="FP125" s="313"/>
      <c r="FQ125" s="313"/>
      <c r="FR125" s="313"/>
      <c r="FS125" s="313"/>
      <c r="FT125" s="313"/>
      <c r="FU125" s="313"/>
      <c r="FV125" s="313"/>
      <c r="FW125" s="313"/>
      <c r="FX125" s="313"/>
      <c r="FY125" s="313"/>
      <c r="FZ125" s="313"/>
      <c r="GA125" s="313"/>
      <c r="GB125" s="313"/>
      <c r="GC125" s="313"/>
      <c r="GD125" s="313"/>
      <c r="GE125" s="313"/>
      <c r="GF125" s="313"/>
      <c r="GG125" s="313"/>
      <c r="GH125" s="313"/>
      <c r="GI125" s="313"/>
      <c r="GJ125" s="313"/>
      <c r="GK125" s="313"/>
      <c r="GL125" s="313"/>
      <c r="GM125" s="313"/>
      <c r="GN125" s="313"/>
      <c r="GO125" s="313"/>
      <c r="GP125" s="313"/>
      <c r="GQ125" s="313"/>
      <c r="GR125" s="313"/>
      <c r="GS125" s="313"/>
      <c r="GT125" s="313"/>
      <c r="GU125" s="313"/>
      <c r="GV125" s="313"/>
      <c r="GW125" s="313"/>
      <c r="GX125" s="313"/>
      <c r="GY125" s="313"/>
      <c r="GZ125" s="313"/>
      <c r="HA125" s="313"/>
      <c r="HB125" s="313"/>
      <c r="HC125" s="313"/>
      <c r="HD125" s="313"/>
      <c r="HE125" s="313"/>
      <c r="HF125" s="313"/>
      <c r="HG125" s="313"/>
      <c r="HH125" s="313"/>
      <c r="HI125" s="313"/>
      <c r="HJ125" s="313"/>
      <c r="HK125" s="313"/>
      <c r="HL125" s="313"/>
      <c r="HM125" s="313"/>
      <c r="HN125" s="313"/>
      <c r="HO125" s="313"/>
      <c r="HP125" s="313"/>
      <c r="HQ125" s="313"/>
      <c r="HR125" s="313"/>
      <c r="HS125" s="313"/>
      <c r="HT125" s="313"/>
      <c r="HU125" s="313"/>
      <c r="HV125" s="313"/>
      <c r="HW125" s="313"/>
      <c r="HX125" s="313"/>
      <c r="HY125" s="313"/>
      <c r="HZ125" s="313"/>
      <c r="IA125" s="313"/>
      <c r="IB125" s="313"/>
      <c r="IC125" s="313"/>
      <c r="ID125" s="313"/>
      <c r="IE125" s="313"/>
      <c r="IF125" s="313"/>
      <c r="IG125" s="313"/>
      <c r="IH125" s="313"/>
      <c r="II125" s="313"/>
      <c r="IJ125" s="313"/>
      <c r="IK125" s="313"/>
      <c r="IL125" s="313"/>
      <c r="IM125" s="313"/>
      <c r="IN125" s="313"/>
      <c r="IO125" s="313"/>
      <c r="IP125" s="313"/>
      <c r="IQ125" s="313"/>
      <c r="IR125" s="313"/>
      <c r="IS125" s="313"/>
      <c r="IT125" s="313"/>
      <c r="IU125" s="313"/>
      <c r="IV125" s="313"/>
      <c r="IW125" s="313"/>
      <c r="IX125" s="313"/>
      <c r="IY125" s="313"/>
      <c r="IZ125" s="313"/>
      <c r="JA125" s="313"/>
      <c r="JB125" s="313"/>
      <c r="JC125" s="313"/>
      <c r="JD125" s="313"/>
      <c r="JE125" s="313"/>
      <c r="JF125" s="313"/>
      <c r="JG125" s="313"/>
      <c r="JH125" s="313"/>
      <c r="JI125" s="313"/>
      <c r="JJ125" s="313"/>
      <c r="JK125" s="313"/>
      <c r="JL125" s="313"/>
      <c r="JM125" s="313"/>
      <c r="JN125" s="313"/>
      <c r="JO125" s="313"/>
      <c r="JP125" s="313"/>
      <c r="JQ125" s="313"/>
      <c r="JR125" s="313"/>
      <c r="JS125" s="313"/>
      <c r="JT125" s="313"/>
      <c r="JU125" s="313"/>
      <c r="JV125" s="313"/>
      <c r="JW125" s="313"/>
      <c r="JX125" s="313"/>
      <c r="JY125" s="313"/>
      <c r="JZ125" s="313"/>
      <c r="KA125" s="313"/>
      <c r="KB125" s="313"/>
      <c r="KC125" s="313"/>
      <c r="KD125" s="313"/>
      <c r="KE125" s="313"/>
      <c r="KF125" s="313"/>
      <c r="KG125" s="313"/>
      <c r="KH125" s="313"/>
      <c r="KI125" s="313"/>
      <c r="KJ125" s="313"/>
      <c r="KK125" s="313"/>
      <c r="KL125" s="313"/>
      <c r="KM125" s="313"/>
      <c r="KN125" s="313"/>
      <c r="KO125" s="313"/>
      <c r="KP125" s="313"/>
      <c r="KQ125" s="313"/>
      <c r="KR125" s="313"/>
      <c r="KS125" s="313"/>
      <c r="KT125" s="313"/>
      <c r="KU125" s="313"/>
      <c r="KV125" s="313"/>
      <c r="KW125" s="313"/>
      <c r="KX125" s="313"/>
      <c r="KY125" s="313"/>
      <c r="KZ125" s="313"/>
      <c r="LA125" s="313"/>
      <c r="LB125" s="313"/>
      <c r="LC125" s="313"/>
      <c r="LD125" s="313"/>
      <c r="LE125" s="313"/>
      <c r="LF125" s="313"/>
      <c r="LG125" s="313"/>
      <c r="LH125" s="313"/>
      <c r="LI125" s="313"/>
      <c r="LJ125" s="313"/>
      <c r="LK125" s="313"/>
      <c r="LL125" s="313"/>
      <c r="LM125" s="313"/>
      <c r="LN125" s="313"/>
      <c r="LO125" s="313"/>
      <c r="LP125" s="313"/>
      <c r="LQ125" s="313"/>
      <c r="LR125" s="313"/>
      <c r="LS125" s="313"/>
      <c r="LT125" s="313"/>
      <c r="LU125" s="313"/>
      <c r="LV125" s="313"/>
      <c r="LW125" s="313"/>
      <c r="LX125" s="313"/>
      <c r="LY125" s="313"/>
      <c r="LZ125" s="313"/>
      <c r="MA125" s="313"/>
      <c r="MB125" s="313"/>
      <c r="MC125" s="313"/>
      <c r="MD125" s="313"/>
      <c r="ME125" s="313"/>
      <c r="MF125" s="313"/>
      <c r="MG125" s="313"/>
      <c r="MH125" s="313"/>
      <c r="MI125" s="313"/>
      <c r="MJ125" s="313"/>
      <c r="MK125" s="313"/>
      <c r="ML125" s="313"/>
      <c r="MM125" s="313"/>
      <c r="MN125" s="313"/>
      <c r="MO125" s="313"/>
      <c r="MP125" s="313"/>
      <c r="MQ125" s="313"/>
    </row>
    <row r="126" spans="1:638" ht="91.5" x14ac:dyDescent="0.25">
      <c r="A126" s="55" t="s">
        <v>552</v>
      </c>
      <c r="B126" s="179" t="s">
        <v>164</v>
      </c>
      <c r="C126" s="32" t="s">
        <v>97</v>
      </c>
      <c r="D126" s="32"/>
      <c r="E126" s="38"/>
      <c r="F126" s="32"/>
      <c r="G126" s="32"/>
      <c r="H126" s="32"/>
      <c r="I126" s="32"/>
      <c r="J126" s="32"/>
      <c r="K126" s="33">
        <f t="shared" si="97"/>
        <v>0</v>
      </c>
      <c r="L126" s="32">
        <v>130000</v>
      </c>
      <c r="M126" s="32"/>
      <c r="N126" s="32"/>
      <c r="O126" s="32"/>
      <c r="P126" s="32"/>
      <c r="Q126" s="32"/>
      <c r="R126" s="33">
        <f t="shared" si="102"/>
        <v>130000</v>
      </c>
      <c r="T126" s="32"/>
      <c r="U126" s="32"/>
      <c r="V126" s="32"/>
      <c r="W126" s="32"/>
      <c r="X126" s="32"/>
      <c r="Y126" s="33">
        <f t="shared" si="103"/>
        <v>0</v>
      </c>
      <c r="Z126" s="32"/>
      <c r="AA126" s="32"/>
      <c r="AB126" s="32"/>
      <c r="AC126" s="32"/>
      <c r="AD126" s="32"/>
      <c r="AE126" s="32"/>
      <c r="AF126" s="33">
        <f t="shared" si="98"/>
        <v>0</v>
      </c>
      <c r="AG126" s="32"/>
      <c r="AH126" s="32"/>
      <c r="AI126" s="32"/>
      <c r="AJ126" s="32"/>
      <c r="AK126" s="32"/>
      <c r="AL126" s="32"/>
      <c r="AM126" s="33">
        <f t="shared" si="99"/>
        <v>0</v>
      </c>
      <c r="AN126" s="32"/>
      <c r="AO126" s="32"/>
      <c r="AP126" s="32"/>
      <c r="AQ126" s="32"/>
      <c r="AR126" s="32"/>
      <c r="AS126" s="32"/>
      <c r="AT126" s="33">
        <f t="shared" si="100"/>
        <v>0</v>
      </c>
      <c r="AU126" s="35">
        <f t="shared" si="101"/>
        <v>130000</v>
      </c>
      <c r="AV126" s="121" t="s">
        <v>889</v>
      </c>
      <c r="AW126" s="54">
        <v>2023</v>
      </c>
      <c r="AX126" s="54">
        <v>2024</v>
      </c>
      <c r="AY126" s="52" t="s">
        <v>165</v>
      </c>
      <c r="FF126" s="313"/>
      <c r="FG126" s="313"/>
      <c r="FH126" s="313"/>
      <c r="FI126" s="313"/>
      <c r="FJ126" s="313"/>
      <c r="FK126" s="313"/>
      <c r="FL126" s="313"/>
      <c r="FM126" s="313"/>
      <c r="FN126" s="313"/>
      <c r="FO126" s="313"/>
      <c r="FP126" s="313"/>
      <c r="FQ126" s="313"/>
      <c r="FR126" s="313"/>
      <c r="FS126" s="313"/>
      <c r="FT126" s="313"/>
      <c r="FU126" s="313"/>
      <c r="FV126" s="313"/>
      <c r="FW126" s="313"/>
      <c r="FX126" s="313"/>
      <c r="FY126" s="313"/>
      <c r="FZ126" s="313"/>
      <c r="GA126" s="313"/>
      <c r="GB126" s="313"/>
      <c r="GC126" s="313"/>
      <c r="GD126" s="313"/>
      <c r="GE126" s="313"/>
      <c r="GF126" s="313"/>
      <c r="GG126" s="313"/>
      <c r="GH126" s="313"/>
      <c r="GI126" s="313"/>
      <c r="GJ126" s="313"/>
      <c r="GK126" s="313"/>
      <c r="GL126" s="313"/>
      <c r="GM126" s="313"/>
      <c r="GN126" s="313"/>
      <c r="GO126" s="313"/>
      <c r="GP126" s="313"/>
      <c r="GQ126" s="313"/>
      <c r="GR126" s="313"/>
      <c r="GS126" s="313"/>
      <c r="GT126" s="313"/>
      <c r="GU126" s="313"/>
      <c r="GV126" s="313"/>
      <c r="GW126" s="313"/>
      <c r="GX126" s="313"/>
      <c r="GY126" s="313"/>
      <c r="GZ126" s="313"/>
      <c r="HA126" s="313"/>
      <c r="HB126" s="313"/>
      <c r="HC126" s="313"/>
      <c r="HD126" s="313"/>
      <c r="HE126" s="313"/>
      <c r="HF126" s="313"/>
      <c r="HG126" s="313"/>
      <c r="HH126" s="313"/>
      <c r="HI126" s="313"/>
      <c r="HJ126" s="313"/>
      <c r="HK126" s="313"/>
      <c r="HL126" s="313"/>
      <c r="HM126" s="313"/>
      <c r="HN126" s="313"/>
      <c r="HO126" s="313"/>
      <c r="HP126" s="313"/>
      <c r="HQ126" s="313"/>
      <c r="HR126" s="313"/>
      <c r="HS126" s="313"/>
      <c r="HT126" s="313"/>
      <c r="HU126" s="313"/>
      <c r="HV126" s="313"/>
      <c r="HW126" s="313"/>
      <c r="HX126" s="313"/>
      <c r="HY126" s="313"/>
      <c r="HZ126" s="313"/>
      <c r="IA126" s="313"/>
      <c r="IB126" s="313"/>
      <c r="IC126" s="313"/>
      <c r="ID126" s="313"/>
      <c r="IE126" s="313"/>
      <c r="IF126" s="313"/>
      <c r="IG126" s="313"/>
      <c r="IH126" s="313"/>
      <c r="II126" s="313"/>
      <c r="IJ126" s="313"/>
      <c r="IK126" s="313"/>
      <c r="IL126" s="313"/>
      <c r="IM126" s="313"/>
      <c r="IN126" s="313"/>
      <c r="IO126" s="313"/>
      <c r="IP126" s="313"/>
      <c r="IQ126" s="313"/>
      <c r="IR126" s="313"/>
      <c r="IS126" s="313"/>
      <c r="IT126" s="313"/>
      <c r="IU126" s="313"/>
      <c r="IV126" s="313"/>
      <c r="IW126" s="313"/>
      <c r="IX126" s="313"/>
      <c r="IY126" s="313"/>
      <c r="IZ126" s="313"/>
      <c r="JA126" s="313"/>
      <c r="JB126" s="313"/>
      <c r="JC126" s="313"/>
      <c r="JD126" s="313"/>
      <c r="JE126" s="313"/>
      <c r="JF126" s="313"/>
      <c r="JG126" s="313"/>
      <c r="JH126" s="313"/>
      <c r="JI126" s="313"/>
      <c r="JJ126" s="313"/>
      <c r="JK126" s="313"/>
      <c r="JL126" s="313"/>
      <c r="JM126" s="313"/>
      <c r="JN126" s="313"/>
      <c r="JO126" s="313"/>
      <c r="JP126" s="313"/>
      <c r="JQ126" s="313"/>
      <c r="JR126" s="313"/>
      <c r="JS126" s="313"/>
      <c r="JT126" s="313"/>
      <c r="JU126" s="313"/>
      <c r="JV126" s="313"/>
      <c r="JW126" s="313"/>
      <c r="JX126" s="313"/>
      <c r="JY126" s="313"/>
      <c r="JZ126" s="313"/>
      <c r="KA126" s="313"/>
      <c r="KB126" s="313"/>
      <c r="KC126" s="313"/>
      <c r="KD126" s="313"/>
      <c r="KE126" s="313"/>
      <c r="KF126" s="313"/>
      <c r="KG126" s="313"/>
      <c r="KH126" s="313"/>
      <c r="KI126" s="313"/>
      <c r="KJ126" s="313"/>
      <c r="KK126" s="313"/>
      <c r="KL126" s="313"/>
      <c r="KM126" s="313"/>
      <c r="KN126" s="313"/>
      <c r="KO126" s="313"/>
      <c r="KP126" s="313"/>
      <c r="KQ126" s="313"/>
      <c r="KR126" s="313"/>
      <c r="KS126" s="313"/>
      <c r="KT126" s="313"/>
      <c r="KU126" s="313"/>
      <c r="KV126" s="313"/>
      <c r="KW126" s="313"/>
      <c r="KX126" s="313"/>
      <c r="KY126" s="313"/>
      <c r="KZ126" s="313"/>
      <c r="LA126" s="313"/>
      <c r="LB126" s="313"/>
      <c r="LC126" s="313"/>
      <c r="LD126" s="313"/>
      <c r="LE126" s="313"/>
      <c r="LF126" s="313"/>
      <c r="LG126" s="313"/>
      <c r="LH126" s="313"/>
      <c r="LI126" s="313"/>
      <c r="LJ126" s="313"/>
      <c r="LK126" s="313"/>
      <c r="LL126" s="313"/>
      <c r="LM126" s="313"/>
      <c r="LN126" s="313"/>
      <c r="LO126" s="313"/>
      <c r="LP126" s="313"/>
      <c r="LQ126" s="313"/>
      <c r="LR126" s="313"/>
      <c r="LS126" s="313"/>
      <c r="LT126" s="313"/>
      <c r="LU126" s="313"/>
      <c r="LV126" s="313"/>
      <c r="LW126" s="313"/>
      <c r="LX126" s="313"/>
      <c r="LY126" s="313"/>
      <c r="LZ126" s="313"/>
      <c r="MA126" s="313"/>
      <c r="MB126" s="313"/>
      <c r="MC126" s="313"/>
      <c r="MD126" s="313"/>
      <c r="ME126" s="313"/>
      <c r="MF126" s="313"/>
      <c r="MG126" s="313"/>
      <c r="MH126" s="313"/>
      <c r="MI126" s="313"/>
      <c r="MJ126" s="313"/>
      <c r="MK126" s="313"/>
      <c r="ML126" s="313"/>
      <c r="MM126" s="313"/>
      <c r="MN126" s="313"/>
      <c r="MO126" s="313"/>
      <c r="MP126" s="313"/>
      <c r="MQ126" s="313"/>
    </row>
    <row r="127" spans="1:638" ht="91.5" x14ac:dyDescent="0.25">
      <c r="A127" s="55" t="s">
        <v>553</v>
      </c>
      <c r="B127" s="179" t="s">
        <v>166</v>
      </c>
      <c r="C127" s="32" t="s">
        <v>97</v>
      </c>
      <c r="D127" s="34"/>
      <c r="E127" s="38"/>
      <c r="F127" s="32"/>
      <c r="G127" s="32"/>
      <c r="H127" s="32"/>
      <c r="I127" s="32"/>
      <c r="J127" s="32"/>
      <c r="K127" s="33">
        <f t="shared" si="97"/>
        <v>0</v>
      </c>
      <c r="M127" s="32"/>
      <c r="N127" s="32"/>
      <c r="O127" s="32"/>
      <c r="P127" s="32"/>
      <c r="Q127" s="32"/>
      <c r="R127" s="33">
        <f t="shared" si="102"/>
        <v>0</v>
      </c>
      <c r="S127" s="32">
        <v>103000</v>
      </c>
      <c r="T127" s="32"/>
      <c r="U127" s="32"/>
      <c r="V127" s="32"/>
      <c r="W127" s="32"/>
      <c r="X127" s="32"/>
      <c r="Y127" s="33">
        <f t="shared" si="103"/>
        <v>103000</v>
      </c>
      <c r="Z127" s="32"/>
      <c r="AA127" s="32"/>
      <c r="AB127" s="32"/>
      <c r="AC127" s="32"/>
      <c r="AD127" s="32"/>
      <c r="AE127" s="32"/>
      <c r="AF127" s="33">
        <f t="shared" si="98"/>
        <v>0</v>
      </c>
      <c r="AG127" s="32"/>
      <c r="AH127" s="32"/>
      <c r="AI127" s="32"/>
      <c r="AJ127" s="32"/>
      <c r="AK127" s="32"/>
      <c r="AL127" s="32"/>
      <c r="AM127" s="33">
        <f t="shared" si="99"/>
        <v>0</v>
      </c>
      <c r="AN127" s="32"/>
      <c r="AO127" s="32"/>
      <c r="AP127" s="32"/>
      <c r="AQ127" s="32"/>
      <c r="AR127" s="32"/>
      <c r="AS127" s="32"/>
      <c r="AT127" s="33">
        <f t="shared" si="100"/>
        <v>0</v>
      </c>
      <c r="AU127" s="35">
        <f t="shared" si="101"/>
        <v>103000</v>
      </c>
      <c r="AV127" s="121" t="s">
        <v>888</v>
      </c>
      <c r="AW127" s="54">
        <v>2024</v>
      </c>
      <c r="AX127" s="54">
        <v>2025</v>
      </c>
      <c r="AY127" s="52" t="s">
        <v>165</v>
      </c>
      <c r="FF127" s="313"/>
      <c r="FG127" s="313"/>
      <c r="FH127" s="313"/>
      <c r="FI127" s="313"/>
      <c r="FJ127" s="313"/>
      <c r="FK127" s="313"/>
      <c r="FL127" s="313"/>
      <c r="FM127" s="313"/>
      <c r="FN127" s="313"/>
      <c r="FO127" s="313"/>
      <c r="FP127" s="313"/>
      <c r="FQ127" s="313"/>
      <c r="FR127" s="313"/>
      <c r="FS127" s="313"/>
      <c r="FT127" s="313"/>
      <c r="FU127" s="313"/>
      <c r="FV127" s="313"/>
      <c r="FW127" s="313"/>
      <c r="FX127" s="313"/>
      <c r="FY127" s="313"/>
      <c r="FZ127" s="313"/>
      <c r="GA127" s="313"/>
      <c r="GB127" s="313"/>
      <c r="GC127" s="313"/>
      <c r="GD127" s="313"/>
      <c r="GE127" s="313"/>
      <c r="GF127" s="313"/>
      <c r="GG127" s="313"/>
      <c r="GH127" s="313"/>
      <c r="GI127" s="313"/>
      <c r="GJ127" s="313"/>
      <c r="GK127" s="313"/>
      <c r="GL127" s="313"/>
      <c r="GM127" s="313"/>
      <c r="GN127" s="313"/>
      <c r="GO127" s="313"/>
      <c r="GP127" s="313"/>
      <c r="GQ127" s="313"/>
      <c r="GR127" s="313"/>
      <c r="GS127" s="313"/>
      <c r="GT127" s="313"/>
      <c r="GU127" s="313"/>
      <c r="GV127" s="313"/>
      <c r="GW127" s="313"/>
      <c r="GX127" s="313"/>
      <c r="GY127" s="313"/>
      <c r="GZ127" s="313"/>
      <c r="HA127" s="313"/>
      <c r="HB127" s="313"/>
      <c r="HC127" s="313"/>
      <c r="HD127" s="313"/>
      <c r="HE127" s="313"/>
      <c r="HF127" s="313"/>
      <c r="HG127" s="313"/>
      <c r="HH127" s="313"/>
      <c r="HI127" s="313"/>
      <c r="HJ127" s="313"/>
      <c r="HK127" s="313"/>
      <c r="HL127" s="313"/>
      <c r="HM127" s="313"/>
      <c r="HN127" s="313"/>
      <c r="HO127" s="313"/>
      <c r="HP127" s="313"/>
      <c r="HQ127" s="313"/>
      <c r="HR127" s="313"/>
      <c r="HS127" s="313"/>
      <c r="HT127" s="313"/>
      <c r="HU127" s="313"/>
      <c r="HV127" s="313"/>
      <c r="HW127" s="313"/>
      <c r="HX127" s="313"/>
      <c r="HY127" s="313"/>
      <c r="HZ127" s="313"/>
      <c r="IA127" s="313"/>
      <c r="IB127" s="313"/>
      <c r="IC127" s="313"/>
      <c r="ID127" s="313"/>
      <c r="IE127" s="313"/>
      <c r="IF127" s="313"/>
      <c r="IG127" s="313"/>
      <c r="IH127" s="313"/>
      <c r="II127" s="313"/>
      <c r="IJ127" s="313"/>
      <c r="IK127" s="313"/>
      <c r="IL127" s="313"/>
      <c r="IM127" s="313"/>
      <c r="IN127" s="313"/>
      <c r="IO127" s="313"/>
      <c r="IP127" s="313"/>
      <c r="IQ127" s="313"/>
      <c r="IR127" s="313"/>
      <c r="IS127" s="313"/>
      <c r="IT127" s="313"/>
      <c r="IU127" s="313"/>
      <c r="IV127" s="313"/>
      <c r="IW127" s="313"/>
      <c r="IX127" s="313"/>
      <c r="IY127" s="313"/>
      <c r="IZ127" s="313"/>
      <c r="JA127" s="313"/>
      <c r="JB127" s="313"/>
      <c r="JC127" s="313"/>
      <c r="JD127" s="313"/>
      <c r="JE127" s="313"/>
      <c r="JF127" s="313"/>
      <c r="JG127" s="313"/>
      <c r="JH127" s="313"/>
      <c r="JI127" s="313"/>
      <c r="JJ127" s="313"/>
      <c r="JK127" s="313"/>
      <c r="JL127" s="313"/>
      <c r="JM127" s="313"/>
      <c r="JN127" s="313"/>
      <c r="JO127" s="313"/>
      <c r="JP127" s="313"/>
      <c r="JQ127" s="313"/>
      <c r="JR127" s="313"/>
      <c r="JS127" s="313"/>
      <c r="JT127" s="313"/>
      <c r="JU127" s="313"/>
      <c r="JV127" s="313"/>
      <c r="JW127" s="313"/>
      <c r="JX127" s="313"/>
      <c r="JY127" s="313"/>
      <c r="JZ127" s="313"/>
      <c r="KA127" s="313"/>
      <c r="KB127" s="313"/>
      <c r="KC127" s="313"/>
      <c r="KD127" s="313"/>
      <c r="KE127" s="313"/>
      <c r="KF127" s="313"/>
      <c r="KG127" s="313"/>
      <c r="KH127" s="313"/>
      <c r="KI127" s="313"/>
      <c r="KJ127" s="313"/>
      <c r="KK127" s="313"/>
      <c r="KL127" s="313"/>
      <c r="KM127" s="313"/>
      <c r="KN127" s="313"/>
      <c r="KO127" s="313"/>
      <c r="KP127" s="313"/>
      <c r="KQ127" s="313"/>
      <c r="KR127" s="313"/>
      <c r="KS127" s="313"/>
      <c r="KT127" s="313"/>
      <c r="KU127" s="313"/>
      <c r="KV127" s="313"/>
      <c r="KW127" s="313"/>
      <c r="KX127" s="313"/>
      <c r="KY127" s="313"/>
      <c r="KZ127" s="313"/>
      <c r="LA127" s="313"/>
      <c r="LB127" s="313"/>
      <c r="LC127" s="313"/>
      <c r="LD127" s="313"/>
      <c r="LE127" s="313"/>
      <c r="LF127" s="313"/>
      <c r="LG127" s="313"/>
      <c r="LH127" s="313"/>
      <c r="LI127" s="313"/>
      <c r="LJ127" s="313"/>
      <c r="LK127" s="313"/>
      <c r="LL127" s="313"/>
      <c r="LM127" s="313"/>
      <c r="LN127" s="313"/>
      <c r="LO127" s="313"/>
      <c r="LP127" s="313"/>
      <c r="LQ127" s="313"/>
      <c r="LR127" s="313"/>
      <c r="LS127" s="313"/>
      <c r="LT127" s="313"/>
      <c r="LU127" s="313"/>
      <c r="LV127" s="313"/>
      <c r="LW127" s="313"/>
      <c r="LX127" s="313"/>
      <c r="LY127" s="313"/>
      <c r="LZ127" s="313"/>
      <c r="MA127" s="313"/>
      <c r="MB127" s="313"/>
      <c r="MC127" s="313"/>
      <c r="MD127" s="313"/>
      <c r="ME127" s="313"/>
      <c r="MF127" s="313"/>
      <c r="MG127" s="313"/>
      <c r="MH127" s="313"/>
      <c r="MI127" s="313"/>
      <c r="MJ127" s="313"/>
      <c r="MK127" s="313"/>
      <c r="ML127" s="313"/>
      <c r="MM127" s="313"/>
      <c r="MN127" s="313"/>
      <c r="MO127" s="313"/>
      <c r="MP127" s="313"/>
      <c r="MQ127" s="313"/>
    </row>
    <row r="128" spans="1:638" ht="91.5" x14ac:dyDescent="0.25">
      <c r="A128" s="55" t="s">
        <v>554</v>
      </c>
      <c r="B128" s="179" t="s">
        <v>167</v>
      </c>
      <c r="C128" s="32" t="s">
        <v>97</v>
      </c>
      <c r="D128" s="34"/>
      <c r="E128" s="38"/>
      <c r="F128" s="32"/>
      <c r="G128" s="32"/>
      <c r="H128" s="32"/>
      <c r="I128" s="32"/>
      <c r="J128" s="32"/>
      <c r="K128" s="33">
        <f t="shared" si="97"/>
        <v>0</v>
      </c>
      <c r="L128" s="32"/>
      <c r="M128" s="32"/>
      <c r="N128" s="32"/>
      <c r="O128" s="32"/>
      <c r="P128" s="32"/>
      <c r="Q128" s="32"/>
      <c r="R128" s="33">
        <f t="shared" si="102"/>
        <v>0</v>
      </c>
      <c r="S128" s="32"/>
      <c r="T128" s="32"/>
      <c r="U128" s="32"/>
      <c r="V128" s="32"/>
      <c r="W128" s="32"/>
      <c r="X128" s="32"/>
      <c r="Y128" s="33">
        <f t="shared" si="103"/>
        <v>0</v>
      </c>
      <c r="Z128" s="186">
        <v>57000</v>
      </c>
      <c r="AA128" s="32"/>
      <c r="AB128" s="32"/>
      <c r="AC128" s="32"/>
      <c r="AD128" s="32"/>
      <c r="AE128" s="32"/>
      <c r="AF128" s="33">
        <f t="shared" si="98"/>
        <v>57000</v>
      </c>
      <c r="AG128" s="32"/>
      <c r="AH128" s="32"/>
      <c r="AI128" s="32"/>
      <c r="AJ128" s="32"/>
      <c r="AK128" s="32"/>
      <c r="AL128" s="32"/>
      <c r="AM128" s="33">
        <f t="shared" si="99"/>
        <v>0</v>
      </c>
      <c r="AN128" s="32"/>
      <c r="AO128" s="32"/>
      <c r="AP128" s="32"/>
      <c r="AQ128" s="32"/>
      <c r="AR128" s="32"/>
      <c r="AS128" s="32"/>
      <c r="AT128" s="33">
        <f t="shared" si="100"/>
        <v>0</v>
      </c>
      <c r="AU128" s="35">
        <f t="shared" si="101"/>
        <v>57000</v>
      </c>
      <c r="AV128" s="121" t="s">
        <v>675</v>
      </c>
      <c r="AW128" s="54">
        <v>2025</v>
      </c>
      <c r="AX128" s="54">
        <v>2026</v>
      </c>
      <c r="AY128" s="52" t="s">
        <v>165</v>
      </c>
      <c r="FF128" s="313"/>
      <c r="FG128" s="313"/>
      <c r="FH128" s="313"/>
      <c r="FI128" s="313"/>
      <c r="FJ128" s="313"/>
      <c r="FK128" s="313"/>
      <c r="FL128" s="313"/>
      <c r="FM128" s="313"/>
      <c r="FN128" s="313"/>
      <c r="FO128" s="313"/>
      <c r="FP128" s="313"/>
      <c r="FQ128" s="313"/>
      <c r="FR128" s="313"/>
      <c r="FS128" s="313"/>
      <c r="FT128" s="313"/>
      <c r="FU128" s="313"/>
      <c r="FV128" s="313"/>
      <c r="FW128" s="313"/>
      <c r="FX128" s="313"/>
      <c r="FY128" s="313"/>
      <c r="FZ128" s="313"/>
      <c r="GA128" s="313"/>
      <c r="GB128" s="313"/>
      <c r="GC128" s="313"/>
      <c r="GD128" s="313"/>
      <c r="GE128" s="313"/>
      <c r="GF128" s="313"/>
      <c r="GG128" s="313"/>
      <c r="GH128" s="313"/>
      <c r="GI128" s="313"/>
      <c r="GJ128" s="313"/>
      <c r="GK128" s="313"/>
      <c r="GL128" s="313"/>
      <c r="GM128" s="313"/>
      <c r="GN128" s="313"/>
      <c r="GO128" s="313"/>
      <c r="GP128" s="313"/>
      <c r="GQ128" s="313"/>
      <c r="GR128" s="313"/>
      <c r="GS128" s="313"/>
      <c r="GT128" s="313"/>
      <c r="GU128" s="313"/>
      <c r="GV128" s="313"/>
      <c r="GW128" s="313"/>
      <c r="GX128" s="313"/>
      <c r="GY128" s="313"/>
      <c r="GZ128" s="313"/>
      <c r="HA128" s="313"/>
      <c r="HB128" s="313"/>
      <c r="HC128" s="313"/>
      <c r="HD128" s="313"/>
      <c r="HE128" s="313"/>
      <c r="HF128" s="313"/>
      <c r="HG128" s="313"/>
      <c r="HH128" s="313"/>
      <c r="HI128" s="313"/>
      <c r="HJ128" s="313"/>
      <c r="HK128" s="313"/>
      <c r="HL128" s="313"/>
      <c r="HM128" s="313"/>
      <c r="HN128" s="313"/>
      <c r="HO128" s="313"/>
      <c r="HP128" s="313"/>
      <c r="HQ128" s="313"/>
      <c r="HR128" s="313"/>
      <c r="HS128" s="313"/>
      <c r="HT128" s="313"/>
      <c r="HU128" s="313"/>
      <c r="HV128" s="313"/>
      <c r="HW128" s="313"/>
      <c r="HX128" s="313"/>
      <c r="HY128" s="313"/>
      <c r="HZ128" s="313"/>
      <c r="IA128" s="313"/>
      <c r="IB128" s="313"/>
      <c r="IC128" s="313"/>
      <c r="ID128" s="313"/>
      <c r="IE128" s="313"/>
      <c r="IF128" s="313"/>
      <c r="IG128" s="313"/>
      <c r="IH128" s="313"/>
      <c r="II128" s="313"/>
      <c r="IJ128" s="313"/>
      <c r="IK128" s="313"/>
      <c r="IL128" s="313"/>
      <c r="IM128" s="313"/>
      <c r="IN128" s="313"/>
      <c r="IO128" s="313"/>
      <c r="IP128" s="313"/>
      <c r="IQ128" s="313"/>
      <c r="IR128" s="313"/>
      <c r="IS128" s="313"/>
      <c r="IT128" s="313"/>
      <c r="IU128" s="313"/>
      <c r="IV128" s="313"/>
      <c r="IW128" s="313"/>
      <c r="IX128" s="313"/>
      <c r="IY128" s="313"/>
      <c r="IZ128" s="313"/>
      <c r="JA128" s="313"/>
      <c r="JB128" s="313"/>
      <c r="JC128" s="313"/>
      <c r="JD128" s="313"/>
      <c r="JE128" s="313"/>
      <c r="JF128" s="313"/>
      <c r="JG128" s="313"/>
      <c r="JH128" s="313"/>
      <c r="JI128" s="313"/>
      <c r="JJ128" s="313"/>
      <c r="JK128" s="313"/>
      <c r="JL128" s="313"/>
      <c r="JM128" s="313"/>
      <c r="JN128" s="313"/>
      <c r="JO128" s="313"/>
      <c r="JP128" s="313"/>
      <c r="JQ128" s="313"/>
      <c r="JR128" s="313"/>
      <c r="JS128" s="313"/>
      <c r="JT128" s="313"/>
      <c r="JU128" s="313"/>
      <c r="JV128" s="313"/>
      <c r="JW128" s="313"/>
      <c r="JX128" s="313"/>
      <c r="JY128" s="313"/>
      <c r="JZ128" s="313"/>
      <c r="KA128" s="313"/>
      <c r="KB128" s="313"/>
      <c r="KC128" s="313"/>
      <c r="KD128" s="313"/>
      <c r="KE128" s="313"/>
      <c r="KF128" s="313"/>
      <c r="KG128" s="313"/>
      <c r="KH128" s="313"/>
      <c r="KI128" s="313"/>
      <c r="KJ128" s="313"/>
      <c r="KK128" s="313"/>
      <c r="KL128" s="313"/>
      <c r="KM128" s="313"/>
      <c r="KN128" s="313"/>
      <c r="KO128" s="313"/>
      <c r="KP128" s="313"/>
      <c r="KQ128" s="313"/>
      <c r="KR128" s="313"/>
      <c r="KS128" s="313"/>
      <c r="KT128" s="313"/>
      <c r="KU128" s="313"/>
      <c r="KV128" s="313"/>
      <c r="KW128" s="313"/>
      <c r="KX128" s="313"/>
      <c r="KY128" s="313"/>
      <c r="KZ128" s="313"/>
      <c r="LA128" s="313"/>
      <c r="LB128" s="313"/>
      <c r="LC128" s="313"/>
      <c r="LD128" s="313"/>
      <c r="LE128" s="313"/>
      <c r="LF128" s="313"/>
      <c r="LG128" s="313"/>
      <c r="LH128" s="313"/>
      <c r="LI128" s="313"/>
      <c r="LJ128" s="313"/>
      <c r="LK128" s="313"/>
      <c r="LL128" s="313"/>
      <c r="LM128" s="313"/>
      <c r="LN128" s="313"/>
      <c r="LO128" s="313"/>
      <c r="LP128" s="313"/>
      <c r="LQ128" s="313"/>
      <c r="LR128" s="313"/>
      <c r="LS128" s="313"/>
      <c r="LT128" s="313"/>
      <c r="LU128" s="313"/>
      <c r="LV128" s="313"/>
      <c r="LW128" s="313"/>
      <c r="LX128" s="313"/>
      <c r="LY128" s="313"/>
      <c r="LZ128" s="313"/>
      <c r="MA128" s="313"/>
      <c r="MB128" s="313"/>
      <c r="MC128" s="313"/>
      <c r="MD128" s="313"/>
      <c r="ME128" s="313"/>
      <c r="MF128" s="313"/>
      <c r="MG128" s="313"/>
      <c r="MH128" s="313"/>
      <c r="MI128" s="313"/>
      <c r="MJ128" s="313"/>
      <c r="MK128" s="313"/>
      <c r="ML128" s="313"/>
      <c r="MM128" s="313"/>
      <c r="MN128" s="313"/>
      <c r="MO128" s="313"/>
      <c r="MP128" s="313"/>
      <c r="MQ128" s="313"/>
    </row>
    <row r="129" spans="1:355" ht="91.5" x14ac:dyDescent="0.25">
      <c r="A129" s="55" t="s">
        <v>555</v>
      </c>
      <c r="B129" s="179" t="s">
        <v>168</v>
      </c>
      <c r="C129" s="32" t="s">
        <v>97</v>
      </c>
      <c r="D129" s="34"/>
      <c r="E129" s="38"/>
      <c r="F129" s="32"/>
      <c r="G129" s="32"/>
      <c r="H129" s="32"/>
      <c r="I129" s="32"/>
      <c r="J129" s="32"/>
      <c r="K129" s="33">
        <f t="shared" si="97"/>
        <v>0</v>
      </c>
      <c r="L129" s="32"/>
      <c r="M129" s="32"/>
      <c r="N129" s="32"/>
      <c r="O129" s="32"/>
      <c r="P129" s="32"/>
      <c r="Q129" s="32"/>
      <c r="R129" s="33">
        <f t="shared" si="102"/>
        <v>0</v>
      </c>
      <c r="S129" s="32"/>
      <c r="T129" s="32"/>
      <c r="U129" s="32"/>
      <c r="V129" s="32"/>
      <c r="W129" s="32"/>
      <c r="X129" s="32"/>
      <c r="Y129" s="33">
        <f t="shared" si="103"/>
        <v>0</v>
      </c>
      <c r="Z129" s="186">
        <v>58000</v>
      </c>
      <c r="AA129" s="32"/>
      <c r="AB129" s="32"/>
      <c r="AC129" s="32"/>
      <c r="AD129" s="32"/>
      <c r="AE129" s="32"/>
      <c r="AF129" s="33">
        <f t="shared" si="98"/>
        <v>58000</v>
      </c>
      <c r="AG129" s="32"/>
      <c r="AH129" s="32"/>
      <c r="AI129" s="32"/>
      <c r="AJ129" s="32"/>
      <c r="AK129" s="32"/>
      <c r="AL129" s="32"/>
      <c r="AM129" s="33">
        <f t="shared" si="99"/>
        <v>0</v>
      </c>
      <c r="AN129" s="32"/>
      <c r="AO129" s="32"/>
      <c r="AP129" s="32"/>
      <c r="AQ129" s="32"/>
      <c r="AR129" s="32"/>
      <c r="AS129" s="32"/>
      <c r="AT129" s="33">
        <f t="shared" si="100"/>
        <v>0</v>
      </c>
      <c r="AU129" s="35">
        <f t="shared" si="101"/>
        <v>58000</v>
      </c>
      <c r="AV129" s="121" t="s">
        <v>676</v>
      </c>
      <c r="AW129" s="54">
        <v>2025</v>
      </c>
      <c r="AX129" s="54">
        <v>2026</v>
      </c>
      <c r="AY129" s="52" t="s">
        <v>165</v>
      </c>
      <c r="FF129" s="313"/>
      <c r="FG129" s="313"/>
      <c r="FH129" s="313"/>
      <c r="FI129" s="313"/>
      <c r="FJ129" s="313"/>
      <c r="FK129" s="313"/>
      <c r="FL129" s="313"/>
      <c r="FM129" s="313"/>
      <c r="FN129" s="313"/>
      <c r="FO129" s="313"/>
      <c r="FP129" s="313"/>
      <c r="FQ129" s="313"/>
      <c r="FR129" s="313"/>
      <c r="FS129" s="313"/>
      <c r="FT129" s="313"/>
      <c r="FU129" s="313"/>
      <c r="FV129" s="313"/>
      <c r="FW129" s="313"/>
      <c r="FX129" s="313"/>
      <c r="FY129" s="313"/>
      <c r="FZ129" s="313"/>
      <c r="GA129" s="313"/>
      <c r="GB129" s="313"/>
      <c r="GC129" s="313"/>
      <c r="GD129" s="313"/>
      <c r="GE129" s="313"/>
      <c r="GF129" s="313"/>
      <c r="GG129" s="313"/>
      <c r="GH129" s="313"/>
      <c r="GI129" s="313"/>
      <c r="GJ129" s="313"/>
      <c r="GK129" s="313"/>
      <c r="GL129" s="313"/>
      <c r="GM129" s="313"/>
      <c r="GN129" s="313"/>
      <c r="GO129" s="313"/>
      <c r="GP129" s="313"/>
      <c r="GQ129" s="313"/>
      <c r="GR129" s="313"/>
      <c r="GS129" s="313"/>
      <c r="GT129" s="313"/>
      <c r="GU129" s="313"/>
      <c r="GV129" s="313"/>
      <c r="GW129" s="313"/>
      <c r="GX129" s="313"/>
      <c r="GY129" s="313"/>
      <c r="GZ129" s="313"/>
      <c r="HA129" s="313"/>
      <c r="HB129" s="313"/>
      <c r="HC129" s="313"/>
      <c r="HD129" s="313"/>
      <c r="HE129" s="313"/>
      <c r="HF129" s="313"/>
      <c r="HG129" s="313"/>
      <c r="HH129" s="313"/>
      <c r="HI129" s="313"/>
      <c r="HJ129" s="313"/>
      <c r="HK129" s="313"/>
      <c r="HL129" s="313"/>
      <c r="HM129" s="313"/>
      <c r="HN129" s="313"/>
      <c r="HO129" s="313"/>
      <c r="HP129" s="313"/>
      <c r="HQ129" s="313"/>
      <c r="HR129" s="313"/>
      <c r="HS129" s="313"/>
      <c r="HT129" s="313"/>
      <c r="HU129" s="313"/>
      <c r="HV129" s="313"/>
      <c r="HW129" s="313"/>
      <c r="HX129" s="313"/>
      <c r="HY129" s="313"/>
      <c r="HZ129" s="313"/>
      <c r="IA129" s="313"/>
      <c r="IB129" s="313"/>
      <c r="IC129" s="313"/>
      <c r="ID129" s="313"/>
      <c r="IE129" s="313"/>
      <c r="IF129" s="313"/>
      <c r="IG129" s="313"/>
      <c r="IH129" s="313"/>
      <c r="II129" s="313"/>
      <c r="IJ129" s="313"/>
      <c r="IK129" s="313"/>
      <c r="IL129" s="313"/>
      <c r="IM129" s="313"/>
      <c r="IN129" s="313"/>
      <c r="IO129" s="313"/>
      <c r="IP129" s="313"/>
      <c r="IQ129" s="313"/>
      <c r="IR129" s="313"/>
      <c r="IS129" s="313"/>
      <c r="IT129" s="313"/>
      <c r="IU129" s="313"/>
      <c r="IV129" s="313"/>
      <c r="IW129" s="313"/>
      <c r="IX129" s="313"/>
      <c r="IY129" s="313"/>
      <c r="IZ129" s="313"/>
      <c r="JA129" s="313"/>
      <c r="JB129" s="313"/>
      <c r="JC129" s="313"/>
      <c r="JD129" s="313"/>
      <c r="JE129" s="313"/>
      <c r="JF129" s="313"/>
      <c r="JG129" s="313"/>
      <c r="JH129" s="313"/>
      <c r="JI129" s="313"/>
      <c r="JJ129" s="313"/>
      <c r="JK129" s="313"/>
      <c r="JL129" s="313"/>
      <c r="JM129" s="313"/>
      <c r="JN129" s="313"/>
      <c r="JO129" s="313"/>
      <c r="JP129" s="313"/>
      <c r="JQ129" s="313"/>
      <c r="JR129" s="313"/>
      <c r="JS129" s="313"/>
      <c r="JT129" s="313"/>
      <c r="JU129" s="313"/>
      <c r="JV129" s="313"/>
      <c r="JW129" s="313"/>
      <c r="JX129" s="313"/>
      <c r="JY129" s="313"/>
      <c r="JZ129" s="313"/>
      <c r="KA129" s="313"/>
      <c r="KB129" s="313"/>
      <c r="KC129" s="313"/>
      <c r="KD129" s="313"/>
      <c r="KE129" s="313"/>
      <c r="KF129" s="313"/>
      <c r="KG129" s="313"/>
      <c r="KH129" s="313"/>
      <c r="KI129" s="313"/>
      <c r="KJ129" s="313"/>
      <c r="KK129" s="313"/>
      <c r="KL129" s="313"/>
      <c r="KM129" s="313"/>
      <c r="KN129" s="313"/>
      <c r="KO129" s="313"/>
      <c r="KP129" s="313"/>
      <c r="KQ129" s="313"/>
      <c r="KR129" s="313"/>
      <c r="KS129" s="313"/>
      <c r="KT129" s="313"/>
      <c r="KU129" s="313"/>
      <c r="KV129" s="313"/>
      <c r="KW129" s="313"/>
      <c r="KX129" s="313"/>
      <c r="KY129" s="313"/>
      <c r="KZ129" s="313"/>
      <c r="LA129" s="313"/>
      <c r="LB129" s="313"/>
      <c r="LC129" s="313"/>
      <c r="LD129" s="313"/>
      <c r="LE129" s="313"/>
      <c r="LF129" s="313"/>
      <c r="LG129" s="313"/>
      <c r="LH129" s="313"/>
      <c r="LI129" s="313"/>
      <c r="LJ129" s="313"/>
      <c r="LK129" s="313"/>
      <c r="LL129" s="313"/>
      <c r="LM129" s="313"/>
      <c r="LN129" s="313"/>
      <c r="LO129" s="313"/>
      <c r="LP129" s="313"/>
      <c r="LQ129" s="313"/>
      <c r="LR129" s="313"/>
      <c r="LS129" s="313"/>
      <c r="LT129" s="313"/>
      <c r="LU129" s="313"/>
      <c r="LV129" s="313"/>
      <c r="LW129" s="313"/>
      <c r="LX129" s="313"/>
      <c r="LY129" s="313"/>
      <c r="LZ129" s="313"/>
      <c r="MA129" s="313"/>
      <c r="MB129" s="313"/>
      <c r="MC129" s="313"/>
      <c r="MD129" s="313"/>
      <c r="ME129" s="313"/>
      <c r="MF129" s="313"/>
      <c r="MG129" s="313"/>
      <c r="MH129" s="313"/>
      <c r="MI129" s="313"/>
      <c r="MJ129" s="313"/>
      <c r="MK129" s="313"/>
      <c r="ML129" s="313"/>
      <c r="MM129" s="313"/>
      <c r="MN129" s="313"/>
      <c r="MO129" s="313"/>
      <c r="MP129" s="313"/>
      <c r="MQ129" s="313"/>
    </row>
    <row r="130" spans="1:355" ht="104.25" customHeight="1" x14ac:dyDescent="0.25">
      <c r="A130" s="55" t="s">
        <v>556</v>
      </c>
      <c r="B130" s="179" t="s">
        <v>169</v>
      </c>
      <c r="C130" s="32" t="s">
        <v>97</v>
      </c>
      <c r="D130" s="34"/>
      <c r="E130" s="38"/>
      <c r="F130" s="32"/>
      <c r="G130" s="32"/>
      <c r="H130" s="32"/>
      <c r="I130" s="32"/>
      <c r="J130" s="32"/>
      <c r="K130" s="33">
        <f t="shared" si="97"/>
        <v>0</v>
      </c>
      <c r="L130" s="32"/>
      <c r="M130" s="32"/>
      <c r="N130" s="32"/>
      <c r="O130" s="32"/>
      <c r="P130" s="32"/>
      <c r="Q130" s="32"/>
      <c r="R130" s="33">
        <f t="shared" si="102"/>
        <v>0</v>
      </c>
      <c r="S130" s="32"/>
      <c r="T130" s="32"/>
      <c r="U130" s="32"/>
      <c r="V130" s="32"/>
      <c r="W130" s="32"/>
      <c r="X130" s="32"/>
      <c r="Y130" s="33">
        <f t="shared" si="103"/>
        <v>0</v>
      </c>
      <c r="Z130" s="187">
        <v>125000</v>
      </c>
      <c r="AA130" s="32"/>
      <c r="AB130" s="32"/>
      <c r="AC130" s="32"/>
      <c r="AD130" s="32"/>
      <c r="AE130" s="32"/>
      <c r="AF130" s="33">
        <f t="shared" si="98"/>
        <v>125000</v>
      </c>
      <c r="AG130" s="32"/>
      <c r="AH130" s="32"/>
      <c r="AI130" s="32"/>
      <c r="AJ130" s="32"/>
      <c r="AK130" s="32"/>
      <c r="AL130" s="32"/>
      <c r="AM130" s="33">
        <f t="shared" si="99"/>
        <v>0</v>
      </c>
      <c r="AN130" s="32"/>
      <c r="AO130" s="32"/>
      <c r="AP130" s="32"/>
      <c r="AQ130" s="32"/>
      <c r="AR130" s="32"/>
      <c r="AS130" s="32"/>
      <c r="AT130" s="33">
        <f t="shared" si="100"/>
        <v>0</v>
      </c>
      <c r="AU130" s="35">
        <f t="shared" si="101"/>
        <v>125000</v>
      </c>
      <c r="AV130" s="121" t="s">
        <v>677</v>
      </c>
      <c r="AW130" s="54">
        <v>2025</v>
      </c>
      <c r="AX130" s="54">
        <v>2026</v>
      </c>
      <c r="AY130" s="52" t="s">
        <v>165</v>
      </c>
      <c r="FF130" s="313"/>
      <c r="FG130" s="313"/>
      <c r="FH130" s="313"/>
      <c r="FI130" s="313"/>
      <c r="FJ130" s="313"/>
      <c r="FK130" s="313"/>
      <c r="FL130" s="313"/>
      <c r="FM130" s="313"/>
      <c r="FN130" s="313"/>
      <c r="FO130" s="313"/>
      <c r="FP130" s="313"/>
      <c r="FQ130" s="313"/>
      <c r="FR130" s="313"/>
      <c r="FS130" s="313"/>
      <c r="FT130" s="313"/>
      <c r="FU130" s="313"/>
      <c r="FV130" s="313"/>
      <c r="FW130" s="313"/>
      <c r="FX130" s="313"/>
      <c r="FY130" s="313"/>
      <c r="FZ130" s="313"/>
      <c r="GA130" s="313"/>
      <c r="GB130" s="313"/>
      <c r="GC130" s="313"/>
      <c r="GD130" s="313"/>
      <c r="GE130" s="313"/>
      <c r="GF130" s="313"/>
      <c r="GG130" s="313"/>
      <c r="GH130" s="313"/>
      <c r="GI130" s="313"/>
      <c r="GJ130" s="313"/>
      <c r="GK130" s="313"/>
      <c r="GL130" s="313"/>
      <c r="GM130" s="313"/>
      <c r="GN130" s="313"/>
      <c r="GO130" s="313"/>
      <c r="GP130" s="313"/>
      <c r="GQ130" s="313"/>
      <c r="GR130" s="313"/>
      <c r="GS130" s="313"/>
      <c r="GT130" s="313"/>
      <c r="GU130" s="313"/>
      <c r="GV130" s="313"/>
      <c r="GW130" s="313"/>
      <c r="GX130" s="313"/>
      <c r="GY130" s="313"/>
      <c r="GZ130" s="313"/>
      <c r="HA130" s="313"/>
      <c r="HB130" s="313"/>
      <c r="HC130" s="313"/>
      <c r="HD130" s="313"/>
      <c r="HE130" s="313"/>
      <c r="HF130" s="313"/>
      <c r="HG130" s="313"/>
      <c r="HH130" s="313"/>
      <c r="HI130" s="313"/>
      <c r="HJ130" s="313"/>
      <c r="HK130" s="313"/>
      <c r="HL130" s="313"/>
      <c r="HM130" s="313"/>
      <c r="HN130" s="313"/>
      <c r="HO130" s="313"/>
      <c r="HP130" s="313"/>
      <c r="HQ130" s="313"/>
      <c r="HR130" s="313"/>
      <c r="HS130" s="313"/>
      <c r="HT130" s="313"/>
      <c r="HU130" s="313"/>
      <c r="HV130" s="313"/>
      <c r="HW130" s="313"/>
      <c r="HX130" s="313"/>
      <c r="HY130" s="313"/>
      <c r="HZ130" s="313"/>
      <c r="IA130" s="313"/>
      <c r="IB130" s="313"/>
      <c r="IC130" s="313"/>
      <c r="ID130" s="313"/>
      <c r="IE130" s="313"/>
      <c r="IF130" s="313"/>
      <c r="IG130" s="313"/>
      <c r="IH130" s="313"/>
      <c r="II130" s="313"/>
      <c r="IJ130" s="313"/>
      <c r="IK130" s="313"/>
      <c r="IL130" s="313"/>
      <c r="IM130" s="313"/>
      <c r="IN130" s="313"/>
      <c r="IO130" s="313"/>
      <c r="IP130" s="313"/>
      <c r="IQ130" s="313"/>
      <c r="IR130" s="313"/>
      <c r="IS130" s="313"/>
      <c r="IT130" s="313"/>
      <c r="IU130" s="313"/>
      <c r="IV130" s="313"/>
      <c r="IW130" s="313"/>
      <c r="IX130" s="313"/>
      <c r="IY130" s="313"/>
      <c r="IZ130" s="313"/>
      <c r="JA130" s="313"/>
      <c r="JB130" s="313"/>
      <c r="JC130" s="313"/>
      <c r="JD130" s="313"/>
      <c r="JE130" s="313"/>
      <c r="JF130" s="313"/>
      <c r="JG130" s="313"/>
      <c r="JH130" s="313"/>
      <c r="JI130" s="313"/>
      <c r="JJ130" s="313"/>
      <c r="JK130" s="313"/>
      <c r="JL130" s="313"/>
      <c r="JM130" s="313"/>
      <c r="JN130" s="313"/>
      <c r="JO130" s="313"/>
      <c r="JP130" s="313"/>
      <c r="JQ130" s="313"/>
      <c r="JR130" s="313"/>
      <c r="JS130" s="313"/>
      <c r="JT130" s="313"/>
      <c r="JU130" s="313"/>
      <c r="JV130" s="313"/>
      <c r="JW130" s="313"/>
      <c r="JX130" s="313"/>
      <c r="JY130" s="313"/>
      <c r="JZ130" s="313"/>
      <c r="KA130" s="313"/>
      <c r="KB130" s="313"/>
      <c r="KC130" s="313"/>
      <c r="KD130" s="313"/>
      <c r="KE130" s="313"/>
      <c r="KF130" s="313"/>
      <c r="KG130" s="313"/>
      <c r="KH130" s="313"/>
      <c r="KI130" s="313"/>
      <c r="KJ130" s="313"/>
      <c r="KK130" s="313"/>
      <c r="KL130" s="313"/>
      <c r="KM130" s="313"/>
      <c r="KN130" s="313"/>
      <c r="KO130" s="313"/>
      <c r="KP130" s="313"/>
      <c r="KQ130" s="313"/>
      <c r="KR130" s="313"/>
      <c r="KS130" s="313"/>
      <c r="KT130" s="313"/>
      <c r="KU130" s="313"/>
      <c r="KV130" s="313"/>
      <c r="KW130" s="313"/>
      <c r="KX130" s="313"/>
      <c r="KY130" s="313"/>
      <c r="KZ130" s="313"/>
      <c r="LA130" s="313"/>
      <c r="LB130" s="313"/>
      <c r="LC130" s="313"/>
      <c r="LD130" s="313"/>
      <c r="LE130" s="313"/>
      <c r="LF130" s="313"/>
      <c r="LG130" s="313"/>
      <c r="LH130" s="313"/>
      <c r="LI130" s="313"/>
      <c r="LJ130" s="313"/>
      <c r="LK130" s="313"/>
      <c r="LL130" s="313"/>
      <c r="LM130" s="313"/>
      <c r="LN130" s="313"/>
      <c r="LO130" s="313"/>
      <c r="LP130" s="313"/>
      <c r="LQ130" s="313"/>
      <c r="LR130" s="313"/>
      <c r="LS130" s="313"/>
      <c r="LT130" s="313"/>
      <c r="LU130" s="313"/>
      <c r="LV130" s="313"/>
      <c r="LW130" s="313"/>
      <c r="LX130" s="313"/>
      <c r="LY130" s="313"/>
      <c r="LZ130" s="313"/>
      <c r="MA130" s="313"/>
      <c r="MB130" s="313"/>
      <c r="MC130" s="313"/>
      <c r="MD130" s="313"/>
      <c r="ME130" s="313"/>
      <c r="MF130" s="313"/>
      <c r="MG130" s="313"/>
      <c r="MH130" s="313"/>
      <c r="MI130" s="313"/>
      <c r="MJ130" s="313"/>
      <c r="MK130" s="313"/>
      <c r="ML130" s="313"/>
      <c r="MM130" s="313"/>
      <c r="MN130" s="313"/>
      <c r="MO130" s="313"/>
      <c r="MP130" s="313"/>
      <c r="MQ130" s="313"/>
    </row>
    <row r="131" spans="1:355" ht="82.5" customHeight="1" x14ac:dyDescent="0.25">
      <c r="A131" s="55" t="s">
        <v>557</v>
      </c>
      <c r="B131" s="179" t="s">
        <v>170</v>
      </c>
      <c r="C131" s="32" t="s">
        <v>97</v>
      </c>
      <c r="E131" s="34">
        <v>65000</v>
      </c>
      <c r="F131" s="32"/>
      <c r="G131" s="32"/>
      <c r="H131" s="32"/>
      <c r="I131" s="32"/>
      <c r="J131" s="32"/>
      <c r="K131" s="33">
        <f t="shared" si="97"/>
        <v>65000</v>
      </c>
      <c r="L131" s="32"/>
      <c r="M131" s="32"/>
      <c r="N131" s="32"/>
      <c r="O131" s="32"/>
      <c r="P131" s="32"/>
      <c r="Q131" s="32"/>
      <c r="R131" s="33">
        <f t="shared" si="102"/>
        <v>0</v>
      </c>
      <c r="S131" s="32"/>
      <c r="T131" s="32"/>
      <c r="U131" s="32"/>
      <c r="V131" s="32"/>
      <c r="W131" s="32"/>
      <c r="X131" s="32"/>
      <c r="Y131" s="33">
        <f t="shared" si="103"/>
        <v>0</v>
      </c>
      <c r="Z131" s="32"/>
      <c r="AA131" s="32"/>
      <c r="AB131" s="32"/>
      <c r="AC131" s="32"/>
      <c r="AD131" s="32"/>
      <c r="AE131" s="32"/>
      <c r="AF131" s="33">
        <f t="shared" si="98"/>
        <v>0</v>
      </c>
      <c r="AG131" s="32"/>
      <c r="AH131" s="32"/>
      <c r="AI131" s="32"/>
      <c r="AJ131" s="32"/>
      <c r="AK131" s="32"/>
      <c r="AL131" s="32"/>
      <c r="AM131" s="33">
        <f t="shared" si="99"/>
        <v>0</v>
      </c>
      <c r="AN131" s="32"/>
      <c r="AO131" s="32"/>
      <c r="AP131" s="32"/>
      <c r="AQ131" s="32"/>
      <c r="AR131" s="32"/>
      <c r="AS131" s="32"/>
      <c r="AT131" s="33">
        <f t="shared" si="100"/>
        <v>0</v>
      </c>
      <c r="AU131" s="35">
        <f t="shared" si="101"/>
        <v>65000</v>
      </c>
      <c r="AV131" s="121" t="s">
        <v>678</v>
      </c>
      <c r="AW131" s="54">
        <v>2022</v>
      </c>
      <c r="AX131" s="54">
        <v>2023</v>
      </c>
      <c r="AY131" s="52" t="s">
        <v>165</v>
      </c>
      <c r="FF131" s="313"/>
      <c r="FG131" s="313"/>
      <c r="FH131" s="313"/>
      <c r="FI131" s="313"/>
      <c r="FJ131" s="313"/>
      <c r="FK131" s="313"/>
      <c r="FL131" s="313"/>
      <c r="FM131" s="313"/>
      <c r="FN131" s="313"/>
      <c r="FO131" s="313"/>
      <c r="FP131" s="313"/>
      <c r="FQ131" s="313"/>
      <c r="FR131" s="313"/>
      <c r="FS131" s="313"/>
      <c r="FT131" s="313"/>
      <c r="FU131" s="313"/>
      <c r="FV131" s="313"/>
      <c r="FW131" s="313"/>
      <c r="FX131" s="313"/>
      <c r="FY131" s="313"/>
      <c r="FZ131" s="313"/>
      <c r="GA131" s="313"/>
      <c r="GB131" s="313"/>
      <c r="GC131" s="313"/>
      <c r="GD131" s="313"/>
      <c r="GE131" s="313"/>
      <c r="GF131" s="313"/>
      <c r="GG131" s="313"/>
      <c r="GH131" s="313"/>
      <c r="GI131" s="313"/>
      <c r="GJ131" s="313"/>
      <c r="GK131" s="313"/>
      <c r="GL131" s="313"/>
      <c r="GM131" s="313"/>
      <c r="GN131" s="313"/>
      <c r="GO131" s="313"/>
      <c r="GP131" s="313"/>
      <c r="GQ131" s="313"/>
      <c r="GR131" s="313"/>
      <c r="GS131" s="313"/>
      <c r="GT131" s="313"/>
      <c r="GU131" s="313"/>
      <c r="GV131" s="313"/>
      <c r="GW131" s="313"/>
      <c r="GX131" s="313"/>
      <c r="GY131" s="313"/>
      <c r="GZ131" s="313"/>
      <c r="HA131" s="313"/>
      <c r="HB131" s="313"/>
      <c r="HC131" s="313"/>
      <c r="HD131" s="313"/>
      <c r="HE131" s="313"/>
      <c r="HF131" s="313"/>
      <c r="HG131" s="313"/>
      <c r="HH131" s="313"/>
      <c r="HI131" s="313"/>
      <c r="HJ131" s="313"/>
      <c r="HK131" s="313"/>
      <c r="HL131" s="313"/>
      <c r="HM131" s="313"/>
      <c r="HN131" s="313"/>
      <c r="HO131" s="313"/>
      <c r="HP131" s="313"/>
      <c r="HQ131" s="313"/>
      <c r="HR131" s="313"/>
      <c r="HS131" s="313"/>
      <c r="HT131" s="313"/>
      <c r="HU131" s="313"/>
      <c r="HV131" s="313"/>
      <c r="HW131" s="313"/>
      <c r="HX131" s="313"/>
      <c r="HY131" s="313"/>
      <c r="HZ131" s="313"/>
      <c r="IA131" s="313"/>
      <c r="IB131" s="313"/>
      <c r="IC131" s="313"/>
      <c r="ID131" s="313"/>
      <c r="IE131" s="313"/>
      <c r="IF131" s="313"/>
      <c r="IG131" s="313"/>
      <c r="IH131" s="313"/>
      <c r="II131" s="313"/>
      <c r="IJ131" s="313"/>
      <c r="IK131" s="313"/>
      <c r="IL131" s="313"/>
      <c r="IM131" s="313"/>
      <c r="IN131" s="313"/>
      <c r="IO131" s="313"/>
      <c r="IP131" s="313"/>
      <c r="IQ131" s="313"/>
      <c r="IR131" s="313"/>
      <c r="IS131" s="313"/>
      <c r="IT131" s="313"/>
      <c r="IU131" s="313"/>
      <c r="IV131" s="313"/>
      <c r="IW131" s="313"/>
      <c r="IX131" s="313"/>
      <c r="IY131" s="313"/>
      <c r="IZ131" s="313"/>
      <c r="JA131" s="313"/>
      <c r="JB131" s="313"/>
      <c r="JC131" s="313"/>
      <c r="JD131" s="313"/>
      <c r="JE131" s="313"/>
      <c r="JF131" s="313"/>
      <c r="JG131" s="313"/>
      <c r="JH131" s="313"/>
      <c r="JI131" s="313"/>
      <c r="JJ131" s="313"/>
      <c r="JK131" s="313"/>
      <c r="JL131" s="313"/>
      <c r="JM131" s="313"/>
      <c r="JN131" s="313"/>
      <c r="JO131" s="313"/>
      <c r="JP131" s="313"/>
      <c r="JQ131" s="313"/>
      <c r="JR131" s="313"/>
      <c r="JS131" s="313"/>
      <c r="JT131" s="313"/>
      <c r="JU131" s="313"/>
      <c r="JV131" s="313"/>
      <c r="JW131" s="313"/>
      <c r="JX131" s="313"/>
      <c r="JY131" s="313"/>
      <c r="JZ131" s="313"/>
      <c r="KA131" s="313"/>
      <c r="KB131" s="313"/>
      <c r="KC131" s="313"/>
      <c r="KD131" s="313"/>
      <c r="KE131" s="313"/>
      <c r="KF131" s="313"/>
      <c r="KG131" s="313"/>
      <c r="KH131" s="313"/>
      <c r="KI131" s="313"/>
      <c r="KJ131" s="313"/>
      <c r="KK131" s="313"/>
      <c r="KL131" s="313"/>
      <c r="KM131" s="313"/>
      <c r="KN131" s="313"/>
      <c r="KO131" s="313"/>
      <c r="KP131" s="313"/>
      <c r="KQ131" s="313"/>
      <c r="KR131" s="313"/>
      <c r="KS131" s="313"/>
      <c r="KT131" s="313"/>
      <c r="KU131" s="313"/>
      <c r="KV131" s="313"/>
      <c r="KW131" s="313"/>
      <c r="KX131" s="313"/>
      <c r="KY131" s="313"/>
      <c r="KZ131" s="313"/>
      <c r="LA131" s="313"/>
      <c r="LB131" s="313"/>
      <c r="LC131" s="313"/>
      <c r="LD131" s="313"/>
      <c r="LE131" s="313"/>
      <c r="LF131" s="313"/>
      <c r="LG131" s="313"/>
      <c r="LH131" s="313"/>
      <c r="LI131" s="313"/>
      <c r="LJ131" s="313"/>
      <c r="LK131" s="313"/>
      <c r="LL131" s="313"/>
      <c r="LM131" s="313"/>
      <c r="LN131" s="313"/>
      <c r="LO131" s="313"/>
      <c r="LP131" s="313"/>
      <c r="LQ131" s="313"/>
      <c r="LR131" s="313"/>
      <c r="LS131" s="313"/>
      <c r="LT131" s="313"/>
      <c r="LU131" s="313"/>
      <c r="LV131" s="313"/>
      <c r="LW131" s="313"/>
      <c r="LX131" s="313"/>
      <c r="LY131" s="313"/>
      <c r="LZ131" s="313"/>
      <c r="MA131" s="313"/>
      <c r="MB131" s="313"/>
      <c r="MC131" s="313"/>
      <c r="MD131" s="313"/>
      <c r="ME131" s="313"/>
      <c r="MF131" s="313"/>
      <c r="MG131" s="313"/>
      <c r="MH131" s="313"/>
      <c r="MI131" s="313"/>
      <c r="MJ131" s="313"/>
      <c r="MK131" s="313"/>
      <c r="ML131" s="313"/>
      <c r="MM131" s="313"/>
      <c r="MN131" s="313"/>
      <c r="MO131" s="313"/>
      <c r="MP131" s="313"/>
      <c r="MQ131" s="313"/>
    </row>
    <row r="132" spans="1:355" ht="85.5" customHeight="1" x14ac:dyDescent="0.25">
      <c r="A132" s="55" t="s">
        <v>558</v>
      </c>
      <c r="B132" s="179" t="s">
        <v>171</v>
      </c>
      <c r="C132" s="32" t="s">
        <v>97</v>
      </c>
      <c r="D132" s="34"/>
      <c r="E132" s="38">
        <v>145000</v>
      </c>
      <c r="F132" s="32"/>
      <c r="G132" s="32"/>
      <c r="H132" s="32"/>
      <c r="I132" s="32"/>
      <c r="J132" s="32"/>
      <c r="K132" s="33">
        <f t="shared" si="97"/>
        <v>145000</v>
      </c>
      <c r="L132" s="33">
        <f>E130+F130+G130+I130</f>
        <v>0</v>
      </c>
      <c r="M132" s="32"/>
      <c r="N132" s="32"/>
      <c r="O132" s="32"/>
      <c r="P132" s="32"/>
      <c r="Q132" s="32"/>
      <c r="R132" s="33">
        <f t="shared" si="102"/>
        <v>0</v>
      </c>
      <c r="S132" s="32"/>
      <c r="T132" s="32"/>
      <c r="U132" s="32"/>
      <c r="V132" s="32"/>
      <c r="W132" s="32"/>
      <c r="X132" s="32"/>
      <c r="Y132" s="33">
        <f t="shared" si="103"/>
        <v>0</v>
      </c>
      <c r="Z132" s="32"/>
      <c r="AA132" s="32"/>
      <c r="AB132" s="32"/>
      <c r="AC132" s="32"/>
      <c r="AD132" s="32"/>
      <c r="AE132" s="32"/>
      <c r="AF132" s="33">
        <f t="shared" si="98"/>
        <v>0</v>
      </c>
      <c r="AG132" s="32"/>
      <c r="AH132" s="32"/>
      <c r="AI132" s="32"/>
      <c r="AJ132" s="32"/>
      <c r="AK132" s="32"/>
      <c r="AL132" s="32"/>
      <c r="AM132" s="33">
        <f t="shared" si="99"/>
        <v>0</v>
      </c>
      <c r="AN132" s="32"/>
      <c r="AO132" s="32"/>
      <c r="AP132" s="32"/>
      <c r="AQ132" s="32"/>
      <c r="AR132" s="32"/>
      <c r="AS132" s="32"/>
      <c r="AT132" s="33">
        <f t="shared" si="100"/>
        <v>0</v>
      </c>
      <c r="AU132" s="35">
        <f t="shared" si="101"/>
        <v>145000</v>
      </c>
      <c r="AV132" s="121" t="s">
        <v>868</v>
      </c>
      <c r="AW132" s="54">
        <v>2022</v>
      </c>
      <c r="AX132" s="54">
        <v>2023</v>
      </c>
      <c r="AY132" s="52" t="s">
        <v>165</v>
      </c>
      <c r="FF132" s="313"/>
      <c r="FG132" s="313"/>
      <c r="FH132" s="313"/>
      <c r="FI132" s="313"/>
      <c r="FJ132" s="313"/>
      <c r="FK132" s="313"/>
      <c r="FL132" s="313"/>
      <c r="FM132" s="313"/>
      <c r="FN132" s="313"/>
      <c r="FO132" s="313"/>
      <c r="FP132" s="313"/>
      <c r="FQ132" s="313"/>
      <c r="FR132" s="313"/>
      <c r="FS132" s="313"/>
      <c r="FT132" s="313"/>
      <c r="FU132" s="313"/>
      <c r="FV132" s="313"/>
      <c r="FW132" s="313"/>
      <c r="FX132" s="313"/>
      <c r="FY132" s="313"/>
      <c r="FZ132" s="313"/>
      <c r="GA132" s="313"/>
      <c r="GB132" s="313"/>
      <c r="GC132" s="313"/>
      <c r="GD132" s="313"/>
      <c r="GE132" s="313"/>
      <c r="GF132" s="313"/>
      <c r="GG132" s="313"/>
      <c r="GH132" s="313"/>
      <c r="GI132" s="313"/>
      <c r="GJ132" s="313"/>
      <c r="GK132" s="313"/>
      <c r="GL132" s="313"/>
      <c r="GM132" s="313"/>
      <c r="GN132" s="313"/>
      <c r="GO132" s="313"/>
      <c r="GP132" s="313"/>
      <c r="GQ132" s="313"/>
      <c r="GR132" s="313"/>
      <c r="GS132" s="313"/>
      <c r="GT132" s="313"/>
      <c r="GU132" s="313"/>
      <c r="GV132" s="313"/>
      <c r="GW132" s="313"/>
      <c r="GX132" s="313"/>
      <c r="GY132" s="313"/>
      <c r="GZ132" s="313"/>
      <c r="HA132" s="313"/>
      <c r="HB132" s="313"/>
      <c r="HC132" s="313"/>
      <c r="HD132" s="313"/>
      <c r="HE132" s="313"/>
      <c r="HF132" s="313"/>
      <c r="HG132" s="313"/>
      <c r="HH132" s="313"/>
      <c r="HI132" s="313"/>
      <c r="HJ132" s="313"/>
      <c r="HK132" s="313"/>
      <c r="HL132" s="313"/>
      <c r="HM132" s="313"/>
      <c r="HN132" s="313"/>
      <c r="HO132" s="313"/>
      <c r="HP132" s="313"/>
      <c r="HQ132" s="313"/>
      <c r="HR132" s="313"/>
      <c r="HS132" s="313"/>
      <c r="HT132" s="313"/>
      <c r="HU132" s="313"/>
      <c r="HV132" s="313"/>
      <c r="HW132" s="313"/>
      <c r="HX132" s="313"/>
      <c r="HY132" s="313"/>
      <c r="HZ132" s="313"/>
      <c r="IA132" s="313"/>
      <c r="IB132" s="313"/>
      <c r="IC132" s="313"/>
      <c r="ID132" s="313"/>
      <c r="IE132" s="313"/>
      <c r="IF132" s="313"/>
      <c r="IG132" s="313"/>
      <c r="IH132" s="313"/>
      <c r="II132" s="313"/>
      <c r="IJ132" s="313"/>
      <c r="IK132" s="313"/>
      <c r="IL132" s="313"/>
      <c r="IM132" s="313"/>
      <c r="IN132" s="313"/>
      <c r="IO132" s="313"/>
      <c r="IP132" s="313"/>
      <c r="IQ132" s="313"/>
      <c r="IR132" s="313"/>
      <c r="IS132" s="313"/>
      <c r="IT132" s="313"/>
      <c r="IU132" s="313"/>
      <c r="IV132" s="313"/>
      <c r="IW132" s="313"/>
      <c r="IX132" s="313"/>
      <c r="IY132" s="313"/>
      <c r="IZ132" s="313"/>
      <c r="JA132" s="313"/>
      <c r="JB132" s="313"/>
      <c r="JC132" s="313"/>
      <c r="JD132" s="313"/>
      <c r="JE132" s="313"/>
      <c r="JF132" s="313"/>
      <c r="JG132" s="313"/>
      <c r="JH132" s="313"/>
      <c r="JI132" s="313"/>
      <c r="JJ132" s="313"/>
      <c r="JK132" s="313"/>
      <c r="JL132" s="313"/>
      <c r="JM132" s="313"/>
      <c r="JN132" s="313"/>
      <c r="JO132" s="313"/>
      <c r="JP132" s="313"/>
      <c r="JQ132" s="313"/>
      <c r="JR132" s="313"/>
      <c r="JS132" s="313"/>
      <c r="JT132" s="313"/>
      <c r="JU132" s="313"/>
      <c r="JV132" s="313"/>
      <c r="JW132" s="313"/>
      <c r="JX132" s="313"/>
      <c r="JY132" s="313"/>
      <c r="JZ132" s="313"/>
      <c r="KA132" s="313"/>
      <c r="KB132" s="313"/>
      <c r="KC132" s="313"/>
      <c r="KD132" s="313"/>
      <c r="KE132" s="313"/>
      <c r="KF132" s="313"/>
      <c r="KG132" s="313"/>
      <c r="KH132" s="313"/>
      <c r="KI132" s="313"/>
      <c r="KJ132" s="313"/>
      <c r="KK132" s="313"/>
      <c r="KL132" s="313"/>
      <c r="KM132" s="313"/>
      <c r="KN132" s="313"/>
      <c r="KO132" s="313"/>
      <c r="KP132" s="313"/>
      <c r="KQ132" s="313"/>
      <c r="KR132" s="313"/>
      <c r="KS132" s="313"/>
      <c r="KT132" s="313"/>
      <c r="KU132" s="313"/>
      <c r="KV132" s="313"/>
      <c r="KW132" s="313"/>
      <c r="KX132" s="313"/>
      <c r="KY132" s="313"/>
      <c r="KZ132" s="313"/>
      <c r="LA132" s="313"/>
      <c r="LB132" s="313"/>
      <c r="LC132" s="313"/>
      <c r="LD132" s="313"/>
      <c r="LE132" s="313"/>
      <c r="LF132" s="313"/>
      <c r="LG132" s="313"/>
      <c r="LH132" s="313"/>
      <c r="LI132" s="313"/>
      <c r="LJ132" s="313"/>
      <c r="LK132" s="313"/>
      <c r="LL132" s="313"/>
      <c r="LM132" s="313"/>
      <c r="LN132" s="313"/>
      <c r="LO132" s="313"/>
      <c r="LP132" s="313"/>
      <c r="LQ132" s="313"/>
      <c r="LR132" s="313"/>
      <c r="LS132" s="313"/>
      <c r="LT132" s="313"/>
      <c r="LU132" s="313"/>
      <c r="LV132" s="313"/>
      <c r="LW132" s="313"/>
      <c r="LX132" s="313"/>
      <c r="LY132" s="313"/>
      <c r="LZ132" s="313"/>
      <c r="MA132" s="313"/>
      <c r="MB132" s="313"/>
      <c r="MC132" s="313"/>
      <c r="MD132" s="313"/>
      <c r="ME132" s="313"/>
      <c r="MF132" s="313"/>
      <c r="MG132" s="313"/>
      <c r="MH132" s="313"/>
      <c r="MI132" s="313"/>
      <c r="MJ132" s="313"/>
      <c r="MK132" s="313"/>
      <c r="ML132" s="313"/>
      <c r="MM132" s="313"/>
      <c r="MN132" s="313"/>
      <c r="MO132" s="313"/>
      <c r="MP132" s="313"/>
      <c r="MQ132" s="313"/>
    </row>
    <row r="133" spans="1:355" ht="86.25" customHeight="1" x14ac:dyDescent="0.25">
      <c r="A133" s="55" t="s">
        <v>559</v>
      </c>
      <c r="B133" s="179" t="s">
        <v>172</v>
      </c>
      <c r="C133" s="32" t="s">
        <v>97</v>
      </c>
      <c r="D133" s="34"/>
      <c r="F133" s="32"/>
      <c r="G133" s="32"/>
      <c r="H133" s="32"/>
      <c r="I133" s="32"/>
      <c r="J133" s="32"/>
      <c r="K133" s="33">
        <f t="shared" si="97"/>
        <v>0</v>
      </c>
      <c r="L133" s="32">
        <v>240000</v>
      </c>
      <c r="M133" s="32"/>
      <c r="N133" s="32"/>
      <c r="O133" s="32"/>
      <c r="P133" s="32"/>
      <c r="Q133" s="32"/>
      <c r="R133" s="33">
        <f t="shared" si="102"/>
        <v>240000</v>
      </c>
      <c r="S133" s="32"/>
      <c r="T133" s="32"/>
      <c r="U133" s="32"/>
      <c r="V133" s="32"/>
      <c r="W133" s="32"/>
      <c r="X133" s="32"/>
      <c r="Y133" s="33">
        <f t="shared" si="103"/>
        <v>0</v>
      </c>
      <c r="Z133" s="32"/>
      <c r="AA133" s="32"/>
      <c r="AB133" s="32"/>
      <c r="AC133" s="32"/>
      <c r="AD133" s="32"/>
      <c r="AE133" s="32"/>
      <c r="AF133" s="33">
        <f t="shared" si="98"/>
        <v>0</v>
      </c>
      <c r="AG133" s="32"/>
      <c r="AH133" s="32"/>
      <c r="AI133" s="32"/>
      <c r="AJ133" s="32"/>
      <c r="AK133" s="32"/>
      <c r="AL133" s="32"/>
      <c r="AM133" s="33">
        <f t="shared" si="99"/>
        <v>0</v>
      </c>
      <c r="AN133" s="32"/>
      <c r="AO133" s="32"/>
      <c r="AP133" s="32"/>
      <c r="AQ133" s="32"/>
      <c r="AR133" s="32"/>
      <c r="AS133" s="32"/>
      <c r="AT133" s="33">
        <f t="shared" si="100"/>
        <v>0</v>
      </c>
      <c r="AU133" s="35">
        <f t="shared" si="101"/>
        <v>240000</v>
      </c>
      <c r="AV133" s="121" t="s">
        <v>869</v>
      </c>
      <c r="AW133" s="54">
        <v>2023</v>
      </c>
      <c r="AX133" s="54">
        <v>2024</v>
      </c>
      <c r="AY133" s="52" t="s">
        <v>165</v>
      </c>
      <c r="FF133" s="313"/>
      <c r="FG133" s="313"/>
      <c r="FH133" s="313"/>
      <c r="FI133" s="313"/>
      <c r="FJ133" s="313"/>
      <c r="FK133" s="313"/>
      <c r="FL133" s="313"/>
      <c r="FM133" s="313"/>
      <c r="FN133" s="313"/>
      <c r="FO133" s="313"/>
      <c r="FP133" s="313"/>
      <c r="FQ133" s="313"/>
      <c r="FR133" s="313"/>
      <c r="FS133" s="313"/>
      <c r="FT133" s="313"/>
      <c r="FU133" s="313"/>
      <c r="FV133" s="313"/>
      <c r="FW133" s="313"/>
      <c r="FX133" s="313"/>
      <c r="FY133" s="313"/>
      <c r="FZ133" s="313"/>
      <c r="GA133" s="313"/>
      <c r="GB133" s="313"/>
      <c r="GC133" s="313"/>
      <c r="GD133" s="313"/>
      <c r="GE133" s="313"/>
      <c r="GF133" s="313"/>
      <c r="GG133" s="313"/>
      <c r="GH133" s="313"/>
      <c r="GI133" s="313"/>
      <c r="GJ133" s="313"/>
      <c r="GK133" s="313"/>
      <c r="GL133" s="313"/>
      <c r="GM133" s="313"/>
      <c r="GN133" s="313"/>
      <c r="GO133" s="313"/>
      <c r="GP133" s="313"/>
      <c r="GQ133" s="313"/>
      <c r="GR133" s="313"/>
      <c r="GS133" s="313"/>
      <c r="GT133" s="313"/>
      <c r="GU133" s="313"/>
      <c r="GV133" s="313"/>
      <c r="GW133" s="313"/>
      <c r="GX133" s="313"/>
      <c r="GY133" s="313"/>
      <c r="GZ133" s="313"/>
      <c r="HA133" s="313"/>
      <c r="HB133" s="313"/>
      <c r="HC133" s="313"/>
      <c r="HD133" s="313"/>
      <c r="HE133" s="313"/>
      <c r="HF133" s="313"/>
      <c r="HG133" s="313"/>
      <c r="HH133" s="313"/>
      <c r="HI133" s="313"/>
      <c r="HJ133" s="313"/>
      <c r="HK133" s="313"/>
      <c r="HL133" s="313"/>
      <c r="HM133" s="313"/>
      <c r="HN133" s="313"/>
      <c r="HO133" s="313"/>
      <c r="HP133" s="313"/>
      <c r="HQ133" s="313"/>
      <c r="HR133" s="313"/>
      <c r="HS133" s="313"/>
      <c r="HT133" s="313"/>
      <c r="HU133" s="313"/>
      <c r="HV133" s="313"/>
      <c r="HW133" s="313"/>
      <c r="HX133" s="313"/>
      <c r="HY133" s="313"/>
      <c r="HZ133" s="313"/>
      <c r="IA133" s="313"/>
      <c r="IB133" s="313"/>
      <c r="IC133" s="313"/>
      <c r="ID133" s="313"/>
      <c r="IE133" s="313"/>
      <c r="IF133" s="313"/>
      <c r="IG133" s="313"/>
      <c r="IH133" s="313"/>
      <c r="II133" s="313"/>
      <c r="IJ133" s="313"/>
      <c r="IK133" s="313"/>
      <c r="IL133" s="313"/>
      <c r="IM133" s="313"/>
      <c r="IN133" s="313"/>
      <c r="IO133" s="313"/>
      <c r="IP133" s="313"/>
      <c r="IQ133" s="313"/>
      <c r="IR133" s="313"/>
      <c r="IS133" s="313"/>
      <c r="IT133" s="313"/>
      <c r="IU133" s="313"/>
      <c r="IV133" s="313"/>
      <c r="IW133" s="313"/>
      <c r="IX133" s="313"/>
      <c r="IY133" s="313"/>
      <c r="IZ133" s="313"/>
      <c r="JA133" s="313"/>
      <c r="JB133" s="313"/>
      <c r="JC133" s="313"/>
      <c r="JD133" s="313"/>
      <c r="JE133" s="313"/>
      <c r="JF133" s="313"/>
      <c r="JG133" s="313"/>
      <c r="JH133" s="313"/>
      <c r="JI133" s="313"/>
      <c r="JJ133" s="313"/>
      <c r="JK133" s="313"/>
      <c r="JL133" s="313"/>
      <c r="JM133" s="313"/>
      <c r="JN133" s="313"/>
      <c r="JO133" s="313"/>
      <c r="JP133" s="313"/>
      <c r="JQ133" s="313"/>
      <c r="JR133" s="313"/>
      <c r="JS133" s="313"/>
      <c r="JT133" s="313"/>
      <c r="JU133" s="313"/>
      <c r="JV133" s="313"/>
      <c r="JW133" s="313"/>
      <c r="JX133" s="313"/>
      <c r="JY133" s="313"/>
      <c r="JZ133" s="313"/>
      <c r="KA133" s="313"/>
      <c r="KB133" s="313"/>
      <c r="KC133" s="313"/>
      <c r="KD133" s="313"/>
      <c r="KE133" s="313"/>
      <c r="KF133" s="313"/>
      <c r="KG133" s="313"/>
      <c r="KH133" s="313"/>
      <c r="KI133" s="313"/>
      <c r="KJ133" s="313"/>
      <c r="KK133" s="313"/>
      <c r="KL133" s="313"/>
      <c r="KM133" s="313"/>
      <c r="KN133" s="313"/>
      <c r="KO133" s="313"/>
      <c r="KP133" s="313"/>
      <c r="KQ133" s="313"/>
      <c r="KR133" s="313"/>
      <c r="KS133" s="313"/>
      <c r="KT133" s="313"/>
      <c r="KU133" s="313"/>
      <c r="KV133" s="313"/>
      <c r="KW133" s="313"/>
      <c r="KX133" s="313"/>
      <c r="KY133" s="313"/>
      <c r="KZ133" s="313"/>
      <c r="LA133" s="313"/>
      <c r="LB133" s="313"/>
      <c r="LC133" s="313"/>
      <c r="LD133" s="313"/>
      <c r="LE133" s="313"/>
      <c r="LF133" s="313"/>
      <c r="LG133" s="313"/>
      <c r="LH133" s="313"/>
      <c r="LI133" s="313"/>
      <c r="LJ133" s="313"/>
      <c r="LK133" s="313"/>
      <c r="LL133" s="313"/>
      <c r="LM133" s="313"/>
      <c r="LN133" s="313"/>
      <c r="LO133" s="313"/>
      <c r="LP133" s="313"/>
      <c r="LQ133" s="313"/>
      <c r="LR133" s="313"/>
      <c r="LS133" s="313"/>
      <c r="LT133" s="313"/>
      <c r="LU133" s="313"/>
      <c r="LV133" s="313"/>
      <c r="LW133" s="313"/>
      <c r="LX133" s="313"/>
      <c r="LY133" s="313"/>
      <c r="LZ133" s="313"/>
      <c r="MA133" s="313"/>
      <c r="MB133" s="313"/>
      <c r="MC133" s="313"/>
      <c r="MD133" s="313"/>
      <c r="ME133" s="313"/>
      <c r="MF133" s="313"/>
      <c r="MG133" s="313"/>
      <c r="MH133" s="313"/>
      <c r="MI133" s="313"/>
      <c r="MJ133" s="313"/>
      <c r="MK133" s="313"/>
      <c r="ML133" s="313"/>
      <c r="MM133" s="313"/>
      <c r="MN133" s="313"/>
      <c r="MO133" s="313"/>
      <c r="MP133" s="313"/>
      <c r="MQ133" s="313"/>
    </row>
    <row r="134" spans="1:355" ht="102" customHeight="1" x14ac:dyDescent="0.25">
      <c r="A134" s="55" t="s">
        <v>560</v>
      </c>
      <c r="B134" s="179" t="s">
        <v>173</v>
      </c>
      <c r="C134" s="32" t="s">
        <v>97</v>
      </c>
      <c r="D134" s="34"/>
      <c r="E134" s="38"/>
      <c r="F134" s="32"/>
      <c r="G134" s="32"/>
      <c r="H134" s="32"/>
      <c r="I134" s="32"/>
      <c r="J134" s="32"/>
      <c r="K134" s="33">
        <f t="shared" si="97"/>
        <v>0</v>
      </c>
      <c r="L134" s="32"/>
      <c r="M134" s="32"/>
      <c r="N134" s="32"/>
      <c r="O134" s="32"/>
      <c r="P134" s="32"/>
      <c r="Q134" s="32"/>
      <c r="R134" s="33">
        <f t="shared" si="102"/>
        <v>0</v>
      </c>
      <c r="S134" s="32">
        <v>260000</v>
      </c>
      <c r="T134" s="32"/>
      <c r="U134" s="32"/>
      <c r="V134" s="32"/>
      <c r="W134" s="32"/>
      <c r="X134" s="32"/>
      <c r="Y134" s="33">
        <f t="shared" si="103"/>
        <v>260000</v>
      </c>
      <c r="Z134" s="32"/>
      <c r="AA134" s="32"/>
      <c r="AB134" s="32"/>
      <c r="AC134" s="32"/>
      <c r="AD134" s="32"/>
      <c r="AE134" s="32"/>
      <c r="AF134" s="33">
        <f t="shared" si="98"/>
        <v>0</v>
      </c>
      <c r="AG134" s="32"/>
      <c r="AH134" s="32"/>
      <c r="AI134" s="32"/>
      <c r="AJ134" s="32"/>
      <c r="AK134" s="32"/>
      <c r="AL134" s="32"/>
      <c r="AM134" s="33">
        <f t="shared" si="99"/>
        <v>0</v>
      </c>
      <c r="AN134" s="32"/>
      <c r="AO134" s="32"/>
      <c r="AP134" s="32"/>
      <c r="AQ134" s="32"/>
      <c r="AR134" s="32"/>
      <c r="AS134" s="32"/>
      <c r="AT134" s="33">
        <f t="shared" si="100"/>
        <v>0</v>
      </c>
      <c r="AU134" s="35">
        <f t="shared" si="101"/>
        <v>260000</v>
      </c>
      <c r="AV134" s="121" t="s">
        <v>890</v>
      </c>
      <c r="AW134" s="54">
        <v>2024</v>
      </c>
      <c r="AX134" s="54">
        <v>2025</v>
      </c>
      <c r="AY134" s="52" t="s">
        <v>165</v>
      </c>
      <c r="FF134" s="313"/>
      <c r="FG134" s="313"/>
      <c r="FH134" s="313"/>
      <c r="FI134" s="313"/>
      <c r="FJ134" s="313"/>
      <c r="FK134" s="313"/>
      <c r="FL134" s="313"/>
      <c r="FM134" s="313"/>
      <c r="FN134" s="313"/>
      <c r="FO134" s="313"/>
      <c r="FP134" s="313"/>
      <c r="FQ134" s="313"/>
      <c r="FR134" s="313"/>
      <c r="FS134" s="313"/>
      <c r="FT134" s="313"/>
      <c r="FU134" s="313"/>
      <c r="FV134" s="313"/>
      <c r="FW134" s="313"/>
      <c r="FX134" s="313"/>
      <c r="FY134" s="313"/>
      <c r="FZ134" s="313"/>
      <c r="GA134" s="313"/>
      <c r="GB134" s="313"/>
      <c r="GC134" s="313"/>
      <c r="GD134" s="313"/>
      <c r="GE134" s="313"/>
      <c r="GF134" s="313"/>
      <c r="GG134" s="313"/>
      <c r="GH134" s="313"/>
      <c r="GI134" s="313"/>
      <c r="GJ134" s="313"/>
      <c r="GK134" s="313"/>
      <c r="GL134" s="313"/>
      <c r="GM134" s="313"/>
      <c r="GN134" s="313"/>
      <c r="GO134" s="313"/>
      <c r="GP134" s="313"/>
      <c r="GQ134" s="313"/>
      <c r="GR134" s="313"/>
      <c r="GS134" s="313"/>
      <c r="GT134" s="313"/>
      <c r="GU134" s="313"/>
      <c r="GV134" s="313"/>
      <c r="GW134" s="313"/>
      <c r="GX134" s="313"/>
      <c r="GY134" s="313"/>
      <c r="GZ134" s="313"/>
      <c r="HA134" s="313"/>
      <c r="HB134" s="313"/>
      <c r="HC134" s="313"/>
      <c r="HD134" s="313"/>
      <c r="HE134" s="313"/>
      <c r="HF134" s="313"/>
      <c r="HG134" s="313"/>
      <c r="HH134" s="313"/>
      <c r="HI134" s="313"/>
      <c r="HJ134" s="313"/>
      <c r="HK134" s="313"/>
      <c r="HL134" s="313"/>
      <c r="HM134" s="313"/>
      <c r="HN134" s="313"/>
      <c r="HO134" s="313"/>
      <c r="HP134" s="313"/>
      <c r="HQ134" s="313"/>
      <c r="HR134" s="313"/>
      <c r="HS134" s="313"/>
      <c r="HT134" s="313"/>
      <c r="HU134" s="313"/>
      <c r="HV134" s="313"/>
      <c r="HW134" s="313"/>
      <c r="HX134" s="313"/>
      <c r="HY134" s="313"/>
      <c r="HZ134" s="313"/>
      <c r="IA134" s="313"/>
      <c r="IB134" s="313"/>
      <c r="IC134" s="313"/>
      <c r="ID134" s="313"/>
      <c r="IE134" s="313"/>
      <c r="IF134" s="313"/>
      <c r="IG134" s="313"/>
      <c r="IH134" s="313"/>
      <c r="II134" s="313"/>
      <c r="IJ134" s="313"/>
      <c r="IK134" s="313"/>
      <c r="IL134" s="313"/>
      <c r="IM134" s="313"/>
      <c r="IN134" s="313"/>
      <c r="IO134" s="313"/>
      <c r="IP134" s="313"/>
      <c r="IQ134" s="313"/>
      <c r="IR134" s="313"/>
      <c r="IS134" s="313"/>
      <c r="IT134" s="313"/>
      <c r="IU134" s="313"/>
      <c r="IV134" s="313"/>
      <c r="IW134" s="313"/>
      <c r="IX134" s="313"/>
      <c r="IY134" s="313"/>
      <c r="IZ134" s="313"/>
      <c r="JA134" s="313"/>
      <c r="JB134" s="313"/>
      <c r="JC134" s="313"/>
      <c r="JD134" s="313"/>
      <c r="JE134" s="313"/>
      <c r="JF134" s="313"/>
      <c r="JG134" s="313"/>
      <c r="JH134" s="313"/>
      <c r="JI134" s="313"/>
      <c r="JJ134" s="313"/>
      <c r="JK134" s="313"/>
      <c r="JL134" s="313"/>
      <c r="JM134" s="313"/>
      <c r="JN134" s="313"/>
      <c r="JO134" s="313"/>
      <c r="JP134" s="313"/>
      <c r="JQ134" s="313"/>
      <c r="JR134" s="313"/>
      <c r="JS134" s="313"/>
      <c r="JT134" s="313"/>
      <c r="JU134" s="313"/>
      <c r="JV134" s="313"/>
      <c r="JW134" s="313"/>
      <c r="JX134" s="313"/>
      <c r="JY134" s="313"/>
      <c r="JZ134" s="313"/>
      <c r="KA134" s="313"/>
      <c r="KB134" s="313"/>
      <c r="KC134" s="313"/>
      <c r="KD134" s="313"/>
      <c r="KE134" s="313"/>
      <c r="KF134" s="313"/>
      <c r="KG134" s="313"/>
      <c r="KH134" s="313"/>
      <c r="KI134" s="313"/>
      <c r="KJ134" s="313"/>
      <c r="KK134" s="313"/>
      <c r="KL134" s="313"/>
      <c r="KM134" s="313"/>
      <c r="KN134" s="313"/>
      <c r="KO134" s="313"/>
      <c r="KP134" s="313"/>
      <c r="KQ134" s="313"/>
      <c r="KR134" s="313"/>
      <c r="KS134" s="313"/>
      <c r="KT134" s="313"/>
      <c r="KU134" s="313"/>
      <c r="KV134" s="313"/>
      <c r="KW134" s="313"/>
      <c r="KX134" s="313"/>
      <c r="KY134" s="313"/>
      <c r="KZ134" s="313"/>
      <c r="LA134" s="313"/>
      <c r="LB134" s="313"/>
      <c r="LC134" s="313"/>
      <c r="LD134" s="313"/>
      <c r="LE134" s="313"/>
      <c r="LF134" s="313"/>
      <c r="LG134" s="313"/>
      <c r="LH134" s="313"/>
      <c r="LI134" s="313"/>
      <c r="LJ134" s="313"/>
      <c r="LK134" s="313"/>
      <c r="LL134" s="313"/>
      <c r="LM134" s="313"/>
      <c r="LN134" s="313"/>
      <c r="LO134" s="313"/>
      <c r="LP134" s="313"/>
      <c r="LQ134" s="313"/>
      <c r="LR134" s="313"/>
      <c r="LS134" s="313"/>
      <c r="LT134" s="313"/>
      <c r="LU134" s="313"/>
      <c r="LV134" s="313"/>
      <c r="LW134" s="313"/>
      <c r="LX134" s="313"/>
      <c r="LY134" s="313"/>
      <c r="LZ134" s="313"/>
      <c r="MA134" s="313"/>
      <c r="MB134" s="313"/>
      <c r="MC134" s="313"/>
      <c r="MD134" s="313"/>
      <c r="ME134" s="313"/>
      <c r="MF134" s="313"/>
      <c r="MG134" s="313"/>
      <c r="MH134" s="313"/>
      <c r="MI134" s="313"/>
      <c r="MJ134" s="313"/>
      <c r="MK134" s="313"/>
      <c r="ML134" s="313"/>
      <c r="MM134" s="313"/>
      <c r="MN134" s="313"/>
      <c r="MO134" s="313"/>
      <c r="MP134" s="313"/>
      <c r="MQ134" s="313"/>
    </row>
    <row r="135" spans="1:355" s="7" customFormat="1" ht="100.5" customHeight="1" x14ac:dyDescent="0.25">
      <c r="A135" s="55" t="s">
        <v>561</v>
      </c>
      <c r="B135" s="179" t="s">
        <v>174</v>
      </c>
      <c r="C135" s="32" t="s">
        <v>97</v>
      </c>
      <c r="D135" s="34"/>
      <c r="E135" s="38"/>
      <c r="F135" s="32"/>
      <c r="G135" s="32"/>
      <c r="H135" s="32"/>
      <c r="I135" s="32"/>
      <c r="J135" s="32"/>
      <c r="K135" s="33">
        <f t="shared" si="97"/>
        <v>0</v>
      </c>
      <c r="L135" s="32">
        <v>150000</v>
      </c>
      <c r="M135" s="32"/>
      <c r="N135" s="32">
        <v>850000</v>
      </c>
      <c r="O135" s="32" t="s">
        <v>46</v>
      </c>
      <c r="P135" s="32"/>
      <c r="Q135" s="32"/>
      <c r="R135" s="33">
        <f t="shared" si="102"/>
        <v>1000000</v>
      </c>
      <c r="S135" s="32"/>
      <c r="T135" s="32"/>
      <c r="U135" s="32"/>
      <c r="V135" s="32"/>
      <c r="W135" s="32"/>
      <c r="X135" s="32"/>
      <c r="Y135" s="33">
        <f t="shared" si="103"/>
        <v>0</v>
      </c>
      <c r="Z135" s="32"/>
      <c r="AA135" s="32"/>
      <c r="AB135" s="32"/>
      <c r="AC135" s="32"/>
      <c r="AD135" s="32"/>
      <c r="AE135" s="32"/>
      <c r="AF135" s="33">
        <f t="shared" si="98"/>
        <v>0</v>
      </c>
      <c r="AG135" s="32"/>
      <c r="AH135" s="32"/>
      <c r="AI135" s="32"/>
      <c r="AJ135" s="32"/>
      <c r="AK135" s="32"/>
      <c r="AL135" s="32"/>
      <c r="AM135" s="33">
        <f t="shared" si="99"/>
        <v>0</v>
      </c>
      <c r="AN135" s="32"/>
      <c r="AO135" s="32"/>
      <c r="AP135" s="32"/>
      <c r="AQ135" s="32"/>
      <c r="AR135" s="32"/>
      <c r="AS135" s="32"/>
      <c r="AT135" s="33">
        <f t="shared" si="100"/>
        <v>0</v>
      </c>
      <c r="AU135" s="35">
        <f t="shared" si="101"/>
        <v>1000000</v>
      </c>
      <c r="AV135" s="121" t="s">
        <v>891</v>
      </c>
      <c r="AW135" s="54">
        <v>2023</v>
      </c>
      <c r="AX135" s="54">
        <v>2025</v>
      </c>
      <c r="AY135" s="52" t="s">
        <v>165</v>
      </c>
      <c r="EB135" s="366"/>
      <c r="EC135" s="366"/>
      <c r="ED135" s="366"/>
      <c r="EE135" s="366"/>
      <c r="EF135" s="366"/>
      <c r="EG135" s="366"/>
      <c r="EH135" s="366"/>
      <c r="EI135" s="366"/>
      <c r="EJ135" s="366"/>
      <c r="EK135" s="366"/>
      <c r="EL135" s="366"/>
      <c r="EM135" s="366"/>
      <c r="EN135" s="366"/>
      <c r="EO135" s="366"/>
      <c r="EP135" s="366"/>
      <c r="EQ135" s="366"/>
      <c r="ER135" s="366"/>
      <c r="ES135" s="366"/>
      <c r="ET135" s="366"/>
      <c r="EU135" s="366"/>
      <c r="EV135" s="366"/>
      <c r="EW135" s="366"/>
      <c r="EX135" s="366"/>
      <c r="EY135" s="366"/>
      <c r="EZ135" s="366"/>
      <c r="FA135" s="366"/>
      <c r="FB135" s="366"/>
      <c r="FC135" s="366"/>
      <c r="FD135" s="366"/>
      <c r="FE135" s="366"/>
      <c r="FF135" s="355"/>
      <c r="FG135" s="355"/>
      <c r="FH135" s="355"/>
      <c r="FI135" s="355"/>
      <c r="FJ135" s="355"/>
      <c r="FK135" s="355"/>
      <c r="FL135" s="355"/>
      <c r="FM135" s="355"/>
      <c r="FN135" s="355"/>
      <c r="FO135" s="355"/>
      <c r="FP135" s="355"/>
      <c r="FQ135" s="355"/>
      <c r="FR135" s="355"/>
      <c r="FS135" s="355"/>
      <c r="FT135" s="355"/>
      <c r="FU135" s="355"/>
      <c r="FV135" s="355"/>
      <c r="FW135" s="355"/>
      <c r="FX135" s="355"/>
      <c r="FY135" s="355"/>
      <c r="FZ135" s="355"/>
      <c r="GA135" s="355"/>
      <c r="GB135" s="355"/>
      <c r="GC135" s="355"/>
      <c r="GD135" s="355"/>
      <c r="GE135" s="355"/>
      <c r="GF135" s="355"/>
      <c r="GG135" s="355"/>
      <c r="GH135" s="355"/>
      <c r="GI135" s="355"/>
      <c r="GJ135" s="355"/>
      <c r="GK135" s="355"/>
      <c r="GL135" s="355"/>
      <c r="GM135" s="355"/>
      <c r="GN135" s="355"/>
      <c r="GO135" s="355"/>
      <c r="GP135" s="355"/>
      <c r="GQ135" s="355"/>
      <c r="GR135" s="355"/>
      <c r="GS135" s="355"/>
      <c r="GT135" s="355"/>
      <c r="GU135" s="355"/>
      <c r="GV135" s="355"/>
      <c r="GW135" s="355"/>
      <c r="GX135" s="355"/>
      <c r="GY135" s="355"/>
      <c r="GZ135" s="355"/>
      <c r="HA135" s="355"/>
      <c r="HB135" s="355"/>
      <c r="HC135" s="355"/>
      <c r="HD135" s="355"/>
      <c r="HE135" s="355"/>
      <c r="HF135" s="355"/>
      <c r="HG135" s="355"/>
      <c r="HH135" s="355"/>
      <c r="HI135" s="355"/>
      <c r="HJ135" s="355"/>
      <c r="HK135" s="355"/>
      <c r="HL135" s="355"/>
      <c r="HM135" s="355"/>
      <c r="HN135" s="355"/>
      <c r="HO135" s="355"/>
      <c r="HP135" s="355"/>
      <c r="HQ135" s="355"/>
      <c r="HR135" s="355"/>
      <c r="HS135" s="355"/>
      <c r="HT135" s="355"/>
      <c r="HU135" s="355"/>
      <c r="HV135" s="355"/>
      <c r="HW135" s="355"/>
      <c r="HX135" s="355"/>
      <c r="HY135" s="355"/>
      <c r="HZ135" s="355"/>
      <c r="IA135" s="355"/>
      <c r="IB135" s="355"/>
      <c r="IC135" s="355"/>
      <c r="ID135" s="355"/>
      <c r="IE135" s="355"/>
      <c r="IF135" s="355"/>
      <c r="IG135" s="355"/>
      <c r="IH135" s="355"/>
      <c r="II135" s="355"/>
      <c r="IJ135" s="355"/>
      <c r="IK135" s="355"/>
      <c r="IL135" s="355"/>
      <c r="IM135" s="355"/>
      <c r="IN135" s="355"/>
      <c r="IO135" s="355"/>
      <c r="IP135" s="355"/>
      <c r="IQ135" s="355"/>
      <c r="IR135" s="355"/>
      <c r="IS135" s="355"/>
      <c r="IT135" s="355"/>
      <c r="IU135" s="355"/>
      <c r="IV135" s="355"/>
      <c r="IW135" s="355"/>
      <c r="IX135" s="355"/>
      <c r="IY135" s="355"/>
      <c r="IZ135" s="355"/>
      <c r="JA135" s="355"/>
      <c r="JB135" s="355"/>
      <c r="JC135" s="355"/>
      <c r="JD135" s="355"/>
      <c r="JE135" s="355"/>
      <c r="JF135" s="355"/>
      <c r="JG135" s="355"/>
      <c r="JH135" s="355"/>
      <c r="JI135" s="355"/>
      <c r="JJ135" s="355"/>
      <c r="JK135" s="355"/>
      <c r="JL135" s="355"/>
      <c r="JM135" s="355"/>
      <c r="JN135" s="355"/>
      <c r="JO135" s="355"/>
      <c r="JP135" s="355"/>
      <c r="JQ135" s="355"/>
      <c r="JR135" s="355"/>
      <c r="JS135" s="355"/>
      <c r="JT135" s="355"/>
      <c r="JU135" s="355"/>
      <c r="JV135" s="355"/>
      <c r="JW135" s="355"/>
      <c r="JX135" s="355"/>
      <c r="JY135" s="355"/>
      <c r="JZ135" s="355"/>
      <c r="KA135" s="355"/>
      <c r="KB135" s="355"/>
      <c r="KC135" s="355"/>
      <c r="KD135" s="355"/>
      <c r="KE135" s="355"/>
      <c r="KF135" s="355"/>
      <c r="KG135" s="355"/>
      <c r="KH135" s="355"/>
      <c r="KI135" s="355"/>
      <c r="KJ135" s="355"/>
      <c r="KK135" s="355"/>
      <c r="KL135" s="355"/>
      <c r="KM135" s="355"/>
      <c r="KN135" s="355"/>
      <c r="KO135" s="355"/>
      <c r="KP135" s="355"/>
      <c r="KQ135" s="355"/>
      <c r="KR135" s="355"/>
      <c r="KS135" s="355"/>
      <c r="KT135" s="355"/>
      <c r="KU135" s="355"/>
      <c r="KV135" s="355"/>
      <c r="KW135" s="355"/>
      <c r="KX135" s="355"/>
      <c r="KY135" s="355"/>
      <c r="KZ135" s="355"/>
      <c r="LA135" s="355"/>
      <c r="LB135" s="355"/>
      <c r="LC135" s="355"/>
      <c r="LD135" s="355"/>
      <c r="LE135" s="355"/>
      <c r="LF135" s="355"/>
      <c r="LG135" s="355"/>
      <c r="LH135" s="355"/>
      <c r="LI135" s="355"/>
      <c r="LJ135" s="355"/>
      <c r="LK135" s="355"/>
      <c r="LL135" s="355"/>
      <c r="LM135" s="355"/>
      <c r="LN135" s="355"/>
      <c r="LO135" s="355"/>
      <c r="LP135" s="355"/>
      <c r="LQ135" s="355"/>
      <c r="LR135" s="355"/>
      <c r="LS135" s="355"/>
      <c r="LT135" s="355"/>
      <c r="LU135" s="355"/>
      <c r="LV135" s="355"/>
      <c r="LW135" s="355"/>
      <c r="LX135" s="355"/>
      <c r="LY135" s="355"/>
      <c r="LZ135" s="355"/>
      <c r="MA135" s="355"/>
      <c r="MB135" s="355"/>
      <c r="MC135" s="355"/>
      <c r="MD135" s="355"/>
      <c r="ME135" s="355"/>
      <c r="MF135" s="355"/>
      <c r="MG135" s="355"/>
      <c r="MH135" s="355"/>
      <c r="MI135" s="355"/>
      <c r="MJ135" s="355"/>
      <c r="MK135" s="355"/>
      <c r="ML135" s="355"/>
      <c r="MM135" s="355"/>
      <c r="MN135" s="355"/>
      <c r="MO135" s="355"/>
      <c r="MP135" s="355"/>
      <c r="MQ135" s="355"/>
    </row>
    <row r="136" spans="1:355" ht="49.5" customHeight="1" x14ac:dyDescent="0.25">
      <c r="A136" s="55" t="s">
        <v>562</v>
      </c>
      <c r="B136" s="32" t="s">
        <v>178</v>
      </c>
      <c r="C136" s="32" t="s">
        <v>97</v>
      </c>
      <c r="D136" s="34"/>
      <c r="E136" s="38"/>
      <c r="F136" s="32"/>
      <c r="G136" s="32"/>
      <c r="H136" s="32"/>
      <c r="I136" s="32"/>
      <c r="J136" s="32"/>
      <c r="K136" s="33">
        <f t="shared" si="97"/>
        <v>0</v>
      </c>
      <c r="L136" s="32">
        <v>1170000</v>
      </c>
      <c r="M136" s="32"/>
      <c r="N136" s="32"/>
      <c r="O136" s="32"/>
      <c r="P136" s="32"/>
      <c r="Q136" s="32"/>
      <c r="R136" s="33">
        <f t="shared" si="102"/>
        <v>1170000</v>
      </c>
      <c r="S136" s="32">
        <v>1170000</v>
      </c>
      <c r="T136" s="32"/>
      <c r="U136" s="32"/>
      <c r="V136" s="32"/>
      <c r="W136" s="32"/>
      <c r="X136" s="32"/>
      <c r="Y136" s="33">
        <f t="shared" si="103"/>
        <v>1170000</v>
      </c>
      <c r="Z136" s="32">
        <v>1780000</v>
      </c>
      <c r="AA136" s="32"/>
      <c r="AB136" s="32"/>
      <c r="AC136" s="32"/>
      <c r="AD136" s="32"/>
      <c r="AE136" s="32"/>
      <c r="AF136" s="33">
        <f t="shared" si="98"/>
        <v>1780000</v>
      </c>
      <c r="AG136" s="32">
        <v>1660000</v>
      </c>
      <c r="AH136" s="32"/>
      <c r="AI136" s="32"/>
      <c r="AJ136" s="32"/>
      <c r="AK136" s="32"/>
      <c r="AL136" s="32"/>
      <c r="AM136" s="33">
        <f t="shared" si="99"/>
        <v>1660000</v>
      </c>
      <c r="AN136" s="32"/>
      <c r="AO136" s="32"/>
      <c r="AP136" s="32"/>
      <c r="AQ136" s="32"/>
      <c r="AR136" s="32"/>
      <c r="AS136" s="32"/>
      <c r="AT136" s="33">
        <f t="shared" si="100"/>
        <v>0</v>
      </c>
      <c r="AU136" s="35">
        <f t="shared" si="101"/>
        <v>5780000</v>
      </c>
      <c r="AV136" s="43" t="s">
        <v>679</v>
      </c>
      <c r="AW136" s="32">
        <v>2023</v>
      </c>
      <c r="AX136" s="38">
        <v>2025</v>
      </c>
      <c r="AY136" s="53" t="s">
        <v>153</v>
      </c>
      <c r="FF136" s="313"/>
      <c r="FG136" s="313"/>
      <c r="FH136" s="313"/>
      <c r="FI136" s="313"/>
      <c r="FJ136" s="313"/>
      <c r="FK136" s="313"/>
      <c r="FL136" s="313"/>
      <c r="FM136" s="313"/>
      <c r="FN136" s="313"/>
      <c r="FO136" s="313"/>
      <c r="FP136" s="313"/>
      <c r="FQ136" s="313"/>
      <c r="FR136" s="313"/>
      <c r="FS136" s="313"/>
      <c r="FT136" s="313"/>
      <c r="FU136" s="313"/>
      <c r="FV136" s="313"/>
      <c r="FW136" s="313"/>
      <c r="FX136" s="313"/>
      <c r="FY136" s="313"/>
      <c r="FZ136" s="313"/>
      <c r="GA136" s="313"/>
      <c r="GB136" s="313"/>
      <c r="GC136" s="313"/>
      <c r="GD136" s="313"/>
      <c r="GE136" s="313"/>
      <c r="GF136" s="313"/>
      <c r="GG136" s="313"/>
      <c r="GH136" s="313"/>
      <c r="GI136" s="313"/>
      <c r="GJ136" s="313"/>
      <c r="GK136" s="313"/>
      <c r="GL136" s="313"/>
      <c r="GM136" s="313"/>
      <c r="GN136" s="313"/>
      <c r="GO136" s="313"/>
      <c r="GP136" s="313"/>
      <c r="GQ136" s="313"/>
      <c r="GR136" s="313"/>
      <c r="GS136" s="313"/>
      <c r="GT136" s="313"/>
      <c r="GU136" s="313"/>
      <c r="GV136" s="313"/>
      <c r="GW136" s="313"/>
      <c r="GX136" s="313"/>
      <c r="GY136" s="313"/>
      <c r="GZ136" s="313"/>
      <c r="HA136" s="313"/>
      <c r="HB136" s="313"/>
      <c r="HC136" s="313"/>
      <c r="HD136" s="313"/>
      <c r="HE136" s="313"/>
      <c r="HF136" s="313"/>
      <c r="HG136" s="313"/>
      <c r="HH136" s="313"/>
      <c r="HI136" s="313"/>
      <c r="HJ136" s="313"/>
      <c r="HK136" s="313"/>
    </row>
    <row r="137" spans="1:355" ht="102.6" customHeight="1" x14ac:dyDescent="0.25">
      <c r="A137" s="55" t="s">
        <v>563</v>
      </c>
      <c r="B137" s="32" t="s">
        <v>177</v>
      </c>
      <c r="C137" s="32" t="s">
        <v>97</v>
      </c>
      <c r="D137" s="34"/>
      <c r="E137" s="38"/>
      <c r="F137" s="32"/>
      <c r="G137" s="32"/>
      <c r="H137" s="32"/>
      <c r="I137" s="32"/>
      <c r="J137" s="32"/>
      <c r="K137" s="33">
        <f t="shared" si="97"/>
        <v>0</v>
      </c>
      <c r="L137" s="32">
        <v>220000</v>
      </c>
      <c r="M137" s="32"/>
      <c r="N137" s="32"/>
      <c r="O137" s="32"/>
      <c r="P137" s="32"/>
      <c r="Q137" s="32"/>
      <c r="R137" s="33">
        <f t="shared" si="102"/>
        <v>220000</v>
      </c>
      <c r="S137" s="32">
        <v>220000</v>
      </c>
      <c r="T137" s="32"/>
      <c r="U137" s="32"/>
      <c r="V137" s="32"/>
      <c r="W137" s="32"/>
      <c r="X137" s="32"/>
      <c r="Y137" s="33">
        <f t="shared" si="103"/>
        <v>220000</v>
      </c>
      <c r="Z137" s="32">
        <v>1680000</v>
      </c>
      <c r="AA137" s="32"/>
      <c r="AB137" s="32"/>
      <c r="AC137" s="32"/>
      <c r="AD137" s="32"/>
      <c r="AE137" s="32"/>
      <c r="AF137" s="33">
        <f t="shared" si="98"/>
        <v>1680000</v>
      </c>
      <c r="AG137" s="32">
        <v>1560000</v>
      </c>
      <c r="AH137" s="32"/>
      <c r="AI137" s="32"/>
      <c r="AJ137" s="32"/>
      <c r="AK137" s="32"/>
      <c r="AL137" s="32"/>
      <c r="AM137" s="33">
        <f t="shared" si="99"/>
        <v>1560000</v>
      </c>
      <c r="AN137" s="32"/>
      <c r="AO137" s="32"/>
      <c r="AP137" s="32"/>
      <c r="AQ137" s="32"/>
      <c r="AR137" s="32"/>
      <c r="AS137" s="32"/>
      <c r="AT137" s="33">
        <f t="shared" si="100"/>
        <v>0</v>
      </c>
      <c r="AU137" s="35">
        <f t="shared" si="101"/>
        <v>3680000</v>
      </c>
      <c r="AV137" s="43" t="s">
        <v>680</v>
      </c>
      <c r="AW137" s="32">
        <v>2023</v>
      </c>
      <c r="AX137" s="38">
        <v>2025</v>
      </c>
      <c r="AY137" s="53" t="s">
        <v>153</v>
      </c>
      <c r="FF137" s="313"/>
      <c r="FG137" s="313"/>
      <c r="FH137" s="313"/>
      <c r="FI137" s="313"/>
      <c r="FJ137" s="313"/>
      <c r="FK137" s="313"/>
      <c r="FL137" s="313"/>
      <c r="FM137" s="313"/>
      <c r="FN137" s="313"/>
      <c r="FO137" s="313"/>
      <c r="FP137" s="313"/>
      <c r="FQ137" s="313"/>
      <c r="FR137" s="313"/>
      <c r="FS137" s="313"/>
      <c r="FT137" s="313"/>
      <c r="FU137" s="313"/>
      <c r="FV137" s="313"/>
      <c r="FW137" s="313"/>
      <c r="FX137" s="313"/>
      <c r="FY137" s="313"/>
      <c r="FZ137" s="313"/>
      <c r="GA137" s="313"/>
      <c r="GB137" s="313"/>
      <c r="GC137" s="313"/>
      <c r="GD137" s="313"/>
      <c r="GE137" s="313"/>
      <c r="GF137" s="313"/>
      <c r="GG137" s="313"/>
      <c r="GH137" s="313"/>
      <c r="GI137" s="313"/>
      <c r="GJ137" s="313"/>
      <c r="GK137" s="313"/>
      <c r="GL137" s="313"/>
      <c r="GM137" s="313"/>
      <c r="GN137" s="313"/>
      <c r="GO137" s="313"/>
      <c r="GP137" s="313"/>
      <c r="GQ137" s="313"/>
      <c r="GR137" s="313"/>
      <c r="GS137" s="313"/>
      <c r="GT137" s="313"/>
      <c r="GU137" s="313"/>
      <c r="GV137" s="313"/>
      <c r="GW137" s="313"/>
      <c r="GX137" s="313"/>
      <c r="GY137" s="313"/>
      <c r="GZ137" s="313"/>
      <c r="HA137" s="313"/>
      <c r="HB137" s="313"/>
      <c r="HC137" s="313"/>
      <c r="HD137" s="313"/>
      <c r="HE137" s="313"/>
      <c r="HF137" s="313"/>
      <c r="HG137" s="313"/>
      <c r="HH137" s="313"/>
      <c r="HI137" s="313"/>
      <c r="HJ137" s="313"/>
      <c r="HK137" s="313"/>
    </row>
    <row r="138" spans="1:355" ht="31.5" customHeight="1" x14ac:dyDescent="0.25">
      <c r="A138" s="55" t="s">
        <v>564</v>
      </c>
      <c r="B138" s="32" t="s">
        <v>176</v>
      </c>
      <c r="C138" s="32" t="s">
        <v>97</v>
      </c>
      <c r="D138" s="34"/>
      <c r="E138" s="38"/>
      <c r="F138" s="32"/>
      <c r="G138" s="32"/>
      <c r="H138" s="32"/>
      <c r="I138" s="32"/>
      <c r="J138" s="32"/>
      <c r="K138" s="33">
        <f t="shared" si="97"/>
        <v>0</v>
      </c>
      <c r="L138" s="32"/>
      <c r="M138" s="32"/>
      <c r="N138" s="32"/>
      <c r="O138" s="32"/>
      <c r="P138" s="32"/>
      <c r="Q138" s="32"/>
      <c r="R138" s="33">
        <f t="shared" si="102"/>
        <v>0</v>
      </c>
      <c r="S138" s="32">
        <v>250000</v>
      </c>
      <c r="T138" s="32"/>
      <c r="U138" s="32"/>
      <c r="V138" s="32"/>
      <c r="W138" s="32"/>
      <c r="X138" s="32"/>
      <c r="Y138" s="33">
        <f t="shared" si="103"/>
        <v>250000</v>
      </c>
      <c r="Z138" s="32"/>
      <c r="AA138" s="32"/>
      <c r="AB138" s="32"/>
      <c r="AC138" s="32"/>
      <c r="AD138" s="32"/>
      <c r="AE138" s="32"/>
      <c r="AF138" s="33">
        <f t="shared" si="98"/>
        <v>0</v>
      </c>
      <c r="AG138" s="32"/>
      <c r="AH138" s="32"/>
      <c r="AI138" s="32"/>
      <c r="AJ138" s="32"/>
      <c r="AK138" s="32"/>
      <c r="AL138" s="32"/>
      <c r="AM138" s="33">
        <f t="shared" si="99"/>
        <v>0</v>
      </c>
      <c r="AN138" s="32"/>
      <c r="AO138" s="32"/>
      <c r="AP138" s="32"/>
      <c r="AQ138" s="32"/>
      <c r="AR138" s="32"/>
      <c r="AS138" s="32"/>
      <c r="AT138" s="33">
        <f t="shared" si="100"/>
        <v>0</v>
      </c>
      <c r="AU138" s="35">
        <f t="shared" si="101"/>
        <v>250000</v>
      </c>
      <c r="AV138" s="43" t="s">
        <v>681</v>
      </c>
      <c r="AW138" s="32">
        <v>2024</v>
      </c>
      <c r="AX138" s="38">
        <v>2024</v>
      </c>
      <c r="AY138" s="53" t="s">
        <v>153</v>
      </c>
      <c r="FF138" s="313"/>
      <c r="FG138" s="313"/>
      <c r="FH138" s="313"/>
      <c r="FI138" s="313"/>
      <c r="FJ138" s="313"/>
      <c r="FK138" s="313"/>
      <c r="FL138" s="313"/>
      <c r="FM138" s="313"/>
      <c r="FN138" s="313"/>
      <c r="FO138" s="313"/>
      <c r="FP138" s="313"/>
      <c r="FQ138" s="313"/>
      <c r="FR138" s="313"/>
      <c r="FS138" s="313"/>
      <c r="FT138" s="313"/>
      <c r="FU138" s="313"/>
      <c r="FV138" s="313"/>
      <c r="FW138" s="313"/>
      <c r="FX138" s="313"/>
      <c r="FY138" s="313"/>
      <c r="FZ138" s="313"/>
      <c r="GA138" s="313"/>
      <c r="GB138" s="313"/>
      <c r="GC138" s="313"/>
      <c r="GD138" s="313"/>
      <c r="GE138" s="313"/>
      <c r="GF138" s="313"/>
      <c r="GG138" s="313"/>
      <c r="GH138" s="313"/>
      <c r="GI138" s="313"/>
      <c r="GJ138" s="313"/>
      <c r="GK138" s="313"/>
      <c r="GL138" s="313"/>
      <c r="GM138" s="313"/>
      <c r="GN138" s="313"/>
      <c r="GO138" s="313"/>
      <c r="GP138" s="313"/>
      <c r="GQ138" s="313"/>
      <c r="GR138" s="313"/>
      <c r="GS138" s="313"/>
      <c r="GT138" s="313"/>
      <c r="GU138" s="313"/>
      <c r="GV138" s="313"/>
      <c r="GW138" s="313"/>
      <c r="GX138" s="313"/>
      <c r="GY138" s="313"/>
      <c r="GZ138" s="313"/>
      <c r="HA138" s="313"/>
      <c r="HB138" s="313"/>
      <c r="HC138" s="313"/>
      <c r="HD138" s="313"/>
      <c r="HE138" s="313"/>
      <c r="HF138" s="313"/>
      <c r="HG138" s="313"/>
      <c r="HH138" s="313"/>
      <c r="HI138" s="313"/>
      <c r="HJ138" s="313"/>
      <c r="HK138" s="313"/>
    </row>
    <row r="139" spans="1:355" ht="141.6" customHeight="1" x14ac:dyDescent="0.25">
      <c r="A139" s="55" t="s">
        <v>565</v>
      </c>
      <c r="B139" s="32" t="s">
        <v>179</v>
      </c>
      <c r="C139" s="32" t="s">
        <v>97</v>
      </c>
      <c r="D139" s="34"/>
      <c r="E139" s="38"/>
      <c r="F139" s="32"/>
      <c r="G139" s="32"/>
      <c r="H139" s="32"/>
      <c r="I139" s="32"/>
      <c r="J139" s="32"/>
      <c r="K139" s="33">
        <f t="shared" si="97"/>
        <v>0</v>
      </c>
      <c r="L139" s="32"/>
      <c r="M139" s="32"/>
      <c r="N139" s="32"/>
      <c r="O139" s="32"/>
      <c r="P139" s="32"/>
      <c r="Q139" s="32"/>
      <c r="R139" s="33">
        <f t="shared" si="102"/>
        <v>0</v>
      </c>
      <c r="S139" s="32">
        <v>200000</v>
      </c>
      <c r="T139" s="32"/>
      <c r="U139" s="32"/>
      <c r="V139" s="32"/>
      <c r="W139" s="32"/>
      <c r="X139" s="32"/>
      <c r="Y139" s="33">
        <f t="shared" si="103"/>
        <v>200000</v>
      </c>
      <c r="Z139" s="32">
        <v>250000</v>
      </c>
      <c r="AA139" s="32"/>
      <c r="AB139" s="32"/>
      <c r="AC139" s="32"/>
      <c r="AD139" s="32"/>
      <c r="AE139" s="32"/>
      <c r="AF139" s="33">
        <f t="shared" si="98"/>
        <v>250000</v>
      </c>
      <c r="AG139" s="32">
        <v>250000</v>
      </c>
      <c r="AH139" s="32"/>
      <c r="AI139" s="32"/>
      <c r="AJ139" s="32"/>
      <c r="AK139" s="32"/>
      <c r="AL139" s="32"/>
      <c r="AM139" s="33">
        <f t="shared" si="99"/>
        <v>250000</v>
      </c>
      <c r="AN139" s="32">
        <v>200000</v>
      </c>
      <c r="AO139" s="32"/>
      <c r="AP139" s="32"/>
      <c r="AQ139" s="32"/>
      <c r="AR139" s="32"/>
      <c r="AS139" s="32"/>
      <c r="AT139" s="33">
        <f t="shared" si="100"/>
        <v>200000</v>
      </c>
      <c r="AU139" s="35">
        <f t="shared" si="101"/>
        <v>900000</v>
      </c>
      <c r="AV139" s="43" t="s">
        <v>682</v>
      </c>
      <c r="AW139" s="32">
        <v>2022</v>
      </c>
      <c r="AX139" s="38">
        <v>2025</v>
      </c>
      <c r="AY139" s="53" t="s">
        <v>153</v>
      </c>
      <c r="FF139" s="313"/>
      <c r="FG139" s="313"/>
      <c r="FH139" s="313"/>
      <c r="FI139" s="313"/>
      <c r="FJ139" s="313"/>
      <c r="FK139" s="313"/>
      <c r="FL139" s="313"/>
      <c r="FM139" s="313"/>
      <c r="FN139" s="313"/>
      <c r="FO139" s="313"/>
      <c r="FP139" s="313"/>
      <c r="FQ139" s="313"/>
      <c r="FR139" s="313"/>
      <c r="FS139" s="313"/>
      <c r="FT139" s="313"/>
      <c r="FU139" s="313"/>
      <c r="FV139" s="313"/>
      <c r="FW139" s="313"/>
      <c r="FX139" s="313"/>
      <c r="FY139" s="313"/>
      <c r="FZ139" s="313"/>
      <c r="GA139" s="313"/>
      <c r="GB139" s="313"/>
      <c r="GC139" s="313"/>
      <c r="GD139" s="313"/>
      <c r="GE139" s="313"/>
      <c r="GF139" s="313"/>
      <c r="GG139" s="313"/>
      <c r="GH139" s="313"/>
      <c r="GI139" s="313"/>
      <c r="GJ139" s="313"/>
      <c r="GK139" s="313"/>
      <c r="GL139" s="313"/>
      <c r="GM139" s="313"/>
      <c r="GN139" s="313"/>
      <c r="GO139" s="313"/>
      <c r="GP139" s="313"/>
      <c r="GQ139" s="313"/>
      <c r="GR139" s="313"/>
      <c r="GS139" s="313"/>
      <c r="GT139" s="313"/>
      <c r="GU139" s="313"/>
      <c r="GV139" s="313"/>
      <c r="GW139" s="313"/>
      <c r="GX139" s="313"/>
      <c r="GY139" s="313"/>
      <c r="GZ139" s="313"/>
      <c r="HA139" s="313"/>
      <c r="HB139" s="313"/>
      <c r="HC139" s="313"/>
      <c r="HD139" s="313"/>
      <c r="HE139" s="313"/>
      <c r="HF139" s="313"/>
      <c r="HG139" s="313"/>
      <c r="HH139" s="313"/>
      <c r="HI139" s="313"/>
      <c r="HJ139" s="313"/>
      <c r="HK139" s="313"/>
    </row>
    <row r="140" spans="1:355" ht="114" customHeight="1" x14ac:dyDescent="0.25">
      <c r="A140" s="55" t="s">
        <v>566</v>
      </c>
      <c r="B140" s="32" t="s">
        <v>175</v>
      </c>
      <c r="C140" s="32" t="s">
        <v>97</v>
      </c>
      <c r="D140" s="34"/>
      <c r="E140" s="38"/>
      <c r="F140" s="32"/>
      <c r="G140" s="32"/>
      <c r="H140" s="32"/>
      <c r="I140" s="32"/>
      <c r="J140" s="32"/>
      <c r="K140" s="33">
        <f t="shared" ref="K140:K142" si="104">E140+F140+G140+I140</f>
        <v>0</v>
      </c>
      <c r="L140" s="32"/>
      <c r="M140" s="32"/>
      <c r="N140" s="32"/>
      <c r="O140" s="32"/>
      <c r="P140" s="32"/>
      <c r="Q140" s="32"/>
      <c r="R140" s="33">
        <f t="shared" si="102"/>
        <v>0</v>
      </c>
      <c r="S140" s="32">
        <v>550000</v>
      </c>
      <c r="T140" s="32"/>
      <c r="U140" s="32"/>
      <c r="V140" s="32"/>
      <c r="W140" s="32"/>
      <c r="X140" s="32"/>
      <c r="Y140" s="33">
        <f>S140+T140+U140+W140</f>
        <v>550000</v>
      </c>
      <c r="Z140" s="32">
        <v>420000</v>
      </c>
      <c r="AA140" s="32"/>
      <c r="AB140" s="32"/>
      <c r="AC140" s="32"/>
      <c r="AD140" s="32"/>
      <c r="AE140" s="32"/>
      <c r="AF140" s="33">
        <f t="shared" si="98"/>
        <v>420000</v>
      </c>
      <c r="AG140" s="32">
        <v>420000</v>
      </c>
      <c r="AH140" s="32"/>
      <c r="AI140" s="32"/>
      <c r="AJ140" s="32"/>
      <c r="AK140" s="32"/>
      <c r="AL140" s="32"/>
      <c r="AM140" s="33">
        <f t="shared" si="99"/>
        <v>420000</v>
      </c>
      <c r="AN140" s="32">
        <v>520000</v>
      </c>
      <c r="AO140" s="32"/>
      <c r="AP140" s="32"/>
      <c r="AQ140" s="32"/>
      <c r="AR140" s="32"/>
      <c r="AS140" s="32"/>
      <c r="AT140" s="33">
        <f t="shared" si="100"/>
        <v>520000</v>
      </c>
      <c r="AU140" s="35">
        <f t="shared" si="101"/>
        <v>1910000</v>
      </c>
      <c r="AV140" s="43" t="s">
        <v>683</v>
      </c>
      <c r="AW140" s="32">
        <v>2022</v>
      </c>
      <c r="AX140" s="38">
        <v>2026</v>
      </c>
      <c r="AY140" s="53" t="s">
        <v>846</v>
      </c>
      <c r="FF140" s="313"/>
      <c r="FG140" s="313"/>
      <c r="FH140" s="313"/>
      <c r="FI140" s="313"/>
      <c r="FJ140" s="313"/>
      <c r="FK140" s="313"/>
      <c r="FL140" s="313"/>
      <c r="FM140" s="313"/>
      <c r="FN140" s="313"/>
      <c r="FO140" s="313"/>
      <c r="FP140" s="313"/>
      <c r="FQ140" s="313"/>
      <c r="FR140" s="313"/>
      <c r="FS140" s="313"/>
      <c r="FT140" s="313"/>
      <c r="FU140" s="313"/>
      <c r="FV140" s="313"/>
      <c r="FW140" s="313"/>
      <c r="FX140" s="313"/>
      <c r="FY140" s="313"/>
      <c r="FZ140" s="313"/>
      <c r="GA140" s="313"/>
      <c r="GB140" s="313"/>
      <c r="GC140" s="313"/>
      <c r="GD140" s="313"/>
      <c r="GE140" s="313"/>
      <c r="GF140" s="313"/>
      <c r="GG140" s="313"/>
      <c r="GH140" s="313"/>
      <c r="GI140" s="313"/>
      <c r="GJ140" s="313"/>
      <c r="GK140" s="313"/>
      <c r="GL140" s="313"/>
      <c r="GM140" s="313"/>
      <c r="GN140" s="313"/>
      <c r="GO140" s="313"/>
      <c r="GP140" s="313"/>
      <c r="GQ140" s="313"/>
      <c r="GR140" s="313"/>
      <c r="GS140" s="313"/>
      <c r="GT140" s="313"/>
      <c r="GU140" s="313"/>
      <c r="GV140" s="313"/>
      <c r="GW140" s="313"/>
      <c r="GX140" s="313"/>
      <c r="GY140" s="313"/>
      <c r="GZ140" s="313"/>
      <c r="HA140" s="313"/>
      <c r="HB140" s="313"/>
      <c r="HC140" s="313"/>
      <c r="HD140" s="313"/>
      <c r="HE140" s="313"/>
      <c r="HF140" s="313"/>
      <c r="HG140" s="313"/>
      <c r="HH140" s="313"/>
      <c r="HI140" s="313"/>
      <c r="HJ140" s="313"/>
      <c r="HK140" s="313"/>
    </row>
    <row r="141" spans="1:355" ht="135.6" customHeight="1" x14ac:dyDescent="0.25">
      <c r="A141" s="55" t="s">
        <v>820</v>
      </c>
      <c r="B141" s="89" t="s">
        <v>819</v>
      </c>
      <c r="C141" s="48" t="s">
        <v>97</v>
      </c>
      <c r="D141" s="48"/>
      <c r="E141" s="180"/>
      <c r="F141" s="48"/>
      <c r="G141" s="48"/>
      <c r="H141" s="48"/>
      <c r="I141" s="48"/>
      <c r="J141" s="48"/>
      <c r="K141" s="93">
        <f t="shared" si="104"/>
        <v>0</v>
      </c>
      <c r="L141" s="48"/>
      <c r="M141" s="48"/>
      <c r="N141" s="48"/>
      <c r="O141" s="48"/>
      <c r="P141" s="48"/>
      <c r="Q141" s="48"/>
      <c r="R141" s="181">
        <f t="shared" si="102"/>
        <v>0</v>
      </c>
      <c r="S141" s="48">
        <v>250000</v>
      </c>
      <c r="T141" s="48"/>
      <c r="U141" s="48"/>
      <c r="V141" s="48"/>
      <c r="W141" s="48"/>
      <c r="X141" s="48"/>
      <c r="Y141" s="93">
        <f t="shared" ref="Y141:Y142" si="105">S141+T141+U141+W141</f>
        <v>250000</v>
      </c>
      <c r="Z141" s="48">
        <v>250000</v>
      </c>
      <c r="AA141" s="48"/>
      <c r="AB141" s="48"/>
      <c r="AC141" s="48"/>
      <c r="AD141" s="48"/>
      <c r="AE141" s="48"/>
      <c r="AF141" s="93">
        <f t="shared" si="98"/>
        <v>250000</v>
      </c>
      <c r="AG141" s="48"/>
      <c r="AH141" s="48"/>
      <c r="AI141" s="48"/>
      <c r="AJ141" s="48"/>
      <c r="AK141" s="48"/>
      <c r="AL141" s="48"/>
      <c r="AM141" s="93">
        <f t="shared" si="99"/>
        <v>0</v>
      </c>
      <c r="AN141" s="48"/>
      <c r="AO141" s="48"/>
      <c r="AP141" s="48"/>
      <c r="AQ141" s="48"/>
      <c r="AR141" s="48"/>
      <c r="AS141" s="48"/>
      <c r="AT141" s="181">
        <f t="shared" si="100"/>
        <v>0</v>
      </c>
      <c r="AU141" s="95">
        <f t="shared" si="101"/>
        <v>500000</v>
      </c>
      <c r="AV141" s="89" t="s">
        <v>821</v>
      </c>
      <c r="AW141" s="48">
        <v>2024</v>
      </c>
      <c r="AX141" s="48">
        <v>2025</v>
      </c>
      <c r="AY141" s="52" t="s">
        <v>847</v>
      </c>
      <c r="FF141" s="313"/>
      <c r="FG141" s="313"/>
      <c r="FH141" s="313"/>
      <c r="FI141" s="313"/>
      <c r="FJ141" s="313"/>
      <c r="FK141" s="313"/>
      <c r="FL141" s="313"/>
      <c r="FM141" s="313"/>
      <c r="FN141" s="313"/>
      <c r="FO141" s="313"/>
      <c r="FP141" s="313"/>
      <c r="FQ141" s="313"/>
      <c r="FR141" s="313"/>
      <c r="FS141" s="313"/>
      <c r="FT141" s="313"/>
      <c r="FU141" s="313"/>
      <c r="FV141" s="313"/>
      <c r="FW141" s="313"/>
      <c r="FX141" s="313"/>
      <c r="FY141" s="313"/>
      <c r="FZ141" s="313"/>
      <c r="GA141" s="313"/>
      <c r="GB141" s="313"/>
      <c r="GC141" s="313"/>
      <c r="GD141" s="313"/>
      <c r="GE141" s="313"/>
      <c r="GF141" s="313"/>
      <c r="GG141" s="313"/>
      <c r="GH141" s="313"/>
      <c r="GI141" s="313"/>
      <c r="GJ141" s="313"/>
      <c r="GK141" s="313"/>
      <c r="GL141" s="313"/>
      <c r="GM141" s="313"/>
      <c r="GN141" s="313"/>
      <c r="GO141" s="313"/>
      <c r="GP141" s="313"/>
      <c r="GQ141" s="313"/>
      <c r="GR141" s="313"/>
      <c r="GS141" s="313"/>
      <c r="GT141" s="313"/>
      <c r="GU141" s="313"/>
      <c r="GV141" s="313"/>
      <c r="GW141" s="313"/>
      <c r="GX141" s="313"/>
      <c r="GY141" s="313"/>
      <c r="GZ141" s="313"/>
      <c r="HA141" s="313"/>
      <c r="HB141" s="313"/>
      <c r="HC141" s="313"/>
      <c r="HD141" s="313"/>
      <c r="HE141" s="313"/>
      <c r="HF141" s="313"/>
      <c r="HG141" s="313"/>
      <c r="HH141" s="313"/>
      <c r="HI141" s="313"/>
      <c r="HJ141" s="313"/>
      <c r="HK141" s="313"/>
    </row>
    <row r="142" spans="1:355" s="1" customFormat="1" ht="141.6" customHeight="1" x14ac:dyDescent="0.25">
      <c r="A142" s="231" t="s">
        <v>997</v>
      </c>
      <c r="B142" s="232" t="s">
        <v>998</v>
      </c>
      <c r="C142" s="233" t="s">
        <v>97</v>
      </c>
      <c r="D142" s="234"/>
      <c r="E142" s="235"/>
      <c r="F142" s="235"/>
      <c r="G142" s="234"/>
      <c r="H142" s="234"/>
      <c r="I142" s="234"/>
      <c r="J142" s="234"/>
      <c r="K142" s="236">
        <f t="shared" si="104"/>
        <v>0</v>
      </c>
      <c r="L142" s="235"/>
      <c r="M142" s="235"/>
      <c r="N142" s="234"/>
      <c r="O142" s="234"/>
      <c r="P142" s="234"/>
      <c r="Q142" s="234"/>
      <c r="R142" s="236">
        <f>L142+M142+N142+P142</f>
        <v>0</v>
      </c>
      <c r="S142" s="234"/>
      <c r="T142" s="234"/>
      <c r="U142" s="234"/>
      <c r="V142" s="234"/>
      <c r="W142" s="234"/>
      <c r="X142" s="234"/>
      <c r="Y142" s="236">
        <f t="shared" si="105"/>
        <v>0</v>
      </c>
      <c r="Z142" s="234"/>
      <c r="AA142" s="234"/>
      <c r="AB142" s="234"/>
      <c r="AC142" s="234"/>
      <c r="AD142" s="234"/>
      <c r="AE142" s="234"/>
      <c r="AF142" s="236">
        <f t="shared" si="98"/>
        <v>0</v>
      </c>
      <c r="AG142" s="234"/>
      <c r="AH142" s="234"/>
      <c r="AI142" s="234"/>
      <c r="AJ142" s="234"/>
      <c r="AK142" s="234"/>
      <c r="AL142" s="234"/>
      <c r="AM142" s="236">
        <f t="shared" si="99"/>
        <v>0</v>
      </c>
      <c r="AN142" s="234">
        <v>532000</v>
      </c>
      <c r="AO142" s="234"/>
      <c r="AP142" s="234">
        <v>228000</v>
      </c>
      <c r="AQ142" s="234"/>
      <c r="AR142" s="234"/>
      <c r="AS142" s="234"/>
      <c r="AT142" s="236">
        <f t="shared" si="100"/>
        <v>760000</v>
      </c>
      <c r="AU142" s="237">
        <f>AT142+AM142+AF142+Y142+R142+K142</f>
        <v>760000</v>
      </c>
      <c r="AV142" s="238" t="s">
        <v>999</v>
      </c>
      <c r="AW142" s="234">
        <v>2027</v>
      </c>
      <c r="AX142" s="234">
        <v>2027</v>
      </c>
      <c r="AY142" s="239" t="s">
        <v>153</v>
      </c>
      <c r="EB142" s="362"/>
      <c r="EC142" s="362"/>
      <c r="ED142" s="362"/>
      <c r="EE142" s="362"/>
      <c r="EF142" s="362"/>
      <c r="EG142" s="362"/>
      <c r="EH142" s="362"/>
      <c r="EI142" s="362"/>
      <c r="EJ142" s="362"/>
      <c r="EK142" s="362"/>
      <c r="EL142" s="362"/>
      <c r="EM142" s="362"/>
      <c r="EN142" s="362"/>
      <c r="EO142" s="362"/>
      <c r="EP142" s="362"/>
      <c r="EQ142" s="362"/>
      <c r="ER142" s="362"/>
      <c r="ES142" s="362"/>
      <c r="ET142" s="362"/>
      <c r="EU142" s="362"/>
      <c r="EV142" s="362"/>
      <c r="EW142" s="362"/>
      <c r="EX142" s="362"/>
      <c r="EY142" s="362"/>
      <c r="EZ142" s="362"/>
      <c r="FA142" s="362"/>
      <c r="FB142" s="362"/>
      <c r="FC142" s="362"/>
      <c r="FD142" s="362"/>
      <c r="FE142" s="362"/>
      <c r="FF142" s="229"/>
      <c r="FG142" s="229"/>
      <c r="FH142" s="229"/>
      <c r="FI142" s="229"/>
      <c r="FJ142" s="229"/>
      <c r="FK142" s="229"/>
      <c r="FL142" s="229"/>
      <c r="FM142" s="229"/>
      <c r="FN142" s="229"/>
      <c r="FO142" s="229"/>
      <c r="FP142" s="229"/>
      <c r="FQ142" s="229"/>
      <c r="FR142" s="229"/>
      <c r="FS142" s="229"/>
      <c r="FT142" s="229"/>
      <c r="FU142" s="229"/>
      <c r="FV142" s="229"/>
      <c r="FW142" s="229"/>
      <c r="FX142" s="229"/>
      <c r="FY142" s="229"/>
      <c r="FZ142" s="229"/>
      <c r="GA142" s="229"/>
      <c r="GB142" s="229"/>
      <c r="GC142" s="229"/>
      <c r="GD142" s="229"/>
      <c r="GE142" s="229"/>
      <c r="GF142" s="229"/>
      <c r="GG142" s="229"/>
      <c r="GH142" s="229"/>
      <c r="GI142" s="229"/>
      <c r="GJ142" s="229"/>
      <c r="GK142" s="229"/>
      <c r="GL142" s="229"/>
      <c r="GM142" s="229"/>
      <c r="GN142" s="229"/>
      <c r="GO142" s="229"/>
      <c r="GP142" s="229"/>
      <c r="GQ142" s="229"/>
      <c r="GR142" s="229"/>
      <c r="GS142" s="229"/>
      <c r="GT142" s="229"/>
      <c r="GU142" s="229"/>
      <c r="GV142" s="229"/>
      <c r="GW142" s="229"/>
      <c r="GX142" s="229"/>
      <c r="GY142" s="229"/>
      <c r="GZ142" s="229"/>
      <c r="HA142" s="229"/>
      <c r="HB142" s="229"/>
      <c r="HC142" s="229"/>
      <c r="HD142" s="229"/>
      <c r="HE142" s="229"/>
      <c r="HF142" s="229"/>
      <c r="HG142" s="229"/>
      <c r="HH142" s="229"/>
      <c r="HI142" s="229"/>
      <c r="HJ142" s="229"/>
      <c r="HK142" s="229"/>
    </row>
    <row r="143" spans="1:355" s="1" customFormat="1" ht="31.5" customHeight="1" x14ac:dyDescent="0.25">
      <c r="A143" s="380" t="s">
        <v>1000</v>
      </c>
      <c r="B143" s="396"/>
      <c r="C143" s="396"/>
      <c r="D143" s="396"/>
      <c r="E143" s="396"/>
      <c r="F143" s="396"/>
      <c r="G143" s="396"/>
      <c r="H143" s="396"/>
      <c r="I143" s="396"/>
      <c r="J143" s="396"/>
      <c r="K143" s="396"/>
      <c r="L143" s="396"/>
      <c r="M143" s="396"/>
      <c r="N143" s="396"/>
      <c r="O143" s="396"/>
      <c r="P143" s="396"/>
      <c r="Q143" s="396"/>
      <c r="R143" s="396"/>
      <c r="S143" s="396"/>
      <c r="T143" s="396"/>
      <c r="U143" s="396"/>
      <c r="V143" s="396"/>
      <c r="W143" s="396"/>
      <c r="X143" s="396"/>
      <c r="Y143" s="396"/>
      <c r="Z143" s="396"/>
      <c r="AA143" s="396"/>
      <c r="AB143" s="396"/>
      <c r="AC143" s="396"/>
      <c r="AD143" s="396"/>
      <c r="AE143" s="396"/>
      <c r="AF143" s="396"/>
      <c r="AG143" s="396"/>
      <c r="AH143" s="396"/>
      <c r="AI143" s="396"/>
      <c r="AJ143" s="396"/>
      <c r="AK143" s="396"/>
      <c r="AL143" s="396"/>
      <c r="AM143" s="396"/>
      <c r="AN143" s="396"/>
      <c r="AO143" s="396"/>
      <c r="AP143" s="396"/>
      <c r="AQ143" s="396"/>
      <c r="AR143" s="396"/>
      <c r="AS143" s="396"/>
      <c r="AT143" s="396"/>
      <c r="AU143" s="396"/>
      <c r="AV143" s="396"/>
      <c r="AW143" s="396"/>
      <c r="AX143" s="396"/>
      <c r="AY143" s="397"/>
      <c r="EB143" s="362"/>
      <c r="EC143" s="362"/>
      <c r="ED143" s="362"/>
      <c r="EE143" s="362"/>
      <c r="EF143" s="362"/>
      <c r="EG143" s="362"/>
      <c r="EH143" s="362"/>
      <c r="EI143" s="362"/>
      <c r="EJ143" s="362"/>
      <c r="EK143" s="362"/>
      <c r="EL143" s="362"/>
      <c r="EM143" s="362"/>
      <c r="EN143" s="362"/>
      <c r="EO143" s="362"/>
      <c r="EP143" s="362"/>
      <c r="EQ143" s="362"/>
      <c r="ER143" s="362"/>
      <c r="ES143" s="362"/>
      <c r="ET143" s="362"/>
      <c r="EU143" s="362"/>
      <c r="EV143" s="362"/>
      <c r="EW143" s="362"/>
      <c r="EX143" s="362"/>
      <c r="EY143" s="362"/>
      <c r="EZ143" s="362"/>
      <c r="FA143" s="362"/>
      <c r="FB143" s="362"/>
      <c r="FC143" s="362"/>
      <c r="FD143" s="362"/>
      <c r="FE143" s="362"/>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row>
    <row r="144" spans="1:355" ht="57.95" customHeight="1" x14ac:dyDescent="0.25">
      <c r="A144" s="383" t="s">
        <v>567</v>
      </c>
      <c r="B144" s="384"/>
      <c r="C144" s="384"/>
      <c r="D144" s="384"/>
      <c r="E144" s="384"/>
      <c r="F144" s="384"/>
      <c r="G144" s="384"/>
      <c r="H144" s="384"/>
      <c r="I144" s="384"/>
      <c r="J144" s="384"/>
      <c r="K144" s="384"/>
      <c r="L144" s="384"/>
      <c r="M144" s="384"/>
      <c r="N144" s="384"/>
      <c r="O144" s="384"/>
      <c r="P144" s="384"/>
      <c r="Q144" s="384"/>
      <c r="R144" s="384"/>
      <c r="S144" s="384"/>
      <c r="T144" s="384"/>
      <c r="U144" s="384"/>
      <c r="V144" s="384"/>
      <c r="W144" s="384"/>
      <c r="X144" s="384"/>
      <c r="Y144" s="384"/>
      <c r="Z144" s="384"/>
      <c r="AA144" s="384"/>
      <c r="AB144" s="384"/>
      <c r="AC144" s="384"/>
      <c r="AD144" s="384"/>
      <c r="AE144" s="384"/>
      <c r="AF144" s="384"/>
      <c r="AG144" s="384"/>
      <c r="AH144" s="384"/>
      <c r="AI144" s="384"/>
      <c r="AJ144" s="384"/>
      <c r="AK144" s="384"/>
      <c r="AL144" s="384"/>
      <c r="AM144" s="384"/>
      <c r="AN144" s="384"/>
      <c r="AO144" s="384"/>
      <c r="AP144" s="384"/>
      <c r="AQ144" s="384"/>
      <c r="AR144" s="384"/>
      <c r="AS144" s="384"/>
      <c r="AT144" s="384"/>
      <c r="AU144" s="384"/>
      <c r="AV144" s="384"/>
      <c r="AW144" s="384"/>
      <c r="AX144" s="384"/>
      <c r="AY144" s="385"/>
      <c r="FF144" s="313"/>
      <c r="FG144" s="313"/>
      <c r="FH144" s="313"/>
      <c r="FI144" s="313"/>
      <c r="FJ144" s="313"/>
      <c r="FK144" s="313"/>
      <c r="FL144" s="313"/>
      <c r="FM144" s="313"/>
      <c r="FN144" s="313"/>
      <c r="FO144" s="313"/>
      <c r="FP144" s="313"/>
      <c r="FQ144" s="313"/>
      <c r="FR144" s="313"/>
      <c r="FS144" s="313"/>
      <c r="FT144" s="313"/>
      <c r="FU144" s="313"/>
      <c r="FV144" s="313"/>
      <c r="FW144" s="313"/>
      <c r="FX144" s="313"/>
      <c r="FY144" s="313"/>
      <c r="FZ144" s="313"/>
      <c r="GA144" s="313"/>
      <c r="GB144" s="313"/>
      <c r="GC144" s="313"/>
      <c r="GD144" s="313"/>
      <c r="GE144" s="313"/>
      <c r="GF144" s="313"/>
      <c r="GG144" s="313"/>
      <c r="GH144" s="313"/>
      <c r="GI144" s="313"/>
      <c r="GJ144" s="313"/>
      <c r="GK144" s="313"/>
      <c r="GL144" s="313"/>
      <c r="GM144" s="313"/>
      <c r="GN144" s="313"/>
      <c r="GO144" s="313"/>
      <c r="GP144" s="313"/>
      <c r="GQ144" s="313"/>
      <c r="GR144" s="313"/>
      <c r="GS144" s="313"/>
      <c r="GT144" s="313"/>
      <c r="GU144" s="313"/>
      <c r="GV144" s="313"/>
      <c r="GW144" s="313"/>
      <c r="GX144" s="313"/>
      <c r="GY144" s="313"/>
      <c r="GZ144" s="313"/>
      <c r="HA144" s="313"/>
      <c r="HB144" s="313"/>
      <c r="HC144" s="313"/>
      <c r="HD144" s="313"/>
      <c r="HE144" s="313"/>
      <c r="HF144" s="313"/>
      <c r="HG144" s="313"/>
      <c r="HH144" s="313"/>
      <c r="HI144" s="313"/>
      <c r="HJ144" s="313"/>
      <c r="HK144" s="313"/>
    </row>
    <row r="145" spans="1:219" ht="201.95" customHeight="1" x14ac:dyDescent="0.25">
      <c r="A145" s="55" t="s">
        <v>330</v>
      </c>
      <c r="B145" s="32" t="s">
        <v>98</v>
      </c>
      <c r="C145" s="32" t="s">
        <v>97</v>
      </c>
      <c r="D145" s="32"/>
      <c r="E145" s="38">
        <v>150000</v>
      </c>
      <c r="F145" s="32"/>
      <c r="G145" s="32">
        <v>850000</v>
      </c>
      <c r="H145" s="32"/>
      <c r="I145" s="32"/>
      <c r="J145" s="32"/>
      <c r="K145" s="33">
        <f t="shared" ref="K145" si="106">E145+F145+G145+I145</f>
        <v>1000000</v>
      </c>
      <c r="L145" s="32">
        <v>225000</v>
      </c>
      <c r="M145" s="32"/>
      <c r="N145" s="32">
        <v>1275000</v>
      </c>
      <c r="O145" s="32"/>
      <c r="P145" s="32"/>
      <c r="Q145" s="32"/>
      <c r="R145" s="33">
        <f t="shared" ref="R145" si="107">L145+M145+N145+P145</f>
        <v>1500000</v>
      </c>
      <c r="S145" s="32"/>
      <c r="T145" s="32"/>
      <c r="U145" s="32"/>
      <c r="V145" s="32"/>
      <c r="W145" s="32"/>
      <c r="X145" s="32"/>
      <c r="Y145" s="33">
        <f t="shared" ref="Y145" si="108">S145+T145+U145+W145</f>
        <v>0</v>
      </c>
      <c r="Z145" s="32"/>
      <c r="AA145" s="32"/>
      <c r="AB145" s="32"/>
      <c r="AC145" s="32"/>
      <c r="AD145" s="32"/>
      <c r="AE145" s="32"/>
      <c r="AF145" s="33">
        <f t="shared" si="98"/>
        <v>0</v>
      </c>
      <c r="AG145" s="32"/>
      <c r="AH145" s="32"/>
      <c r="AI145" s="32"/>
      <c r="AJ145" s="32"/>
      <c r="AK145" s="32"/>
      <c r="AL145" s="32"/>
      <c r="AM145" s="33">
        <f t="shared" si="99"/>
        <v>0</v>
      </c>
      <c r="AN145" s="32"/>
      <c r="AO145" s="32"/>
      <c r="AP145" s="32"/>
      <c r="AQ145" s="32"/>
      <c r="AR145" s="32"/>
      <c r="AS145" s="32"/>
      <c r="AT145" s="33">
        <f t="shared" ref="AT145" si="109">AN145+AO145+AP145+AR145</f>
        <v>0</v>
      </c>
      <c r="AU145" s="35">
        <f t="shared" ref="AU145" si="110">AT145+AM145+AF145+Y145+R145+K145</f>
        <v>2500000</v>
      </c>
      <c r="AV145" s="43" t="s">
        <v>684</v>
      </c>
      <c r="AW145" s="32">
        <v>2022</v>
      </c>
      <c r="AX145" s="38">
        <v>2023</v>
      </c>
      <c r="AY145" s="53" t="s">
        <v>74</v>
      </c>
      <c r="FF145" s="313"/>
      <c r="FG145" s="313"/>
      <c r="FH145" s="313"/>
      <c r="FI145" s="313"/>
      <c r="FJ145" s="313"/>
      <c r="FK145" s="313"/>
      <c r="FL145" s="313"/>
      <c r="FM145" s="313"/>
      <c r="FN145" s="313"/>
      <c r="FO145" s="313"/>
      <c r="FP145" s="313"/>
      <c r="FQ145" s="313"/>
      <c r="FR145" s="313"/>
      <c r="FS145" s="313"/>
      <c r="FT145" s="313"/>
      <c r="FU145" s="313"/>
      <c r="FV145" s="313"/>
      <c r="FW145" s="313"/>
      <c r="FX145" s="313"/>
      <c r="FY145" s="313"/>
      <c r="FZ145" s="313"/>
      <c r="GA145" s="313"/>
      <c r="GB145" s="313"/>
      <c r="GC145" s="313"/>
      <c r="GD145" s="313"/>
      <c r="GE145" s="313"/>
      <c r="GF145" s="313"/>
      <c r="GG145" s="313"/>
      <c r="GH145" s="313"/>
      <c r="GI145" s="313"/>
      <c r="GJ145" s="313"/>
      <c r="GK145" s="313"/>
      <c r="GL145" s="313"/>
      <c r="GM145" s="313"/>
      <c r="GN145" s="313"/>
      <c r="GO145" s="313"/>
      <c r="GP145" s="313"/>
      <c r="GQ145" s="313"/>
      <c r="GR145" s="313"/>
      <c r="GS145" s="313"/>
      <c r="GT145" s="313"/>
      <c r="GU145" s="313"/>
      <c r="GV145" s="313"/>
      <c r="GW145" s="313"/>
      <c r="GX145" s="313"/>
      <c r="GY145" s="313"/>
      <c r="GZ145" s="313"/>
      <c r="HA145" s="313"/>
      <c r="HB145" s="313"/>
      <c r="HC145" s="313"/>
      <c r="HD145" s="313"/>
      <c r="HE145" s="313"/>
      <c r="HF145" s="313"/>
      <c r="HG145" s="313"/>
      <c r="HH145" s="313"/>
      <c r="HI145" s="313"/>
      <c r="HJ145" s="313"/>
      <c r="HK145" s="313"/>
    </row>
    <row r="146" spans="1:219" ht="45.95" customHeight="1" x14ac:dyDescent="0.25">
      <c r="A146" s="383" t="s">
        <v>568</v>
      </c>
      <c r="B146" s="384"/>
      <c r="C146" s="384"/>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4"/>
      <c r="AC146" s="384"/>
      <c r="AD146" s="384"/>
      <c r="AE146" s="384"/>
      <c r="AF146" s="384"/>
      <c r="AG146" s="384"/>
      <c r="AH146" s="384"/>
      <c r="AI146" s="384"/>
      <c r="AJ146" s="384"/>
      <c r="AK146" s="384"/>
      <c r="AL146" s="384"/>
      <c r="AM146" s="384"/>
      <c r="AN146" s="384"/>
      <c r="AO146" s="384"/>
      <c r="AP146" s="384"/>
      <c r="AQ146" s="384"/>
      <c r="AR146" s="384"/>
      <c r="AS146" s="384"/>
      <c r="AT146" s="384"/>
      <c r="AU146" s="384"/>
      <c r="AV146" s="384"/>
      <c r="AW146" s="384"/>
      <c r="AX146" s="384"/>
      <c r="AY146" s="385"/>
      <c r="FF146" s="313"/>
      <c r="FG146" s="313"/>
      <c r="FH146" s="313"/>
      <c r="FI146" s="313"/>
      <c r="FJ146" s="313"/>
      <c r="FK146" s="313"/>
      <c r="FL146" s="313"/>
      <c r="FM146" s="313"/>
      <c r="FN146" s="313"/>
      <c r="FO146" s="313"/>
      <c r="FP146" s="313"/>
      <c r="FQ146" s="313"/>
      <c r="FR146" s="313"/>
      <c r="FS146" s="313"/>
      <c r="FT146" s="313"/>
      <c r="FU146" s="313"/>
      <c r="FV146" s="313"/>
      <c r="FW146" s="313"/>
      <c r="FX146" s="313"/>
      <c r="FY146" s="313"/>
      <c r="FZ146" s="313"/>
      <c r="GA146" s="313"/>
      <c r="GB146" s="313"/>
      <c r="GC146" s="313"/>
      <c r="GD146" s="313"/>
      <c r="GE146" s="313"/>
      <c r="GF146" s="313"/>
      <c r="GG146" s="313"/>
      <c r="GH146" s="313"/>
      <c r="GI146" s="313"/>
      <c r="GJ146" s="313"/>
      <c r="GK146" s="313"/>
      <c r="GL146" s="313"/>
      <c r="GM146" s="313"/>
      <c r="GN146" s="313"/>
      <c r="GO146" s="313"/>
      <c r="GP146" s="313"/>
      <c r="GQ146" s="313"/>
      <c r="GR146" s="313"/>
      <c r="GS146" s="313"/>
      <c r="GT146" s="313"/>
      <c r="GU146" s="313"/>
      <c r="GV146" s="313"/>
      <c r="GW146" s="313"/>
      <c r="GX146" s="313"/>
      <c r="GY146" s="313"/>
      <c r="GZ146" s="313"/>
      <c r="HA146" s="313"/>
      <c r="HB146" s="313"/>
      <c r="HC146" s="313"/>
      <c r="HD146" s="313"/>
      <c r="HE146" s="313"/>
      <c r="HF146" s="313"/>
      <c r="HG146" s="313"/>
      <c r="HH146" s="313"/>
      <c r="HI146" s="313"/>
      <c r="HJ146" s="313"/>
      <c r="HK146" s="313"/>
    </row>
    <row r="147" spans="1:219" s="1" customFormat="1" ht="223.5" customHeight="1" x14ac:dyDescent="0.25">
      <c r="A147" s="55" t="s">
        <v>331</v>
      </c>
      <c r="B147" s="32" t="s">
        <v>99</v>
      </c>
      <c r="C147" s="32" t="s">
        <v>97</v>
      </c>
      <c r="D147" s="34"/>
      <c r="E147" s="38"/>
      <c r="F147" s="32"/>
      <c r="G147" s="32"/>
      <c r="H147" s="32"/>
      <c r="I147" s="32"/>
      <c r="J147" s="32"/>
      <c r="K147" s="33">
        <f t="shared" ref="K147:K162" si="111">E147+F147+G147+I147</f>
        <v>0</v>
      </c>
      <c r="L147" s="133">
        <v>37490</v>
      </c>
      <c r="M147" s="34"/>
      <c r="N147" s="34"/>
      <c r="O147" s="34"/>
      <c r="P147" s="34"/>
      <c r="Q147" s="34"/>
      <c r="R147" s="33">
        <f>L147+M147+N147+P147</f>
        <v>37490</v>
      </c>
      <c r="S147" s="34">
        <f>32500+40000</f>
        <v>72500</v>
      </c>
      <c r="T147" s="32"/>
      <c r="U147" s="32"/>
      <c r="V147" s="32"/>
      <c r="W147" s="32"/>
      <c r="X147" s="32"/>
      <c r="Y147" s="33">
        <f>S147+T147+U147+W147</f>
        <v>72500</v>
      </c>
      <c r="Z147" s="32"/>
      <c r="AA147" s="32"/>
      <c r="AB147" s="32"/>
      <c r="AC147" s="32"/>
      <c r="AD147" s="32"/>
      <c r="AE147" s="32"/>
      <c r="AF147" s="33">
        <f t="shared" ref="AF147:AF162" si="112">Z147+AA147+AB147+AD147</f>
        <v>0</v>
      </c>
      <c r="AG147" s="32"/>
      <c r="AH147" s="32"/>
      <c r="AI147" s="32"/>
      <c r="AJ147" s="32"/>
      <c r="AK147" s="32"/>
      <c r="AL147" s="32"/>
      <c r="AM147" s="33">
        <f t="shared" ref="AM147:AM160" si="113">AG147+AH147+AI147+AK147</f>
        <v>0</v>
      </c>
      <c r="AN147" s="32"/>
      <c r="AO147" s="32"/>
      <c r="AP147" s="32"/>
      <c r="AQ147" s="32"/>
      <c r="AR147" s="32"/>
      <c r="AS147" s="32"/>
      <c r="AT147" s="33">
        <f t="shared" ref="AT147:AT162" si="114">AN147+AO147+AP147+AR147</f>
        <v>0</v>
      </c>
      <c r="AU147" s="35">
        <f t="shared" ref="AU147:AU161" si="115">AT147+AM147+AF147+Y147+R147+K147</f>
        <v>109990</v>
      </c>
      <c r="AV147" s="43" t="s">
        <v>686</v>
      </c>
      <c r="AW147" s="32">
        <v>2023</v>
      </c>
      <c r="AX147" s="38">
        <v>2027</v>
      </c>
      <c r="AY147" s="53" t="s">
        <v>88</v>
      </c>
      <c r="EB147" s="362"/>
      <c r="EC147" s="362"/>
      <c r="ED147" s="362"/>
      <c r="EE147" s="362"/>
      <c r="EF147" s="362"/>
      <c r="EG147" s="362"/>
      <c r="EH147" s="362"/>
      <c r="EI147" s="362"/>
      <c r="EJ147" s="362"/>
      <c r="EK147" s="362"/>
      <c r="EL147" s="362"/>
      <c r="EM147" s="362"/>
      <c r="EN147" s="362"/>
      <c r="EO147" s="362"/>
      <c r="EP147" s="362"/>
      <c r="EQ147" s="362"/>
      <c r="ER147" s="362"/>
      <c r="ES147" s="362"/>
      <c r="ET147" s="362"/>
      <c r="EU147" s="362"/>
      <c r="EV147" s="362"/>
      <c r="EW147" s="362"/>
      <c r="EX147" s="362"/>
      <c r="EY147" s="362"/>
      <c r="EZ147" s="362"/>
      <c r="FA147" s="362"/>
      <c r="FB147" s="362"/>
      <c r="FC147" s="362"/>
      <c r="FD147" s="362"/>
      <c r="FE147" s="362"/>
      <c r="FF147" s="229"/>
      <c r="FG147" s="229"/>
      <c r="FH147" s="229"/>
      <c r="FI147" s="229"/>
      <c r="FJ147" s="229"/>
      <c r="FK147" s="229"/>
      <c r="FL147" s="229"/>
      <c r="FM147" s="229"/>
      <c r="FN147" s="229"/>
      <c r="FO147" s="229"/>
      <c r="FP147" s="229"/>
      <c r="FQ147" s="229"/>
      <c r="FR147" s="229"/>
      <c r="FS147" s="229"/>
      <c r="FT147" s="229"/>
      <c r="FU147" s="229"/>
      <c r="FV147" s="229"/>
      <c r="FW147" s="229"/>
      <c r="FX147" s="229"/>
      <c r="FY147" s="229"/>
      <c r="FZ147" s="229"/>
      <c r="GA147" s="229"/>
      <c r="GB147" s="229"/>
      <c r="GC147" s="229"/>
      <c r="GD147" s="229"/>
      <c r="GE147" s="229"/>
      <c r="GF147" s="229"/>
      <c r="GG147" s="229"/>
      <c r="GH147" s="229"/>
      <c r="GI147" s="229"/>
      <c r="GJ147" s="229"/>
      <c r="GK147" s="229"/>
      <c r="GL147" s="229"/>
      <c r="GM147" s="229"/>
      <c r="GN147" s="229"/>
      <c r="GO147" s="229"/>
      <c r="GP147" s="229"/>
      <c r="GQ147" s="229"/>
      <c r="GR147" s="229"/>
      <c r="GS147" s="229"/>
      <c r="GT147" s="229"/>
      <c r="GU147" s="229"/>
      <c r="GV147" s="229"/>
      <c r="GW147" s="229"/>
      <c r="GX147" s="229"/>
      <c r="GY147" s="229"/>
      <c r="GZ147" s="229"/>
      <c r="HA147" s="229"/>
      <c r="HB147" s="229"/>
      <c r="HC147" s="229"/>
      <c r="HD147" s="229"/>
      <c r="HE147" s="229"/>
      <c r="HF147" s="229"/>
      <c r="HG147" s="229"/>
      <c r="HH147" s="229"/>
      <c r="HI147" s="229"/>
      <c r="HJ147" s="229"/>
      <c r="HK147" s="229"/>
    </row>
    <row r="148" spans="1:219" s="1" customFormat="1" ht="91.5" x14ac:dyDescent="0.25">
      <c r="A148" s="55" t="s">
        <v>569</v>
      </c>
      <c r="B148" s="32" t="s">
        <v>844</v>
      </c>
      <c r="C148" s="32" t="s">
        <v>97</v>
      </c>
      <c r="D148" s="34"/>
      <c r="E148" s="20"/>
      <c r="F148" s="34"/>
      <c r="G148" s="34"/>
      <c r="H148" s="34"/>
      <c r="I148" s="34"/>
      <c r="J148" s="34"/>
      <c r="K148" s="33">
        <f t="shared" si="111"/>
        <v>0</v>
      </c>
      <c r="L148" s="133">
        <v>140321</v>
      </c>
      <c r="M148" s="32"/>
      <c r="N148" s="32"/>
      <c r="O148" s="32"/>
      <c r="P148" s="32"/>
      <c r="Q148" s="32"/>
      <c r="R148" s="33">
        <f t="shared" ref="R148:R160" si="116">L148+M148+N148+P148</f>
        <v>140321</v>
      </c>
      <c r="S148" s="32"/>
      <c r="T148" s="32"/>
      <c r="U148" s="32"/>
      <c r="V148" s="32"/>
      <c r="W148" s="32"/>
      <c r="X148" s="32"/>
      <c r="Y148" s="33">
        <f t="shared" ref="Y148:Y162" si="117">S148+T148+U148+W148</f>
        <v>0</v>
      </c>
      <c r="Z148" s="32"/>
      <c r="AA148" s="32"/>
      <c r="AB148" s="32"/>
      <c r="AC148" s="32"/>
      <c r="AD148" s="32"/>
      <c r="AE148" s="32"/>
      <c r="AF148" s="33">
        <f t="shared" si="112"/>
        <v>0</v>
      </c>
      <c r="AG148" s="32"/>
      <c r="AH148" s="32"/>
      <c r="AI148" s="32"/>
      <c r="AJ148" s="32"/>
      <c r="AK148" s="32"/>
      <c r="AL148" s="32"/>
      <c r="AM148" s="33">
        <f t="shared" si="113"/>
        <v>0</v>
      </c>
      <c r="AN148" s="32"/>
      <c r="AO148" s="32"/>
      <c r="AP148" s="32"/>
      <c r="AQ148" s="32"/>
      <c r="AR148" s="32"/>
      <c r="AS148" s="32"/>
      <c r="AT148" s="33">
        <f t="shared" si="114"/>
        <v>0</v>
      </c>
      <c r="AU148" s="35">
        <f t="shared" si="115"/>
        <v>140321</v>
      </c>
      <c r="AV148" s="43" t="s">
        <v>685</v>
      </c>
      <c r="AW148" s="32">
        <v>2023</v>
      </c>
      <c r="AX148" s="32">
        <v>2023</v>
      </c>
      <c r="AY148" s="53" t="s">
        <v>88</v>
      </c>
      <c r="EB148" s="362"/>
      <c r="EC148" s="362"/>
      <c r="ED148" s="362"/>
      <c r="EE148" s="362"/>
      <c r="EF148" s="362"/>
      <c r="EG148" s="362"/>
      <c r="EH148" s="362"/>
      <c r="EI148" s="362"/>
      <c r="EJ148" s="362"/>
      <c r="EK148" s="362"/>
      <c r="EL148" s="362"/>
      <c r="EM148" s="362"/>
      <c r="EN148" s="362"/>
      <c r="EO148" s="362"/>
      <c r="EP148" s="362"/>
      <c r="EQ148" s="362"/>
      <c r="ER148" s="362"/>
      <c r="ES148" s="362"/>
      <c r="ET148" s="362"/>
      <c r="EU148" s="362"/>
      <c r="EV148" s="362"/>
      <c r="EW148" s="362"/>
      <c r="EX148" s="362"/>
      <c r="EY148" s="362"/>
      <c r="EZ148" s="362"/>
      <c r="FA148" s="362"/>
      <c r="FB148" s="362"/>
      <c r="FC148" s="362"/>
      <c r="FD148" s="362"/>
      <c r="FE148" s="362"/>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row>
    <row r="149" spans="1:219" s="1" customFormat="1" ht="217.5" x14ac:dyDescent="0.25">
      <c r="A149" s="55" t="s">
        <v>570</v>
      </c>
      <c r="B149" s="32" t="s">
        <v>180</v>
      </c>
      <c r="C149" s="32" t="s">
        <v>97</v>
      </c>
      <c r="D149" s="34"/>
      <c r="E149" s="133">
        <v>1436635.23</v>
      </c>
      <c r="F149" s="179"/>
      <c r="G149" s="34"/>
      <c r="H149" s="34"/>
      <c r="I149" s="34">
        <v>752327.15</v>
      </c>
      <c r="J149" s="34" t="s">
        <v>45</v>
      </c>
      <c r="K149" s="33">
        <f t="shared" si="111"/>
        <v>2188962.38</v>
      </c>
      <c r="L149" s="34">
        <v>773572.81</v>
      </c>
      <c r="M149" s="165"/>
      <c r="N149" s="34"/>
      <c r="O149" s="34"/>
      <c r="P149" s="20">
        <v>405099.23</v>
      </c>
      <c r="Q149" s="34" t="s">
        <v>45</v>
      </c>
      <c r="R149" s="33">
        <f t="shared" si="116"/>
        <v>1178672.04</v>
      </c>
      <c r="S149" s="34"/>
      <c r="T149" s="34"/>
      <c r="U149" s="34"/>
      <c r="V149" s="34"/>
      <c r="W149" s="34"/>
      <c r="X149" s="34"/>
      <c r="Y149" s="33">
        <f t="shared" si="117"/>
        <v>0</v>
      </c>
      <c r="Z149" s="32"/>
      <c r="AA149" s="32"/>
      <c r="AB149" s="32"/>
      <c r="AC149" s="32"/>
      <c r="AD149" s="32"/>
      <c r="AE149" s="32"/>
      <c r="AF149" s="33">
        <f t="shared" si="112"/>
        <v>0</v>
      </c>
      <c r="AG149" s="32"/>
      <c r="AH149" s="32"/>
      <c r="AI149" s="32"/>
      <c r="AJ149" s="32"/>
      <c r="AK149" s="32"/>
      <c r="AL149" s="32"/>
      <c r="AM149" s="33">
        <f t="shared" si="113"/>
        <v>0</v>
      </c>
      <c r="AN149" s="32"/>
      <c r="AO149" s="32"/>
      <c r="AP149" s="32"/>
      <c r="AQ149" s="32"/>
      <c r="AR149" s="32"/>
      <c r="AS149" s="32"/>
      <c r="AT149" s="33">
        <f t="shared" si="114"/>
        <v>0</v>
      </c>
      <c r="AU149" s="35">
        <f t="shared" si="115"/>
        <v>3367634.42</v>
      </c>
      <c r="AV149" s="42" t="s">
        <v>870</v>
      </c>
      <c r="AW149" s="32">
        <v>2022</v>
      </c>
      <c r="AX149" s="38">
        <v>2023</v>
      </c>
      <c r="AY149" s="53" t="s">
        <v>88</v>
      </c>
      <c r="EB149" s="362"/>
      <c r="EC149" s="362"/>
      <c r="ED149" s="362"/>
      <c r="EE149" s="362"/>
      <c r="EF149" s="362"/>
      <c r="EG149" s="362"/>
      <c r="EH149" s="362"/>
      <c r="EI149" s="362"/>
      <c r="EJ149" s="362"/>
      <c r="EK149" s="362"/>
      <c r="EL149" s="362"/>
      <c r="EM149" s="362"/>
      <c r="EN149" s="362"/>
      <c r="EO149" s="362"/>
      <c r="EP149" s="362"/>
      <c r="EQ149" s="362"/>
      <c r="ER149" s="362"/>
      <c r="ES149" s="362"/>
      <c r="ET149" s="362"/>
      <c r="EU149" s="362"/>
      <c r="EV149" s="362"/>
      <c r="EW149" s="362"/>
      <c r="EX149" s="362"/>
      <c r="EY149" s="362"/>
      <c r="EZ149" s="362"/>
      <c r="FA149" s="362"/>
      <c r="FB149" s="362"/>
      <c r="FC149" s="362"/>
      <c r="FD149" s="362"/>
      <c r="FE149" s="362"/>
    </row>
    <row r="150" spans="1:219" s="1" customFormat="1" ht="108.95" customHeight="1" x14ac:dyDescent="0.25">
      <c r="A150" s="55" t="s">
        <v>571</v>
      </c>
      <c r="B150" s="32" t="s">
        <v>70</v>
      </c>
      <c r="C150" s="32" t="s">
        <v>97</v>
      </c>
      <c r="D150" s="34"/>
      <c r="E150" s="12"/>
      <c r="F150" s="34"/>
      <c r="G150" s="34"/>
      <c r="H150" s="34"/>
      <c r="I150" s="34"/>
      <c r="J150" s="34"/>
      <c r="K150" s="33">
        <f t="shared" si="111"/>
        <v>0</v>
      </c>
      <c r="L150" s="32"/>
      <c r="M150" s="32"/>
      <c r="N150" s="32"/>
      <c r="O150" s="32"/>
      <c r="P150" s="32"/>
      <c r="Q150" s="32"/>
      <c r="R150" s="33">
        <f t="shared" si="116"/>
        <v>0</v>
      </c>
      <c r="S150" s="133">
        <v>50000</v>
      </c>
      <c r="T150" s="32"/>
      <c r="U150" s="32"/>
      <c r="V150" s="32"/>
      <c r="W150" s="32"/>
      <c r="X150" s="32"/>
      <c r="Y150" s="33">
        <f t="shared" si="117"/>
        <v>50000</v>
      </c>
      <c r="Z150" s="32"/>
      <c r="AA150" s="32"/>
      <c r="AB150" s="32"/>
      <c r="AC150" s="32"/>
      <c r="AD150" s="32"/>
      <c r="AE150" s="32"/>
      <c r="AF150" s="33">
        <f t="shared" si="112"/>
        <v>0</v>
      </c>
      <c r="AG150" s="32"/>
      <c r="AH150" s="32"/>
      <c r="AI150" s="32"/>
      <c r="AJ150" s="32"/>
      <c r="AK150" s="32"/>
      <c r="AL150" s="32"/>
      <c r="AM150" s="33">
        <f t="shared" si="113"/>
        <v>0</v>
      </c>
      <c r="AN150" s="32"/>
      <c r="AO150" s="32"/>
      <c r="AP150" s="32"/>
      <c r="AQ150" s="32"/>
      <c r="AR150" s="32"/>
      <c r="AS150" s="32"/>
      <c r="AT150" s="33">
        <f t="shared" si="114"/>
        <v>0</v>
      </c>
      <c r="AU150" s="35">
        <f t="shared" si="115"/>
        <v>50000</v>
      </c>
      <c r="AV150" s="43" t="s">
        <v>871</v>
      </c>
      <c r="AW150" s="32">
        <v>2022</v>
      </c>
      <c r="AX150" s="38">
        <v>2022</v>
      </c>
      <c r="AY150" s="53" t="s">
        <v>88</v>
      </c>
      <c r="EB150" s="362"/>
      <c r="EC150" s="362"/>
      <c r="ED150" s="362"/>
      <c r="EE150" s="362"/>
      <c r="EF150" s="362"/>
      <c r="EG150" s="362"/>
      <c r="EH150" s="362"/>
      <c r="EI150" s="362"/>
      <c r="EJ150" s="362"/>
      <c r="EK150" s="362"/>
      <c r="EL150" s="362"/>
      <c r="EM150" s="362"/>
      <c r="EN150" s="362"/>
      <c r="EO150" s="362"/>
      <c r="EP150" s="362"/>
      <c r="EQ150" s="362"/>
      <c r="ER150" s="362"/>
      <c r="ES150" s="362"/>
      <c r="ET150" s="362"/>
      <c r="EU150" s="362"/>
      <c r="EV150" s="362"/>
      <c r="EW150" s="362"/>
      <c r="EX150" s="362"/>
      <c r="EY150" s="362"/>
      <c r="EZ150" s="362"/>
      <c r="FA150" s="362"/>
      <c r="FB150" s="362"/>
      <c r="FC150" s="362"/>
      <c r="FD150" s="362"/>
      <c r="FE150" s="362"/>
    </row>
    <row r="151" spans="1:219" s="1" customFormat="1" ht="278.25" x14ac:dyDescent="0.25">
      <c r="A151" s="331" t="s">
        <v>572</v>
      </c>
      <c r="B151" s="332" t="s">
        <v>487</v>
      </c>
      <c r="C151" s="315" t="s">
        <v>97</v>
      </c>
      <c r="D151" s="315"/>
      <c r="E151" s="333">
        <v>154353</v>
      </c>
      <c r="F151" s="315"/>
      <c r="G151" s="315">
        <v>1000000</v>
      </c>
      <c r="H151" s="315"/>
      <c r="I151" s="315"/>
      <c r="J151" s="315"/>
      <c r="K151" s="322">
        <f t="shared" si="111"/>
        <v>1154353</v>
      </c>
      <c r="L151" s="315">
        <v>2600000</v>
      </c>
      <c r="M151" s="315"/>
      <c r="N151" s="313"/>
      <c r="O151" s="315"/>
      <c r="P151" s="315">
        <v>400000</v>
      </c>
      <c r="Q151" s="315" t="s">
        <v>650</v>
      </c>
      <c r="R151" s="322">
        <f t="shared" si="116"/>
        <v>3000000</v>
      </c>
      <c r="S151" s="315"/>
      <c r="T151" s="315"/>
      <c r="U151" s="315"/>
      <c r="V151" s="315"/>
      <c r="W151" s="315"/>
      <c r="X151" s="315"/>
      <c r="Y151" s="322">
        <f t="shared" si="117"/>
        <v>0</v>
      </c>
      <c r="Z151" s="315"/>
      <c r="AA151" s="315"/>
      <c r="AB151" s="315">
        <v>500000</v>
      </c>
      <c r="AC151" s="315"/>
      <c r="AD151" s="315"/>
      <c r="AE151" s="315"/>
      <c r="AF151" s="322">
        <f t="shared" si="112"/>
        <v>500000</v>
      </c>
      <c r="AG151" s="315"/>
      <c r="AH151" s="315"/>
      <c r="AI151" s="315"/>
      <c r="AJ151" s="315"/>
      <c r="AK151" s="315"/>
      <c r="AL151" s="315"/>
      <c r="AM151" s="322">
        <f t="shared" si="113"/>
        <v>0</v>
      </c>
      <c r="AN151" s="315"/>
      <c r="AO151" s="315"/>
      <c r="AP151" s="315"/>
      <c r="AQ151" s="315"/>
      <c r="AR151" s="315"/>
      <c r="AS151" s="315"/>
      <c r="AT151" s="322">
        <f t="shared" si="114"/>
        <v>0</v>
      </c>
      <c r="AU151" s="323">
        <f t="shared" si="115"/>
        <v>4654353</v>
      </c>
      <c r="AV151" s="334" t="s">
        <v>872</v>
      </c>
      <c r="AW151" s="315">
        <v>2022</v>
      </c>
      <c r="AX151" s="316">
        <v>2025</v>
      </c>
      <c r="AY151" s="312" t="s">
        <v>88</v>
      </c>
      <c r="EB151" s="362"/>
      <c r="EC151" s="362"/>
      <c r="ED151" s="362"/>
      <c r="EE151" s="362"/>
      <c r="EF151" s="362"/>
      <c r="EG151" s="362"/>
      <c r="EH151" s="362"/>
      <c r="EI151" s="362"/>
      <c r="EJ151" s="362"/>
      <c r="EK151" s="362"/>
      <c r="EL151" s="362"/>
      <c r="EM151" s="362"/>
      <c r="EN151" s="362"/>
      <c r="EO151" s="362"/>
      <c r="EP151" s="362"/>
      <c r="EQ151" s="362"/>
      <c r="ER151" s="362"/>
      <c r="ES151" s="362"/>
      <c r="ET151" s="362"/>
      <c r="EU151" s="362"/>
      <c r="EV151" s="362"/>
      <c r="EW151" s="362"/>
      <c r="EX151" s="362"/>
      <c r="EY151" s="362"/>
      <c r="EZ151" s="362"/>
      <c r="FA151" s="362"/>
      <c r="FB151" s="362"/>
      <c r="FC151" s="362"/>
      <c r="FD151" s="362"/>
      <c r="FE151" s="362"/>
      <c r="FV151" s="229"/>
      <c r="FW151" s="229"/>
      <c r="FX151" s="229"/>
      <c r="FY151" s="229"/>
      <c r="FZ151" s="229"/>
      <c r="GA151" s="229"/>
      <c r="GB151" s="229"/>
      <c r="GC151" s="229"/>
      <c r="GD151" s="229"/>
      <c r="GE151" s="229"/>
      <c r="GF151" s="229"/>
      <c r="GG151" s="229"/>
      <c r="GH151" s="229"/>
      <c r="GI151" s="229"/>
    </row>
    <row r="152" spans="1:219" s="358" customFormat="1" ht="331.5" customHeight="1" x14ac:dyDescent="0.25">
      <c r="A152" s="331" t="s">
        <v>573</v>
      </c>
      <c r="B152" s="217" t="s">
        <v>1024</v>
      </c>
      <c r="C152" s="217" t="s">
        <v>97</v>
      </c>
      <c r="D152" s="335"/>
      <c r="E152" s="336"/>
      <c r="F152" s="217"/>
      <c r="G152" s="217"/>
      <c r="H152" s="217"/>
      <c r="I152" s="217"/>
      <c r="J152" s="217"/>
      <c r="K152" s="309"/>
      <c r="L152" s="217"/>
      <c r="M152" s="217"/>
      <c r="N152" s="217"/>
      <c r="O152" s="217"/>
      <c r="P152" s="217"/>
      <c r="Q152" s="217"/>
      <c r="R152" s="309">
        <f t="shared" si="116"/>
        <v>0</v>
      </c>
      <c r="S152" s="217"/>
      <c r="T152" s="217"/>
      <c r="U152" s="217"/>
      <c r="V152" s="217"/>
      <c r="W152" s="217"/>
      <c r="X152" s="217"/>
      <c r="Y152" s="309">
        <f t="shared" si="117"/>
        <v>0</v>
      </c>
      <c r="Z152" s="217"/>
      <c r="AA152" s="217">
        <v>1128986</v>
      </c>
      <c r="AB152" s="217">
        <v>1250000</v>
      </c>
      <c r="AC152" s="224" t="s">
        <v>46</v>
      </c>
      <c r="AD152" s="217"/>
      <c r="AE152" s="217"/>
      <c r="AF152" s="309">
        <f t="shared" si="112"/>
        <v>2378986</v>
      </c>
      <c r="AG152" s="217">
        <v>233301</v>
      </c>
      <c r="AH152" s="217"/>
      <c r="AI152" s="217">
        <v>3750000</v>
      </c>
      <c r="AJ152" s="224" t="s">
        <v>46</v>
      </c>
      <c r="AK152" s="217"/>
      <c r="AL152" s="217"/>
      <c r="AM152" s="309">
        <f t="shared" si="113"/>
        <v>3983301</v>
      </c>
      <c r="AN152" s="217"/>
      <c r="AO152" s="217"/>
      <c r="AP152" s="217"/>
      <c r="AQ152" s="217"/>
      <c r="AR152" s="217"/>
      <c r="AS152" s="217"/>
      <c r="AT152" s="309">
        <f t="shared" si="114"/>
        <v>0</v>
      </c>
      <c r="AU152" s="310">
        <f>AT152+AM152+AF152+Y152+R152+K152</f>
        <v>6362287</v>
      </c>
      <c r="AV152" s="311" t="s">
        <v>1023</v>
      </c>
      <c r="AW152" s="217">
        <v>2025</v>
      </c>
      <c r="AX152" s="218">
        <v>2026</v>
      </c>
      <c r="AY152" s="312" t="s">
        <v>88</v>
      </c>
      <c r="AZ152" s="229"/>
      <c r="BA152" s="229"/>
      <c r="BB152" s="229"/>
      <c r="BC152" s="229"/>
      <c r="BD152" s="229"/>
      <c r="BE152" s="229"/>
      <c r="BF152" s="229"/>
      <c r="BG152" s="229"/>
      <c r="BH152" s="229"/>
      <c r="BI152" s="229"/>
      <c r="BJ152" s="229"/>
      <c r="BK152" s="229"/>
      <c r="BL152" s="229"/>
      <c r="BM152" s="229"/>
      <c r="BN152" s="229"/>
      <c r="BO152" s="229"/>
      <c r="BP152" s="229"/>
      <c r="BQ152" s="229"/>
      <c r="BR152" s="229"/>
      <c r="BS152" s="229"/>
      <c r="BT152" s="229"/>
      <c r="BU152" s="229"/>
      <c r="BV152" s="229"/>
      <c r="BW152" s="229"/>
      <c r="BX152" s="229"/>
      <c r="BY152" s="229"/>
      <c r="BZ152" s="229"/>
      <c r="CA152" s="229"/>
      <c r="CB152" s="229"/>
      <c r="CC152" s="229"/>
      <c r="CD152" s="229"/>
      <c r="CE152" s="229"/>
      <c r="CF152" s="229"/>
      <c r="CG152" s="229"/>
      <c r="CH152" s="229"/>
      <c r="CI152" s="229"/>
      <c r="CJ152" s="229"/>
      <c r="CK152" s="229"/>
      <c r="CL152" s="229"/>
      <c r="CM152" s="229"/>
      <c r="CN152" s="229"/>
      <c r="CO152" s="229"/>
      <c r="CP152" s="229"/>
      <c r="CQ152" s="229"/>
      <c r="CR152" s="229"/>
      <c r="CS152" s="229"/>
      <c r="CT152" s="229"/>
      <c r="CU152" s="229"/>
      <c r="CV152" s="229"/>
      <c r="CW152" s="229"/>
      <c r="CX152" s="229"/>
      <c r="CY152" s="229"/>
      <c r="CZ152" s="229"/>
      <c r="DA152" s="229"/>
      <c r="DB152" s="229"/>
      <c r="DC152" s="229"/>
      <c r="DD152" s="229"/>
      <c r="DE152" s="229"/>
      <c r="DF152" s="229"/>
      <c r="DG152" s="229"/>
      <c r="DH152" s="229"/>
      <c r="DI152" s="229"/>
      <c r="DJ152" s="229"/>
      <c r="DK152" s="229"/>
      <c r="DL152" s="229"/>
      <c r="DM152" s="229"/>
      <c r="DN152" s="229"/>
      <c r="DO152" s="229"/>
      <c r="DP152" s="229"/>
      <c r="DQ152" s="229"/>
      <c r="DR152" s="229"/>
      <c r="DS152" s="229"/>
      <c r="DT152" s="229"/>
      <c r="DU152" s="229"/>
      <c r="DV152" s="229"/>
      <c r="DW152" s="229"/>
      <c r="DX152" s="229"/>
      <c r="DY152" s="229"/>
      <c r="DZ152" s="229"/>
      <c r="EA152" s="229"/>
      <c r="EB152" s="362"/>
      <c r="EC152" s="362"/>
      <c r="ED152" s="362"/>
      <c r="EE152" s="362"/>
      <c r="EF152" s="362"/>
      <c r="EG152" s="362"/>
      <c r="EH152" s="362"/>
      <c r="EI152" s="362"/>
      <c r="EJ152" s="362"/>
      <c r="EK152" s="362"/>
      <c r="EL152" s="362"/>
      <c r="EM152" s="362"/>
      <c r="EN152" s="362"/>
      <c r="EO152" s="362"/>
      <c r="EP152" s="362"/>
      <c r="EQ152" s="362"/>
      <c r="ER152" s="362"/>
      <c r="ES152" s="362"/>
      <c r="ET152" s="362"/>
      <c r="EU152" s="362"/>
      <c r="EV152" s="362"/>
      <c r="EW152" s="362"/>
      <c r="EX152" s="362"/>
      <c r="EY152" s="362"/>
      <c r="EZ152" s="362"/>
      <c r="FA152" s="362"/>
      <c r="FB152" s="362"/>
      <c r="FC152" s="362"/>
      <c r="FD152" s="362"/>
      <c r="FE152" s="362"/>
      <c r="FF152" s="229"/>
      <c r="FG152" s="229"/>
      <c r="FH152" s="229"/>
      <c r="FI152" s="229"/>
      <c r="FJ152" s="229"/>
      <c r="FK152" s="229"/>
      <c r="FL152" s="229"/>
      <c r="FM152" s="229"/>
      <c r="FN152" s="229"/>
      <c r="FO152" s="229"/>
      <c r="FP152" s="229"/>
      <c r="FQ152" s="229"/>
      <c r="FR152" s="229"/>
      <c r="FS152" s="229"/>
      <c r="FT152" s="229"/>
      <c r="FU152" s="229"/>
      <c r="FV152" s="229"/>
      <c r="FW152" s="229"/>
      <c r="FX152" s="229"/>
      <c r="FY152" s="229"/>
      <c r="FZ152" s="229"/>
      <c r="GA152" s="229"/>
      <c r="GB152" s="229"/>
      <c r="GC152" s="229"/>
      <c r="GD152" s="229"/>
      <c r="GE152" s="229"/>
      <c r="GF152" s="229"/>
      <c r="GG152" s="229"/>
      <c r="GH152" s="229"/>
      <c r="GI152" s="229"/>
    </row>
    <row r="153" spans="1:219" s="314" customFormat="1" ht="45.95" customHeight="1" x14ac:dyDescent="0.25">
      <c r="A153" s="404" t="s">
        <v>1074</v>
      </c>
      <c r="B153" s="405"/>
      <c r="C153" s="405"/>
      <c r="D153" s="405"/>
      <c r="E153" s="405"/>
      <c r="F153" s="405"/>
      <c r="G153" s="405"/>
      <c r="H153" s="405"/>
      <c r="I153" s="405"/>
      <c r="J153" s="405"/>
      <c r="K153" s="405"/>
      <c r="L153" s="405"/>
      <c r="M153" s="405"/>
      <c r="N153" s="405"/>
      <c r="O153" s="405"/>
      <c r="P153" s="405"/>
      <c r="Q153" s="405"/>
      <c r="R153" s="405"/>
      <c r="S153" s="405"/>
      <c r="T153" s="405"/>
      <c r="U153" s="405"/>
      <c r="V153" s="405"/>
      <c r="W153" s="405"/>
      <c r="X153" s="405"/>
      <c r="Y153" s="405"/>
      <c r="Z153" s="405"/>
      <c r="AA153" s="405"/>
      <c r="AB153" s="405"/>
      <c r="AC153" s="405"/>
      <c r="AD153" s="405"/>
      <c r="AE153" s="405"/>
      <c r="AF153" s="405"/>
      <c r="AG153" s="405"/>
      <c r="AH153" s="405"/>
      <c r="AI153" s="405"/>
      <c r="AJ153" s="405"/>
      <c r="AK153" s="405"/>
      <c r="AL153" s="405"/>
      <c r="AM153" s="405"/>
      <c r="AN153" s="405"/>
      <c r="AO153" s="405"/>
      <c r="AP153" s="405"/>
      <c r="AQ153" s="405"/>
      <c r="AR153" s="405"/>
      <c r="AS153" s="405"/>
      <c r="AT153" s="405"/>
      <c r="AU153" s="405"/>
      <c r="AV153" s="405"/>
      <c r="AW153" s="405"/>
      <c r="AX153" s="405"/>
      <c r="AY153" s="406"/>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362"/>
      <c r="EC153" s="362"/>
      <c r="ED153" s="362"/>
      <c r="EE153" s="362"/>
      <c r="EF153" s="362"/>
      <c r="EG153" s="362"/>
      <c r="EH153" s="362"/>
      <c r="EI153" s="362"/>
      <c r="EJ153" s="362"/>
      <c r="EK153" s="362"/>
      <c r="EL153" s="362"/>
      <c r="EM153" s="362"/>
      <c r="EN153" s="362"/>
      <c r="EO153" s="362"/>
      <c r="EP153" s="362"/>
      <c r="EQ153" s="362"/>
      <c r="ER153" s="362"/>
      <c r="ES153" s="362"/>
      <c r="ET153" s="362"/>
      <c r="EU153" s="362"/>
      <c r="EV153" s="362"/>
      <c r="EW153" s="362"/>
      <c r="EX153" s="362"/>
      <c r="EY153" s="362"/>
      <c r="EZ153" s="362"/>
      <c r="FA153" s="362"/>
      <c r="FB153" s="362"/>
      <c r="FC153" s="362"/>
      <c r="FD153" s="362"/>
      <c r="FE153" s="362"/>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row>
    <row r="154" spans="1:219" s="5" customFormat="1" ht="138" customHeight="1" x14ac:dyDescent="0.25">
      <c r="A154" s="55" t="s">
        <v>574</v>
      </c>
      <c r="B154" s="32" t="s">
        <v>31</v>
      </c>
      <c r="C154" s="38" t="s">
        <v>97</v>
      </c>
      <c r="D154" s="40"/>
      <c r="E154" s="46"/>
      <c r="F154" s="40"/>
      <c r="G154" s="40"/>
      <c r="H154" s="40"/>
      <c r="I154" s="40"/>
      <c r="J154" s="40"/>
      <c r="K154" s="33">
        <f t="shared" si="111"/>
        <v>0</v>
      </c>
      <c r="L154" s="40">
        <v>500000</v>
      </c>
      <c r="M154" s="40"/>
      <c r="N154" s="40"/>
      <c r="O154" s="40"/>
      <c r="P154" s="40"/>
      <c r="Q154" s="40"/>
      <c r="R154" s="33">
        <f t="shared" si="116"/>
        <v>500000</v>
      </c>
      <c r="S154" s="40"/>
      <c r="T154" s="40"/>
      <c r="U154" s="40"/>
      <c r="V154" s="40"/>
      <c r="W154" s="40"/>
      <c r="X154" s="40"/>
      <c r="Y154" s="33">
        <f t="shared" si="117"/>
        <v>0</v>
      </c>
      <c r="Z154" s="40"/>
      <c r="AA154" s="40"/>
      <c r="AB154" s="40"/>
      <c r="AC154" s="40"/>
      <c r="AD154" s="40"/>
      <c r="AE154" s="40"/>
      <c r="AF154" s="33">
        <f t="shared" si="112"/>
        <v>0</v>
      </c>
      <c r="AG154" s="40"/>
      <c r="AH154" s="40"/>
      <c r="AI154" s="40"/>
      <c r="AJ154" s="40"/>
      <c r="AK154" s="40"/>
      <c r="AL154" s="40"/>
      <c r="AM154" s="33">
        <f t="shared" si="113"/>
        <v>0</v>
      </c>
      <c r="AN154" s="40"/>
      <c r="AO154" s="40"/>
      <c r="AP154" s="40"/>
      <c r="AQ154" s="40"/>
      <c r="AR154" s="40"/>
      <c r="AS154" s="40"/>
      <c r="AT154" s="33">
        <f t="shared" si="114"/>
        <v>0</v>
      </c>
      <c r="AU154" s="35">
        <f t="shared" si="115"/>
        <v>500000</v>
      </c>
      <c r="AV154" s="42" t="s">
        <v>687</v>
      </c>
      <c r="AW154" s="40">
        <v>2023</v>
      </c>
      <c r="AX154" s="40">
        <v>2023</v>
      </c>
      <c r="AY154" s="188" t="s">
        <v>135</v>
      </c>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362"/>
      <c r="EC154" s="362"/>
      <c r="ED154" s="362"/>
      <c r="EE154" s="362"/>
      <c r="EF154" s="362"/>
      <c r="EG154" s="362"/>
      <c r="EH154" s="362"/>
      <c r="EI154" s="362"/>
      <c r="EJ154" s="362"/>
      <c r="EK154" s="362"/>
      <c r="EL154" s="362"/>
      <c r="EM154" s="362"/>
      <c r="EN154" s="362"/>
      <c r="EO154" s="362"/>
      <c r="EP154" s="362"/>
      <c r="EQ154" s="362"/>
      <c r="ER154" s="362"/>
      <c r="ES154" s="362"/>
      <c r="ET154" s="362"/>
      <c r="EU154" s="362"/>
      <c r="EV154" s="362"/>
      <c r="EW154" s="362"/>
      <c r="EX154" s="362"/>
      <c r="EY154" s="362"/>
      <c r="EZ154" s="362"/>
      <c r="FA154" s="362"/>
      <c r="FB154" s="362"/>
      <c r="FC154" s="362"/>
      <c r="FD154" s="362"/>
      <c r="FE154" s="362"/>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row>
    <row r="155" spans="1:219" ht="130.5" customHeight="1" x14ac:dyDescent="0.25">
      <c r="A155" s="55" t="s">
        <v>575</v>
      </c>
      <c r="B155" s="32" t="s">
        <v>33</v>
      </c>
      <c r="C155" s="38" t="s">
        <v>97</v>
      </c>
      <c r="D155" s="40"/>
      <c r="E155" s="46"/>
      <c r="F155" s="40"/>
      <c r="G155" s="40"/>
      <c r="H155" s="40"/>
      <c r="I155" s="40"/>
      <c r="J155" s="40"/>
      <c r="K155" s="33">
        <f t="shared" si="111"/>
        <v>0</v>
      </c>
      <c r="L155" s="40">
        <v>202000</v>
      </c>
      <c r="M155" s="40"/>
      <c r="N155" s="40"/>
      <c r="O155" s="40"/>
      <c r="P155" s="40"/>
      <c r="Q155" s="40"/>
      <c r="R155" s="33">
        <f t="shared" si="116"/>
        <v>202000</v>
      </c>
      <c r="S155" s="40"/>
      <c r="T155" s="40"/>
      <c r="U155" s="40"/>
      <c r="V155" s="40"/>
      <c r="W155" s="40"/>
      <c r="X155" s="40"/>
      <c r="Y155" s="33">
        <f t="shared" si="117"/>
        <v>0</v>
      </c>
      <c r="Z155" s="40"/>
      <c r="AA155" s="40"/>
      <c r="AB155" s="40"/>
      <c r="AC155" s="40"/>
      <c r="AD155" s="40"/>
      <c r="AE155" s="40"/>
      <c r="AF155" s="33">
        <f t="shared" si="112"/>
        <v>0</v>
      </c>
      <c r="AG155" s="40"/>
      <c r="AH155" s="40"/>
      <c r="AI155" s="40"/>
      <c r="AJ155" s="40"/>
      <c r="AK155" s="40"/>
      <c r="AL155" s="40"/>
      <c r="AM155" s="33">
        <f t="shared" si="113"/>
        <v>0</v>
      </c>
      <c r="AN155" s="40"/>
      <c r="AO155" s="40"/>
      <c r="AP155" s="40"/>
      <c r="AQ155" s="40"/>
      <c r="AR155" s="40"/>
      <c r="AS155" s="40"/>
      <c r="AT155" s="33">
        <f t="shared" si="114"/>
        <v>0</v>
      </c>
      <c r="AU155" s="35">
        <f t="shared" si="115"/>
        <v>202000</v>
      </c>
      <c r="AV155" s="42" t="s">
        <v>688</v>
      </c>
      <c r="AW155" s="40">
        <v>2023</v>
      </c>
      <c r="AX155" s="40">
        <v>2023</v>
      </c>
      <c r="AY155" s="52" t="s">
        <v>142</v>
      </c>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362"/>
      <c r="EC155" s="362"/>
      <c r="ED155" s="362"/>
      <c r="EE155" s="362"/>
      <c r="EF155" s="362"/>
      <c r="EG155" s="362"/>
      <c r="EH155" s="362"/>
      <c r="EI155" s="362"/>
      <c r="EJ155" s="362"/>
      <c r="EK155" s="362"/>
      <c r="EL155" s="362"/>
      <c r="EM155" s="362"/>
      <c r="EN155" s="362"/>
      <c r="EO155" s="362"/>
      <c r="EP155" s="362"/>
      <c r="EQ155" s="362"/>
      <c r="ER155" s="362"/>
      <c r="ES155" s="362"/>
      <c r="ET155" s="362"/>
      <c r="EU155" s="362"/>
      <c r="EV155" s="362"/>
      <c r="EW155" s="362"/>
      <c r="EX155" s="362"/>
      <c r="EY155" s="362"/>
      <c r="EZ155" s="362"/>
      <c r="FA155" s="362"/>
      <c r="FB155" s="362"/>
      <c r="FC155" s="362"/>
      <c r="FD155" s="362"/>
      <c r="FE155" s="362"/>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row>
    <row r="156" spans="1:219" ht="179.1" customHeight="1" x14ac:dyDescent="0.25">
      <c r="A156" s="55" t="s">
        <v>576</v>
      </c>
      <c r="B156" s="32" t="s">
        <v>34</v>
      </c>
      <c r="C156" s="38" t="s">
        <v>97</v>
      </c>
      <c r="D156" s="40"/>
      <c r="E156" s="46"/>
      <c r="F156" s="40"/>
      <c r="G156" s="40"/>
      <c r="H156" s="40"/>
      <c r="I156" s="40"/>
      <c r="J156" s="40"/>
      <c r="K156" s="33">
        <f t="shared" si="111"/>
        <v>0</v>
      </c>
      <c r="L156" s="40">
        <v>200000</v>
      </c>
      <c r="M156" s="40"/>
      <c r="N156" s="40"/>
      <c r="O156" s="40"/>
      <c r="P156" s="40"/>
      <c r="Q156" s="40"/>
      <c r="R156" s="33">
        <f t="shared" si="116"/>
        <v>200000</v>
      </c>
      <c r="S156" s="40">
        <v>250000</v>
      </c>
      <c r="T156" s="40"/>
      <c r="U156" s="40"/>
      <c r="V156" s="40"/>
      <c r="W156" s="40"/>
      <c r="X156" s="40"/>
      <c r="Y156" s="33">
        <f t="shared" si="117"/>
        <v>250000</v>
      </c>
      <c r="Z156" s="40"/>
      <c r="AA156" s="40"/>
      <c r="AB156" s="40"/>
      <c r="AC156" s="40"/>
      <c r="AD156" s="40"/>
      <c r="AE156" s="40"/>
      <c r="AF156" s="33">
        <f t="shared" si="112"/>
        <v>0</v>
      </c>
      <c r="AG156" s="40"/>
      <c r="AH156" s="40"/>
      <c r="AI156" s="40"/>
      <c r="AJ156" s="40"/>
      <c r="AK156" s="40"/>
      <c r="AL156" s="40"/>
      <c r="AM156" s="33">
        <f t="shared" si="113"/>
        <v>0</v>
      </c>
      <c r="AN156" s="40"/>
      <c r="AO156" s="40"/>
      <c r="AP156" s="40"/>
      <c r="AQ156" s="40"/>
      <c r="AR156" s="40"/>
      <c r="AS156" s="40"/>
      <c r="AT156" s="33">
        <f t="shared" si="114"/>
        <v>0</v>
      </c>
      <c r="AU156" s="35">
        <f t="shared" si="115"/>
        <v>450000</v>
      </c>
      <c r="AV156" s="42" t="s">
        <v>689</v>
      </c>
      <c r="AW156" s="40">
        <v>2023</v>
      </c>
      <c r="AX156" s="40">
        <v>2024</v>
      </c>
      <c r="AY156" s="52" t="s">
        <v>136</v>
      </c>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362"/>
      <c r="EC156" s="362"/>
      <c r="ED156" s="362"/>
      <c r="EE156" s="362"/>
      <c r="EF156" s="362"/>
      <c r="EG156" s="362"/>
      <c r="EH156" s="362"/>
      <c r="EI156" s="362"/>
      <c r="EJ156" s="362"/>
      <c r="EK156" s="362"/>
      <c r="EL156" s="362"/>
      <c r="EM156" s="362"/>
      <c r="EN156" s="362"/>
      <c r="EO156" s="362"/>
      <c r="EP156" s="362"/>
      <c r="EQ156" s="362"/>
      <c r="ER156" s="362"/>
      <c r="ES156" s="362"/>
      <c r="ET156" s="362"/>
      <c r="EU156" s="362"/>
      <c r="EV156" s="362"/>
      <c r="EW156" s="362"/>
      <c r="EX156" s="362"/>
      <c r="EY156" s="362"/>
      <c r="EZ156" s="362"/>
      <c r="FA156" s="362"/>
      <c r="FB156" s="362"/>
      <c r="FC156" s="362"/>
      <c r="FD156" s="362"/>
      <c r="FE156" s="362"/>
      <c r="FF156" s="1"/>
      <c r="FG156" s="1"/>
      <c r="FH156" s="1"/>
      <c r="FI156" s="1"/>
      <c r="FJ156" s="1"/>
      <c r="FK156" s="1"/>
      <c r="FL156" s="1"/>
      <c r="FM156" s="1"/>
    </row>
    <row r="157" spans="1:219" s="1" customFormat="1" ht="272.25" x14ac:dyDescent="0.25">
      <c r="A157" s="55" t="s">
        <v>577</v>
      </c>
      <c r="B157" s="32" t="s">
        <v>845</v>
      </c>
      <c r="C157" s="38" t="s">
        <v>97</v>
      </c>
      <c r="D157" s="40"/>
      <c r="E157" s="256"/>
      <c r="F157" s="256"/>
      <c r="G157" s="256"/>
      <c r="H157" s="256"/>
      <c r="I157" s="256"/>
      <c r="J157" s="256"/>
      <c r="K157" s="33">
        <f t="shared" si="111"/>
        <v>0</v>
      </c>
      <c r="L157" s="256"/>
      <c r="M157" s="256"/>
      <c r="N157" s="256"/>
      <c r="O157" s="256"/>
      <c r="P157" s="256"/>
      <c r="Q157" s="256"/>
      <c r="R157" s="33">
        <f t="shared" si="116"/>
        <v>0</v>
      </c>
      <c r="S157" s="40"/>
      <c r="T157" s="40"/>
      <c r="U157" s="40"/>
      <c r="V157" s="40"/>
      <c r="W157" s="40"/>
      <c r="X157" s="40"/>
      <c r="Y157" s="33">
        <f t="shared" si="117"/>
        <v>0</v>
      </c>
      <c r="Z157" s="40"/>
      <c r="AA157" s="40"/>
      <c r="AB157" s="40"/>
      <c r="AC157" s="40"/>
      <c r="AD157" s="40"/>
      <c r="AE157" s="40"/>
      <c r="AF157" s="33">
        <f t="shared" si="112"/>
        <v>0</v>
      </c>
      <c r="AG157" s="40">
        <v>1500000</v>
      </c>
      <c r="AH157" s="40"/>
      <c r="AI157" s="40"/>
      <c r="AJ157" s="40"/>
      <c r="AK157" s="40"/>
      <c r="AL157" s="40"/>
      <c r="AM157" s="33">
        <f t="shared" si="113"/>
        <v>1500000</v>
      </c>
      <c r="AN157" s="40"/>
      <c r="AO157" s="40"/>
      <c r="AP157" s="40"/>
      <c r="AQ157" s="40"/>
      <c r="AR157" s="40"/>
      <c r="AS157" s="40"/>
      <c r="AT157" s="33">
        <f t="shared" si="114"/>
        <v>0</v>
      </c>
      <c r="AU157" s="35">
        <f t="shared" si="115"/>
        <v>1500000</v>
      </c>
      <c r="AV157" s="257" t="s">
        <v>873</v>
      </c>
      <c r="AW157" s="258">
        <v>2026</v>
      </c>
      <c r="AX157" s="258">
        <v>2026</v>
      </c>
      <c r="AY157" s="188" t="s">
        <v>68</v>
      </c>
      <c r="EB157" s="362"/>
      <c r="EC157" s="362"/>
      <c r="ED157" s="362"/>
      <c r="EE157" s="362"/>
      <c r="EF157" s="362"/>
      <c r="EG157" s="362"/>
      <c r="EH157" s="362"/>
      <c r="EI157" s="362"/>
      <c r="EJ157" s="362"/>
      <c r="EK157" s="362"/>
      <c r="EL157" s="362"/>
      <c r="EM157" s="362"/>
      <c r="EN157" s="362"/>
      <c r="EO157" s="362"/>
      <c r="EP157" s="362"/>
      <c r="EQ157" s="362"/>
      <c r="ER157" s="362"/>
      <c r="ES157" s="362"/>
      <c r="ET157" s="362"/>
      <c r="EU157" s="362"/>
      <c r="EV157" s="362"/>
      <c r="EW157" s="362"/>
      <c r="EX157" s="362"/>
      <c r="EY157" s="362"/>
      <c r="EZ157" s="362"/>
      <c r="FA157" s="362"/>
      <c r="FB157" s="362"/>
      <c r="FC157" s="362"/>
      <c r="FD157" s="362"/>
      <c r="FE157" s="362"/>
    </row>
    <row r="158" spans="1:219" s="280" customFormat="1" ht="92.25" x14ac:dyDescent="0.3">
      <c r="A158" s="55" t="s">
        <v>578</v>
      </c>
      <c r="B158" s="232" t="s">
        <v>956</v>
      </c>
      <c r="C158" s="232" t="s">
        <v>97</v>
      </c>
      <c r="D158" s="274"/>
      <c r="E158" s="274"/>
      <c r="F158" s="274"/>
      <c r="G158" s="274"/>
      <c r="H158" s="274"/>
      <c r="I158" s="274"/>
      <c r="J158" s="274"/>
      <c r="K158" s="259">
        <f t="shared" si="111"/>
        <v>0</v>
      </c>
      <c r="L158" s="259"/>
      <c r="M158" s="259"/>
      <c r="N158" s="274"/>
      <c r="O158" s="274"/>
      <c r="P158" s="274"/>
      <c r="Q158" s="274"/>
      <c r="R158" s="259">
        <f t="shared" si="116"/>
        <v>0</v>
      </c>
      <c r="S158" s="274"/>
      <c r="T158" s="274"/>
      <c r="U158" s="274"/>
      <c r="V158" s="274"/>
      <c r="W158" s="274"/>
      <c r="X158" s="274"/>
      <c r="Y158" s="259">
        <f t="shared" si="117"/>
        <v>0</v>
      </c>
      <c r="Z158" s="274">
        <v>650000</v>
      </c>
      <c r="AA158" s="274"/>
      <c r="AB158" s="274"/>
      <c r="AC158" s="274"/>
      <c r="AD158" s="274"/>
      <c r="AE158" s="274"/>
      <c r="AF158" s="259">
        <f t="shared" si="112"/>
        <v>650000</v>
      </c>
      <c r="AG158" s="274"/>
      <c r="AH158" s="274"/>
      <c r="AI158" s="274"/>
      <c r="AJ158" s="274"/>
      <c r="AK158" s="274"/>
      <c r="AL158" s="274"/>
      <c r="AM158" s="259">
        <f t="shared" si="113"/>
        <v>0</v>
      </c>
      <c r="AN158" s="274"/>
      <c r="AO158" s="274"/>
      <c r="AP158" s="274"/>
      <c r="AQ158" s="274"/>
      <c r="AR158" s="274"/>
      <c r="AS158" s="274"/>
      <c r="AT158" s="259">
        <f t="shared" si="114"/>
        <v>0</v>
      </c>
      <c r="AU158" s="272">
        <f t="shared" si="115"/>
        <v>650000</v>
      </c>
      <c r="AV158" s="279" t="s">
        <v>985</v>
      </c>
      <c r="AW158" s="274">
        <v>2025</v>
      </c>
      <c r="AX158" s="274">
        <v>2025</v>
      </c>
      <c r="AY158" s="53" t="s">
        <v>144</v>
      </c>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362"/>
      <c r="EC158" s="362"/>
      <c r="ED158" s="362"/>
      <c r="EE158" s="362"/>
      <c r="EF158" s="362"/>
      <c r="EG158" s="362"/>
      <c r="EH158" s="369"/>
      <c r="EI158" s="369"/>
      <c r="EJ158" s="369"/>
      <c r="EK158" s="369"/>
      <c r="EL158" s="369"/>
      <c r="EM158" s="369"/>
      <c r="EN158" s="369"/>
      <c r="EO158" s="369"/>
      <c r="EP158" s="369"/>
      <c r="EQ158" s="369"/>
      <c r="ER158" s="369"/>
      <c r="ES158" s="369"/>
      <c r="ET158" s="369"/>
      <c r="EU158" s="369"/>
      <c r="EV158" s="369"/>
      <c r="EW158" s="369"/>
      <c r="EX158" s="369"/>
      <c r="EY158" s="369"/>
      <c r="EZ158" s="369"/>
      <c r="FA158" s="369"/>
      <c r="FB158" s="369"/>
      <c r="FC158" s="369"/>
      <c r="FD158" s="369"/>
      <c r="FE158" s="369"/>
    </row>
    <row r="159" spans="1:219" ht="50.1" customHeight="1" x14ac:dyDescent="0.25">
      <c r="A159" s="380" t="s">
        <v>989</v>
      </c>
      <c r="B159" s="381"/>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1"/>
      <c r="AJ159" s="381"/>
      <c r="AK159" s="381"/>
      <c r="AL159" s="381"/>
      <c r="AM159" s="381"/>
      <c r="AN159" s="381"/>
      <c r="AO159" s="381"/>
      <c r="AP159" s="381"/>
      <c r="AQ159" s="381"/>
      <c r="AR159" s="381"/>
      <c r="AS159" s="381"/>
      <c r="AT159" s="381"/>
      <c r="AU159" s="381"/>
      <c r="AV159" s="381"/>
      <c r="AW159" s="381"/>
      <c r="AX159" s="381"/>
      <c r="AY159" s="382"/>
    </row>
    <row r="160" spans="1:219" ht="115.5" customHeight="1" x14ac:dyDescent="0.25">
      <c r="A160" s="55" t="s">
        <v>579</v>
      </c>
      <c r="B160" s="32" t="s">
        <v>223</v>
      </c>
      <c r="C160" s="38" t="s">
        <v>97</v>
      </c>
      <c r="D160" s="40"/>
      <c r="E160" s="40"/>
      <c r="F160" s="40"/>
      <c r="G160" s="40"/>
      <c r="H160" s="40"/>
      <c r="I160" s="40"/>
      <c r="J160" s="40"/>
      <c r="K160" s="33">
        <f t="shared" si="111"/>
        <v>0</v>
      </c>
      <c r="L160" s="40">
        <v>16800</v>
      </c>
      <c r="M160" s="40"/>
      <c r="N160" s="40">
        <v>112000</v>
      </c>
      <c r="O160" s="40" t="s">
        <v>46</v>
      </c>
      <c r="P160" s="40"/>
      <c r="Q160" s="40"/>
      <c r="R160" s="33">
        <f t="shared" si="116"/>
        <v>128800</v>
      </c>
      <c r="S160" s="40">
        <v>31500</v>
      </c>
      <c r="T160" s="40"/>
      <c r="U160" s="40">
        <v>178500</v>
      </c>
      <c r="V160" s="40"/>
      <c r="W160" s="40"/>
      <c r="X160" s="40"/>
      <c r="Y160" s="33">
        <f t="shared" si="117"/>
        <v>210000</v>
      </c>
      <c r="Z160" s="40"/>
      <c r="AA160" s="40"/>
      <c r="AB160" s="40"/>
      <c r="AC160" s="40"/>
      <c r="AD160" s="40"/>
      <c r="AE160" s="40"/>
      <c r="AF160" s="33">
        <f t="shared" si="112"/>
        <v>0</v>
      </c>
      <c r="AG160" s="40"/>
      <c r="AH160" s="40"/>
      <c r="AI160" s="40"/>
      <c r="AJ160" s="40"/>
      <c r="AK160" s="40"/>
      <c r="AL160" s="40"/>
      <c r="AM160" s="33">
        <f t="shared" si="113"/>
        <v>0</v>
      </c>
      <c r="AN160" s="40"/>
      <c r="AO160" s="40"/>
      <c r="AP160" s="40"/>
      <c r="AQ160" s="40"/>
      <c r="AR160" s="40"/>
      <c r="AS160" s="40"/>
      <c r="AT160" s="33">
        <f t="shared" si="114"/>
        <v>0</v>
      </c>
      <c r="AU160" s="35">
        <f t="shared" si="115"/>
        <v>338800</v>
      </c>
      <c r="AV160" s="42" t="s">
        <v>690</v>
      </c>
      <c r="AW160" s="40">
        <v>2023</v>
      </c>
      <c r="AX160" s="40">
        <v>2024</v>
      </c>
      <c r="AY160" s="189" t="s">
        <v>500</v>
      </c>
    </row>
    <row r="161" spans="1:161" ht="81.75" customHeight="1" x14ac:dyDescent="0.25">
      <c r="A161" s="55" t="s">
        <v>644</v>
      </c>
      <c r="B161" s="32" t="s">
        <v>645</v>
      </c>
      <c r="C161" s="38" t="s">
        <v>97</v>
      </c>
      <c r="D161" s="40"/>
      <c r="E161" s="40"/>
      <c r="F161" s="40"/>
      <c r="G161" s="40"/>
      <c r="H161" s="40"/>
      <c r="I161" s="40"/>
      <c r="J161" s="40"/>
      <c r="K161" s="33">
        <f t="shared" si="111"/>
        <v>0</v>
      </c>
      <c r="L161" s="40">
        <v>150000</v>
      </c>
      <c r="M161" s="40"/>
      <c r="N161" s="40">
        <v>850000</v>
      </c>
      <c r="O161" s="40" t="s">
        <v>46</v>
      </c>
      <c r="P161" s="40"/>
      <c r="Q161" s="40"/>
      <c r="R161" s="39">
        <f>L161+M161+N161+P161</f>
        <v>1000000</v>
      </c>
      <c r="S161" s="40"/>
      <c r="T161" s="40"/>
      <c r="U161" s="40"/>
      <c r="V161" s="40"/>
      <c r="W161" s="40"/>
      <c r="X161" s="40"/>
      <c r="Y161" s="33">
        <f t="shared" si="117"/>
        <v>0</v>
      </c>
      <c r="Z161" s="40"/>
      <c r="AA161" s="40"/>
      <c r="AB161" s="40"/>
      <c r="AC161" s="40"/>
      <c r="AD161" s="40"/>
      <c r="AE161" s="40"/>
      <c r="AF161" s="33">
        <f t="shared" si="112"/>
        <v>0</v>
      </c>
      <c r="AG161" s="40"/>
      <c r="AH161" s="40"/>
      <c r="AI161" s="40"/>
      <c r="AJ161" s="40"/>
      <c r="AK161" s="40"/>
      <c r="AL161" s="40"/>
      <c r="AM161" s="39">
        <f>AG161+AH161+AI161+AK161</f>
        <v>0</v>
      </c>
      <c r="AN161" s="40"/>
      <c r="AO161" s="40"/>
      <c r="AP161" s="40"/>
      <c r="AQ161" s="40"/>
      <c r="AR161" s="40"/>
      <c r="AS161" s="40"/>
      <c r="AT161" s="33">
        <f t="shared" si="114"/>
        <v>0</v>
      </c>
      <c r="AU161" s="35">
        <f t="shared" si="115"/>
        <v>1000000</v>
      </c>
      <c r="AV161" s="42" t="s">
        <v>691</v>
      </c>
      <c r="AW161" s="40">
        <v>2023</v>
      </c>
      <c r="AX161" s="40">
        <v>2023</v>
      </c>
      <c r="AY161" s="188" t="s">
        <v>68</v>
      </c>
    </row>
    <row r="162" spans="1:161" s="1" customFormat="1" ht="409.6" customHeight="1" x14ac:dyDescent="0.25">
      <c r="A162" s="167" t="s">
        <v>1010</v>
      </c>
      <c r="B162" s="232" t="s">
        <v>1011</v>
      </c>
      <c r="C162" s="233" t="s">
        <v>97</v>
      </c>
      <c r="D162" s="234"/>
      <c r="E162" s="264"/>
      <c r="F162" s="265"/>
      <c r="G162" s="234"/>
      <c r="H162" s="234"/>
      <c r="I162" s="234"/>
      <c r="J162" s="234"/>
      <c r="K162" s="273">
        <f t="shared" si="111"/>
        <v>0</v>
      </c>
      <c r="L162" s="260"/>
      <c r="M162" s="260"/>
      <c r="N162" s="260"/>
      <c r="O162" s="260"/>
      <c r="P162" s="260"/>
      <c r="Q162" s="260"/>
      <c r="R162" s="262">
        <f t="shared" ref="R162" si="118">L162+M162+N162+P162</f>
        <v>0</v>
      </c>
      <c r="S162" s="260"/>
      <c r="T162" s="260"/>
      <c r="U162" s="260"/>
      <c r="V162" s="260"/>
      <c r="W162" s="260"/>
      <c r="X162" s="260"/>
      <c r="Y162" s="262">
        <f t="shared" si="117"/>
        <v>0</v>
      </c>
      <c r="Z162" s="260">
        <v>10000</v>
      </c>
      <c r="AA162" s="260"/>
      <c r="AB162" s="260">
        <v>50000</v>
      </c>
      <c r="AC162" s="260" t="s">
        <v>46</v>
      </c>
      <c r="AD162" s="260"/>
      <c r="AE162" s="260"/>
      <c r="AF162" s="261">
        <f t="shared" si="112"/>
        <v>60000</v>
      </c>
      <c r="AG162" s="260">
        <v>25000</v>
      </c>
      <c r="AH162" s="260"/>
      <c r="AI162" s="260">
        <v>150000</v>
      </c>
      <c r="AJ162" s="260" t="s">
        <v>46</v>
      </c>
      <c r="AK162" s="260"/>
      <c r="AL162" s="260"/>
      <c r="AM162" s="261">
        <f t="shared" ref="AM162" si="119">AG162+AH162+AI162+AK162</f>
        <v>175000</v>
      </c>
      <c r="AN162" s="260">
        <v>100000</v>
      </c>
      <c r="AO162" s="260"/>
      <c r="AP162" s="260">
        <v>15000</v>
      </c>
      <c r="AQ162" s="260" t="s">
        <v>46</v>
      </c>
      <c r="AR162" s="260"/>
      <c r="AS162" s="260"/>
      <c r="AT162" s="262">
        <f t="shared" si="114"/>
        <v>115000</v>
      </c>
      <c r="AU162" s="263">
        <f>AT162+AM162+AF162+Y162+R162+K162</f>
        <v>350000</v>
      </c>
      <c r="AV162" s="270" t="s">
        <v>1025</v>
      </c>
      <c r="AW162" s="234">
        <v>2025</v>
      </c>
      <c r="AX162" s="234">
        <v>2029</v>
      </c>
      <c r="AY162" s="52" t="s">
        <v>68</v>
      </c>
      <c r="EB162" s="362"/>
      <c r="EC162" s="362"/>
      <c r="ED162" s="362"/>
      <c r="EE162" s="362"/>
      <c r="EF162" s="362"/>
      <c r="EG162" s="362"/>
      <c r="EH162" s="362"/>
      <c r="EI162" s="362"/>
      <c r="EJ162" s="362"/>
      <c r="EK162" s="362"/>
      <c r="EL162" s="362"/>
      <c r="EM162" s="362"/>
      <c r="EN162" s="362"/>
      <c r="EO162" s="362"/>
      <c r="EP162" s="362"/>
      <c r="EQ162" s="362"/>
      <c r="ER162" s="362"/>
      <c r="ES162" s="362"/>
      <c r="ET162" s="362"/>
      <c r="EU162" s="362"/>
      <c r="EV162" s="362"/>
      <c r="EW162" s="362"/>
      <c r="EX162" s="362"/>
      <c r="EY162" s="362"/>
      <c r="EZ162" s="362"/>
      <c r="FA162" s="362"/>
      <c r="FB162" s="362"/>
      <c r="FC162" s="362"/>
      <c r="FD162" s="362"/>
      <c r="FE162" s="362"/>
    </row>
    <row r="163" spans="1:161" customFormat="1" ht="57.6" customHeight="1" x14ac:dyDescent="0.25">
      <c r="A163" s="380" t="s">
        <v>1026</v>
      </c>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1"/>
      <c r="AJ163" s="381"/>
      <c r="AK163" s="381"/>
      <c r="AL163" s="381"/>
      <c r="AM163" s="381"/>
      <c r="AN163" s="381"/>
      <c r="AO163" s="381"/>
      <c r="AP163" s="381"/>
      <c r="AQ163" s="381"/>
      <c r="AR163" s="381"/>
      <c r="AS163" s="381"/>
      <c r="AT163" s="381"/>
      <c r="AU163" s="381"/>
      <c r="AV163" s="381"/>
      <c r="AW163" s="381"/>
      <c r="AX163" s="381"/>
      <c r="AY163" s="382"/>
      <c r="EB163" s="364"/>
      <c r="EC163" s="364"/>
      <c r="ED163" s="364"/>
      <c r="EE163" s="364"/>
      <c r="EF163" s="364"/>
      <c r="EG163" s="364"/>
      <c r="EH163" s="364"/>
      <c r="EI163" s="364"/>
      <c r="EJ163" s="364"/>
      <c r="EK163" s="364"/>
      <c r="EL163" s="364"/>
      <c r="EM163" s="364"/>
      <c r="EN163" s="364"/>
      <c r="EO163" s="364"/>
      <c r="EP163" s="364"/>
      <c r="EQ163" s="364"/>
      <c r="ER163" s="364"/>
      <c r="ES163" s="364"/>
      <c r="ET163" s="364"/>
      <c r="EU163" s="364"/>
      <c r="EV163" s="364"/>
      <c r="EW163" s="364"/>
      <c r="EX163" s="364"/>
      <c r="EY163" s="364"/>
      <c r="EZ163" s="364"/>
      <c r="FA163" s="364"/>
      <c r="FB163" s="364"/>
      <c r="FC163" s="364"/>
      <c r="FD163" s="364"/>
      <c r="FE163" s="364"/>
    </row>
    <row r="164" spans="1:161" ht="31.5" customHeight="1" x14ac:dyDescent="0.25">
      <c r="A164" s="383" t="s">
        <v>580</v>
      </c>
      <c r="B164" s="384"/>
      <c r="C164" s="384"/>
      <c r="D164" s="384"/>
      <c r="E164" s="384"/>
      <c r="F164" s="384"/>
      <c r="G164" s="384"/>
      <c r="H164" s="384"/>
      <c r="I164" s="384"/>
      <c r="J164" s="384"/>
      <c r="K164" s="384"/>
      <c r="L164" s="384"/>
      <c r="M164" s="384"/>
      <c r="N164" s="384"/>
      <c r="O164" s="384"/>
      <c r="P164" s="384"/>
      <c r="Q164" s="384"/>
      <c r="R164" s="384"/>
      <c r="S164" s="384"/>
      <c r="T164" s="384"/>
      <c r="U164" s="384"/>
      <c r="V164" s="384"/>
      <c r="W164" s="384"/>
      <c r="X164" s="384"/>
      <c r="Y164" s="384"/>
      <c r="Z164" s="384"/>
      <c r="AA164" s="384"/>
      <c r="AB164" s="384"/>
      <c r="AC164" s="384"/>
      <c r="AD164" s="384"/>
      <c r="AE164" s="384"/>
      <c r="AF164" s="384"/>
      <c r="AG164" s="384"/>
      <c r="AH164" s="384"/>
      <c r="AI164" s="384"/>
      <c r="AJ164" s="384"/>
      <c r="AK164" s="384"/>
      <c r="AL164" s="384"/>
      <c r="AM164" s="384"/>
      <c r="AN164" s="384"/>
      <c r="AO164" s="384"/>
      <c r="AP164" s="384"/>
      <c r="AQ164" s="384"/>
      <c r="AR164" s="384"/>
      <c r="AS164" s="384"/>
      <c r="AT164" s="384"/>
      <c r="AU164" s="384"/>
      <c r="AV164" s="384"/>
      <c r="AW164" s="384"/>
      <c r="AX164" s="384"/>
      <c r="AY164" s="385"/>
    </row>
    <row r="165" spans="1:161" ht="104.25" customHeight="1" x14ac:dyDescent="0.25">
      <c r="A165" s="55" t="s">
        <v>332</v>
      </c>
      <c r="B165" s="32"/>
      <c r="C165" s="32"/>
      <c r="D165" s="32"/>
      <c r="E165" s="38"/>
      <c r="F165" s="32"/>
      <c r="G165" s="32"/>
      <c r="H165" s="32"/>
      <c r="I165" s="32"/>
      <c r="J165" s="32"/>
      <c r="K165" s="47">
        <f t="shared" ref="K165" si="120">E165+F165+G165+I165</f>
        <v>0</v>
      </c>
      <c r="L165" s="34"/>
      <c r="M165" s="32"/>
      <c r="N165" s="32"/>
      <c r="O165" s="32"/>
      <c r="P165" s="32"/>
      <c r="Q165" s="32"/>
      <c r="R165" s="39">
        <f t="shared" ref="R165" si="121">L165+M165+N165+P165</f>
        <v>0</v>
      </c>
      <c r="S165" s="40"/>
      <c r="T165" s="40"/>
      <c r="U165" s="40"/>
      <c r="V165" s="40"/>
      <c r="W165" s="40"/>
      <c r="X165" s="40"/>
      <c r="Y165" s="39">
        <f t="shared" ref="Y165" si="122">S165+T165+U165+W165</f>
        <v>0</v>
      </c>
      <c r="Z165" s="40"/>
      <c r="AA165" s="40"/>
      <c r="AB165" s="40"/>
      <c r="AC165" s="40"/>
      <c r="AD165" s="40"/>
      <c r="AE165" s="40"/>
      <c r="AF165" s="39">
        <f t="shared" ref="AF165" si="123">Z165+AA165+AB165+AD165</f>
        <v>0</v>
      </c>
      <c r="AG165" s="40"/>
      <c r="AH165" s="40"/>
      <c r="AI165" s="40"/>
      <c r="AJ165" s="40"/>
      <c r="AK165" s="40"/>
      <c r="AL165" s="40"/>
      <c r="AM165" s="39">
        <f t="shared" ref="AM165" si="124">AG165+AH165+AI165+AK165</f>
        <v>0</v>
      </c>
      <c r="AN165" s="40"/>
      <c r="AO165" s="40"/>
      <c r="AP165" s="40"/>
      <c r="AQ165" s="40"/>
      <c r="AR165" s="40"/>
      <c r="AS165" s="40"/>
      <c r="AT165" s="39">
        <f t="shared" ref="AT165" si="125">AN165+AO165+AP165+AR165</f>
        <v>0</v>
      </c>
      <c r="AU165" s="35">
        <f t="shared" ref="AU165" si="126">AT165+AM165+AF165+Y165+R165+K165</f>
        <v>0</v>
      </c>
      <c r="AV165" s="43"/>
      <c r="AW165" s="32"/>
      <c r="AX165" s="36"/>
      <c r="AY165" s="53"/>
    </row>
    <row r="166" spans="1:161" ht="100.5" customHeight="1" x14ac:dyDescent="0.25">
      <c r="A166" s="55"/>
      <c r="B166" s="51"/>
      <c r="C166" s="51"/>
      <c r="D166" s="51"/>
      <c r="E166" s="48"/>
      <c r="F166" s="51"/>
      <c r="G166" s="51"/>
      <c r="H166" s="51"/>
      <c r="I166" s="51"/>
      <c r="J166" s="51"/>
      <c r="K166" s="49"/>
      <c r="L166" s="94"/>
      <c r="M166" s="51"/>
      <c r="N166" s="51"/>
      <c r="O166" s="51"/>
      <c r="P166" s="51"/>
      <c r="Q166" s="51"/>
      <c r="R166" s="87"/>
      <c r="S166" s="50"/>
      <c r="T166" s="50"/>
      <c r="U166" s="50"/>
      <c r="V166" s="50"/>
      <c r="W166" s="50"/>
      <c r="X166" s="50"/>
      <c r="Y166" s="87"/>
      <c r="Z166" s="50"/>
      <c r="AA166" s="50"/>
      <c r="AB166" s="50"/>
      <c r="AC166" s="50"/>
      <c r="AD166" s="50"/>
      <c r="AE166" s="50"/>
      <c r="AF166" s="87"/>
      <c r="AG166" s="50"/>
      <c r="AH166" s="50"/>
      <c r="AI166" s="50"/>
      <c r="AJ166" s="50"/>
      <c r="AK166" s="50"/>
      <c r="AL166" s="50"/>
      <c r="AM166" s="87"/>
      <c r="AN166" s="50"/>
      <c r="AO166" s="50"/>
      <c r="AP166" s="50"/>
      <c r="AQ166" s="50"/>
      <c r="AR166" s="50"/>
      <c r="AS166" s="50"/>
      <c r="AT166" s="87"/>
      <c r="AU166" s="95"/>
      <c r="AV166" s="96"/>
      <c r="AW166" s="51"/>
      <c r="AX166" s="54"/>
      <c r="AY166" s="53"/>
    </row>
    <row r="167" spans="1:161" s="229" customFormat="1" ht="51" customHeight="1" x14ac:dyDescent="0.25">
      <c r="A167" s="383" t="s">
        <v>581</v>
      </c>
      <c r="B167" s="384"/>
      <c r="C167" s="384"/>
      <c r="D167" s="384"/>
      <c r="E167" s="384"/>
      <c r="F167" s="384"/>
      <c r="G167" s="384"/>
      <c r="H167" s="384"/>
      <c r="I167" s="384"/>
      <c r="J167" s="384"/>
      <c r="K167" s="384"/>
      <c r="L167" s="384"/>
      <c r="M167" s="384"/>
      <c r="N167" s="384"/>
      <c r="O167" s="384"/>
      <c r="P167" s="384"/>
      <c r="Q167" s="384"/>
      <c r="R167" s="384"/>
      <c r="S167" s="384"/>
      <c r="T167" s="384"/>
      <c r="U167" s="384"/>
      <c r="V167" s="384"/>
      <c r="W167" s="384"/>
      <c r="X167" s="384"/>
      <c r="Y167" s="384"/>
      <c r="Z167" s="384"/>
      <c r="AA167" s="384"/>
      <c r="AB167" s="384"/>
      <c r="AC167" s="384"/>
      <c r="AD167" s="384"/>
      <c r="AE167" s="384"/>
      <c r="AF167" s="384"/>
      <c r="AG167" s="384"/>
      <c r="AH167" s="384"/>
      <c r="AI167" s="384"/>
      <c r="AJ167" s="384"/>
      <c r="AK167" s="384"/>
      <c r="AL167" s="384"/>
      <c r="AM167" s="384"/>
      <c r="AN167" s="384"/>
      <c r="AO167" s="384"/>
      <c r="AP167" s="384"/>
      <c r="AQ167" s="384"/>
      <c r="AR167" s="384"/>
      <c r="AS167" s="384"/>
      <c r="AT167" s="384"/>
      <c r="AU167" s="384"/>
      <c r="AV167" s="384"/>
      <c r="AW167" s="384"/>
      <c r="AX167" s="384"/>
      <c r="AY167" s="385"/>
      <c r="EB167" s="362"/>
      <c r="EC167" s="362"/>
      <c r="ED167" s="362"/>
      <c r="EE167" s="362"/>
      <c r="EF167" s="362"/>
      <c r="EG167" s="362"/>
      <c r="EH167" s="362"/>
      <c r="EI167" s="362"/>
      <c r="EJ167" s="362"/>
      <c r="EK167" s="362"/>
      <c r="EL167" s="362"/>
      <c r="EM167" s="362"/>
      <c r="EN167" s="362"/>
      <c r="EO167" s="362"/>
      <c r="EP167" s="362"/>
      <c r="EQ167" s="362"/>
      <c r="ER167" s="362"/>
      <c r="ES167" s="362"/>
      <c r="ET167" s="362"/>
      <c r="EU167" s="362"/>
      <c r="EV167" s="362"/>
      <c r="EW167" s="362"/>
      <c r="EX167" s="362"/>
      <c r="EY167" s="362"/>
      <c r="EZ167" s="362"/>
      <c r="FA167" s="362"/>
      <c r="FB167" s="362"/>
      <c r="FC167" s="362"/>
      <c r="FD167" s="362"/>
      <c r="FE167" s="362"/>
    </row>
    <row r="168" spans="1:161" s="229" customFormat="1" ht="34.5" customHeight="1" x14ac:dyDescent="0.25">
      <c r="A168" s="55" t="s">
        <v>333</v>
      </c>
      <c r="B168" s="32" t="s">
        <v>509</v>
      </c>
      <c r="C168" s="32" t="s">
        <v>97</v>
      </c>
      <c r="D168" s="32"/>
      <c r="E168" s="38"/>
      <c r="F168" s="32"/>
      <c r="G168" s="32"/>
      <c r="H168" s="32"/>
      <c r="I168" s="32"/>
      <c r="J168" s="32"/>
      <c r="K168" s="33">
        <f>E168+F168+G168+I168</f>
        <v>0</v>
      </c>
      <c r="L168" s="34">
        <v>130000</v>
      </c>
      <c r="M168" s="32"/>
      <c r="N168" s="32"/>
      <c r="O168" s="32"/>
      <c r="P168" s="32"/>
      <c r="Q168" s="32"/>
      <c r="R168" s="33">
        <f>L168+M168+N168+P168</f>
        <v>130000</v>
      </c>
      <c r="S168" s="32">
        <v>130000</v>
      </c>
      <c r="T168" s="32"/>
      <c r="U168" s="32"/>
      <c r="V168" s="32"/>
      <c r="W168" s="32"/>
      <c r="X168" s="32"/>
      <c r="Y168" s="33">
        <f t="shared" ref="Y168:Y169" si="127">S168+T168+U168+W168</f>
        <v>130000</v>
      </c>
      <c r="Z168" s="32"/>
      <c r="AA168" s="32"/>
      <c r="AB168" s="32"/>
      <c r="AC168" s="32"/>
      <c r="AD168" s="32"/>
      <c r="AE168" s="32"/>
      <c r="AF168" s="33">
        <f t="shared" ref="AF168:AF169" si="128">Z168+AA168+AB168+AD168</f>
        <v>0</v>
      </c>
      <c r="AG168" s="32"/>
      <c r="AH168" s="32"/>
      <c r="AI168" s="32"/>
      <c r="AJ168" s="32"/>
      <c r="AK168" s="32"/>
      <c r="AL168" s="32"/>
      <c r="AM168" s="33">
        <f t="shared" ref="AM168:AM169" si="129">AG168+AH168+AI168+AK168</f>
        <v>0</v>
      </c>
      <c r="AN168" s="32"/>
      <c r="AO168" s="32"/>
      <c r="AP168" s="32"/>
      <c r="AQ168" s="32"/>
      <c r="AR168" s="32"/>
      <c r="AS168" s="32"/>
      <c r="AT168" s="33">
        <f t="shared" ref="AT168:AT169" si="130">AN168+AO168+AP168+AR168</f>
        <v>0</v>
      </c>
      <c r="AU168" s="35">
        <f t="shared" ref="AU168:AU169" si="131">AT168+AM168+AF168+Y168+R168+K168</f>
        <v>260000</v>
      </c>
      <c r="AV168" s="43" t="s">
        <v>795</v>
      </c>
      <c r="AW168" s="32">
        <v>2023</v>
      </c>
      <c r="AX168" s="36">
        <v>2027</v>
      </c>
      <c r="AY168" s="53" t="s">
        <v>205</v>
      </c>
      <c r="EB168" s="362"/>
      <c r="EC168" s="362"/>
      <c r="ED168" s="362"/>
      <c r="EE168" s="362"/>
      <c r="EF168" s="362"/>
      <c r="EG168" s="362"/>
      <c r="EH168" s="362"/>
      <c r="EI168" s="362"/>
      <c r="EJ168" s="362"/>
      <c r="EK168" s="362"/>
      <c r="EL168" s="362"/>
      <c r="EM168" s="362"/>
      <c r="EN168" s="362"/>
      <c r="EO168" s="362"/>
      <c r="EP168" s="362"/>
      <c r="EQ168" s="362"/>
      <c r="ER168" s="362"/>
      <c r="ES168" s="362"/>
      <c r="ET168" s="362"/>
      <c r="EU168" s="362"/>
      <c r="EV168" s="362"/>
      <c r="EW168" s="362"/>
      <c r="EX168" s="362"/>
      <c r="EY168" s="362"/>
      <c r="EZ168" s="362"/>
      <c r="FA168" s="362"/>
      <c r="FB168" s="362"/>
      <c r="FC168" s="362"/>
      <c r="FD168" s="362"/>
      <c r="FE168" s="362"/>
    </row>
    <row r="169" spans="1:161" ht="31.5" customHeight="1" x14ac:dyDescent="0.25">
      <c r="A169" s="55" t="s">
        <v>582</v>
      </c>
      <c r="B169" s="32" t="s">
        <v>510</v>
      </c>
      <c r="C169" s="32" t="s">
        <v>97</v>
      </c>
      <c r="D169" s="32"/>
      <c r="E169" s="133"/>
      <c r="F169" s="34"/>
      <c r="G169" s="34"/>
      <c r="H169" s="34"/>
      <c r="I169" s="34"/>
      <c r="J169" s="34"/>
      <c r="K169" s="33">
        <f t="shared" ref="K169" si="132">E169+F169+G169+I169</f>
        <v>0</v>
      </c>
      <c r="L169" s="34">
        <v>25000</v>
      </c>
      <c r="M169" s="34"/>
      <c r="N169" s="34"/>
      <c r="O169" s="34"/>
      <c r="P169" s="34"/>
      <c r="Q169" s="34"/>
      <c r="R169" s="33">
        <f t="shared" ref="R169" si="133">L169+M169+N169+P169</f>
        <v>25000</v>
      </c>
      <c r="S169" s="32">
        <v>25000</v>
      </c>
      <c r="T169" s="32"/>
      <c r="U169" s="32"/>
      <c r="V169" s="32"/>
      <c r="W169" s="32"/>
      <c r="X169" s="32"/>
      <c r="Y169" s="33">
        <f t="shared" si="127"/>
        <v>25000</v>
      </c>
      <c r="Z169" s="32"/>
      <c r="AA169" s="32"/>
      <c r="AB169" s="32"/>
      <c r="AC169" s="32"/>
      <c r="AD169" s="32"/>
      <c r="AE169" s="32"/>
      <c r="AF169" s="33">
        <f t="shared" si="128"/>
        <v>0</v>
      </c>
      <c r="AG169" s="32"/>
      <c r="AH169" s="32"/>
      <c r="AI169" s="32"/>
      <c r="AJ169" s="32"/>
      <c r="AK169" s="32"/>
      <c r="AL169" s="32"/>
      <c r="AM169" s="33">
        <f t="shared" si="129"/>
        <v>0</v>
      </c>
      <c r="AN169" s="32"/>
      <c r="AO169" s="32"/>
      <c r="AP169" s="32"/>
      <c r="AQ169" s="32"/>
      <c r="AR169" s="32"/>
      <c r="AS169" s="32"/>
      <c r="AT169" s="33">
        <f t="shared" si="130"/>
        <v>0</v>
      </c>
      <c r="AU169" s="35">
        <f t="shared" si="131"/>
        <v>50000</v>
      </c>
      <c r="AV169" s="43" t="s">
        <v>796</v>
      </c>
      <c r="AW169" s="32">
        <v>2023</v>
      </c>
      <c r="AX169" s="36">
        <v>2027</v>
      </c>
      <c r="AY169" s="53" t="s">
        <v>205</v>
      </c>
    </row>
    <row r="170" spans="1:161" ht="31.5" customHeight="1" x14ac:dyDescent="0.25">
      <c r="A170" s="383" t="s">
        <v>583</v>
      </c>
      <c r="B170" s="384"/>
      <c r="C170" s="384"/>
      <c r="D170" s="384"/>
      <c r="E170" s="384"/>
      <c r="F170" s="384"/>
      <c r="G170" s="384"/>
      <c r="H170" s="384"/>
      <c r="I170" s="384"/>
      <c r="J170" s="384"/>
      <c r="K170" s="384"/>
      <c r="L170" s="384"/>
      <c r="M170" s="384"/>
      <c r="N170" s="384"/>
      <c r="O170" s="384"/>
      <c r="P170" s="384"/>
      <c r="Q170" s="384"/>
      <c r="R170" s="384"/>
      <c r="S170" s="384"/>
      <c r="T170" s="384"/>
      <c r="U170" s="384"/>
      <c r="V170" s="384"/>
      <c r="W170" s="384"/>
      <c r="X170" s="384"/>
      <c r="Y170" s="384"/>
      <c r="Z170" s="384"/>
      <c r="AA170" s="384"/>
      <c r="AB170" s="384"/>
      <c r="AC170" s="384"/>
      <c r="AD170" s="384"/>
      <c r="AE170" s="384"/>
      <c r="AF170" s="384"/>
      <c r="AG170" s="384"/>
      <c r="AH170" s="384"/>
      <c r="AI170" s="384"/>
      <c r="AJ170" s="384"/>
      <c r="AK170" s="384"/>
      <c r="AL170" s="384"/>
      <c r="AM170" s="384"/>
      <c r="AN170" s="384"/>
      <c r="AO170" s="384"/>
      <c r="AP170" s="384"/>
      <c r="AQ170" s="384"/>
      <c r="AR170" s="384"/>
      <c r="AS170" s="384"/>
      <c r="AT170" s="384"/>
      <c r="AU170" s="384"/>
      <c r="AV170" s="384"/>
      <c r="AW170" s="384"/>
      <c r="AX170" s="384"/>
      <c r="AY170" s="385"/>
    </row>
    <row r="171" spans="1:161" ht="110.25" customHeight="1" x14ac:dyDescent="0.25">
      <c r="A171" s="55" t="s">
        <v>334</v>
      </c>
      <c r="B171" s="32" t="s">
        <v>6</v>
      </c>
      <c r="C171" s="32" t="s">
        <v>97</v>
      </c>
      <c r="D171" s="37"/>
      <c r="E171" s="38"/>
      <c r="F171" s="32"/>
      <c r="G171" s="32"/>
      <c r="H171" s="32"/>
      <c r="I171" s="32"/>
      <c r="J171" s="32"/>
      <c r="K171" s="33">
        <f t="shared" ref="K171:K173" si="134">E171+F171+G171+I171</f>
        <v>0</v>
      </c>
      <c r="L171" s="32"/>
      <c r="M171" s="32"/>
      <c r="N171" s="32"/>
      <c r="O171" s="32"/>
      <c r="P171" s="32"/>
      <c r="Q171" s="32"/>
      <c r="R171" s="33">
        <f t="shared" ref="R171:R172" si="135">L171+M171+N171+P171</f>
        <v>0</v>
      </c>
      <c r="S171" s="32">
        <v>900000</v>
      </c>
      <c r="T171" s="34"/>
      <c r="U171" s="32">
        <v>5100000</v>
      </c>
      <c r="V171" s="32"/>
      <c r="W171" s="32"/>
      <c r="X171" s="32"/>
      <c r="Y171" s="33">
        <f t="shared" ref="Y171:Y173" si="136">S171+T171+U171+W171</f>
        <v>6000000</v>
      </c>
      <c r="Z171" s="32"/>
      <c r="AA171" s="32"/>
      <c r="AB171" s="32"/>
      <c r="AC171" s="32"/>
      <c r="AD171" s="32"/>
      <c r="AE171" s="32"/>
      <c r="AF171" s="33">
        <f t="shared" ref="AF171:AF173" si="137">Z171+AA171+AB171+AD171</f>
        <v>0</v>
      </c>
      <c r="AG171" s="32"/>
      <c r="AH171" s="32"/>
      <c r="AI171" s="32"/>
      <c r="AJ171" s="32"/>
      <c r="AK171" s="32"/>
      <c r="AL171" s="32"/>
      <c r="AM171" s="33">
        <f t="shared" ref="AM171:AM173" si="138">AG171+AH171+AI171+AK171</f>
        <v>0</v>
      </c>
      <c r="AN171" s="32"/>
      <c r="AO171" s="32"/>
      <c r="AP171" s="32"/>
      <c r="AQ171" s="32"/>
      <c r="AR171" s="32"/>
      <c r="AS171" s="32"/>
      <c r="AT171" s="33">
        <f t="shared" ref="AT171:AT173" si="139">AN171+AO171+AP171+AR171</f>
        <v>0</v>
      </c>
      <c r="AU171" s="35">
        <f t="shared" ref="AU171:AU172" si="140">AT171+AM171+AF171+Y171+R171+K171</f>
        <v>6000000</v>
      </c>
      <c r="AV171" s="43" t="s">
        <v>797</v>
      </c>
      <c r="AW171" s="32">
        <v>2022</v>
      </c>
      <c r="AX171" s="190" t="s">
        <v>112</v>
      </c>
      <c r="AY171" s="53" t="s">
        <v>88</v>
      </c>
    </row>
    <row r="172" spans="1:161" s="196" customFormat="1" ht="128.1" customHeight="1" x14ac:dyDescent="0.25">
      <c r="A172" s="55" t="s">
        <v>519</v>
      </c>
      <c r="B172" s="32" t="s">
        <v>92</v>
      </c>
      <c r="C172" s="32" t="s">
        <v>97</v>
      </c>
      <c r="D172" s="32"/>
      <c r="E172" s="38"/>
      <c r="F172" s="32"/>
      <c r="G172" s="32"/>
      <c r="H172" s="32"/>
      <c r="I172" s="32">
        <v>26000</v>
      </c>
      <c r="J172" s="32"/>
      <c r="K172" s="33">
        <f t="shared" si="134"/>
        <v>26000</v>
      </c>
      <c r="L172" s="32">
        <v>26000</v>
      </c>
      <c r="M172" s="32"/>
      <c r="N172" s="32">
        <v>12000</v>
      </c>
      <c r="O172" s="32"/>
      <c r="P172" s="32">
        <v>40000</v>
      </c>
      <c r="Q172" s="32"/>
      <c r="R172" s="33">
        <f t="shared" si="135"/>
        <v>78000</v>
      </c>
      <c r="S172" s="32"/>
      <c r="T172" s="32"/>
      <c r="U172" s="32"/>
      <c r="V172" s="32"/>
      <c r="W172" s="32"/>
      <c r="X172" s="32"/>
      <c r="Y172" s="33">
        <f t="shared" si="136"/>
        <v>0</v>
      </c>
      <c r="Z172" s="32"/>
      <c r="AA172" s="32"/>
      <c r="AB172" s="32"/>
      <c r="AC172" s="32"/>
      <c r="AD172" s="32"/>
      <c r="AE172" s="32"/>
      <c r="AF172" s="33">
        <f t="shared" si="137"/>
        <v>0</v>
      </c>
      <c r="AG172" s="32"/>
      <c r="AH172" s="32"/>
      <c r="AI172" s="32"/>
      <c r="AJ172" s="32"/>
      <c r="AK172" s="32"/>
      <c r="AL172" s="32"/>
      <c r="AM172" s="33">
        <f t="shared" si="138"/>
        <v>0</v>
      </c>
      <c r="AN172" s="32"/>
      <c r="AO172" s="32"/>
      <c r="AP172" s="32"/>
      <c r="AQ172" s="32"/>
      <c r="AR172" s="32"/>
      <c r="AS172" s="32"/>
      <c r="AT172" s="33">
        <f t="shared" si="139"/>
        <v>0</v>
      </c>
      <c r="AU172" s="35">
        <f t="shared" si="140"/>
        <v>104000</v>
      </c>
      <c r="AV172" s="43" t="s">
        <v>874</v>
      </c>
      <c r="AW172" s="32">
        <v>2022</v>
      </c>
      <c r="AX172" s="36">
        <v>2023</v>
      </c>
      <c r="AY172" s="53" t="s">
        <v>88</v>
      </c>
      <c r="EB172" s="370"/>
      <c r="EC172" s="370"/>
      <c r="ED172" s="370"/>
      <c r="EE172" s="370"/>
      <c r="EF172" s="370"/>
      <c r="EG172" s="370"/>
      <c r="EH172" s="370"/>
      <c r="EI172" s="370"/>
      <c r="EJ172" s="370"/>
      <c r="EK172" s="370"/>
      <c r="EL172" s="370"/>
      <c r="EM172" s="370"/>
      <c r="EN172" s="370"/>
      <c r="EO172" s="370"/>
      <c r="EP172" s="370"/>
      <c r="EQ172" s="370"/>
      <c r="ER172" s="370"/>
      <c r="ES172" s="370"/>
      <c r="ET172" s="370"/>
      <c r="EU172" s="370"/>
      <c r="EV172" s="370"/>
      <c r="EW172" s="370"/>
      <c r="EX172" s="370"/>
      <c r="EY172" s="370"/>
      <c r="EZ172" s="370"/>
      <c r="FA172" s="370"/>
      <c r="FB172" s="370"/>
      <c r="FC172" s="370"/>
      <c r="FD172" s="370"/>
      <c r="FE172" s="370"/>
    </row>
    <row r="173" spans="1:161" ht="125.25" customHeight="1" x14ac:dyDescent="0.25">
      <c r="A173" s="216" t="s">
        <v>926</v>
      </c>
      <c r="B173" s="217" t="s">
        <v>927</v>
      </c>
      <c r="C173" s="218" t="s">
        <v>97</v>
      </c>
      <c r="D173" s="219"/>
      <c r="E173" s="230"/>
      <c r="F173" s="230"/>
      <c r="G173" s="219"/>
      <c r="H173" s="219"/>
      <c r="I173" s="219"/>
      <c r="J173" s="219"/>
      <c r="K173" s="223">
        <f t="shared" si="134"/>
        <v>0</v>
      </c>
      <c r="L173" s="230">
        <v>27999.72</v>
      </c>
      <c r="M173" s="230"/>
      <c r="N173" s="219">
        <v>133332</v>
      </c>
      <c r="O173" s="218" t="s">
        <v>928</v>
      </c>
      <c r="P173" s="240"/>
      <c r="Q173" s="219"/>
      <c r="R173" s="223">
        <f>L173+M173+N173+P173</f>
        <v>161331.72</v>
      </c>
      <c r="S173" s="219">
        <v>111998.88</v>
      </c>
      <c r="T173" s="219"/>
      <c r="U173" s="219">
        <v>533328</v>
      </c>
      <c r="V173" s="218" t="s">
        <v>928</v>
      </c>
      <c r="W173" s="219"/>
      <c r="X173" s="219"/>
      <c r="Y173" s="223">
        <f t="shared" si="136"/>
        <v>645326.88</v>
      </c>
      <c r="Z173" s="219"/>
      <c r="AA173" s="219"/>
      <c r="AB173" s="219"/>
      <c r="AC173" s="219"/>
      <c r="AD173" s="219"/>
      <c r="AE173" s="219"/>
      <c r="AF173" s="223">
        <f t="shared" si="137"/>
        <v>0</v>
      </c>
      <c r="AG173" s="219"/>
      <c r="AH173" s="219"/>
      <c r="AI173" s="219"/>
      <c r="AJ173" s="219"/>
      <c r="AK173" s="219"/>
      <c r="AL173" s="219"/>
      <c r="AM173" s="223">
        <f t="shared" si="138"/>
        <v>0</v>
      </c>
      <c r="AN173" s="219"/>
      <c r="AO173" s="219"/>
      <c r="AP173" s="219"/>
      <c r="AQ173" s="219"/>
      <c r="AR173" s="219"/>
      <c r="AS173" s="219"/>
      <c r="AT173" s="223">
        <f t="shared" si="139"/>
        <v>0</v>
      </c>
      <c r="AU173" s="226">
        <f>AT173+AM173+AF173+Y173+R173+K173</f>
        <v>806658.6</v>
      </c>
      <c r="AV173" s="227" t="s">
        <v>929</v>
      </c>
      <c r="AW173" s="219">
        <v>2023</v>
      </c>
      <c r="AX173" s="219">
        <v>2024</v>
      </c>
      <c r="AY173" s="228" t="s">
        <v>68</v>
      </c>
    </row>
    <row r="174" spans="1:161" s="7" customFormat="1" ht="38.450000000000003" customHeight="1" x14ac:dyDescent="0.25">
      <c r="A174" s="412" t="s">
        <v>930</v>
      </c>
      <c r="B174" s="413"/>
      <c r="C174" s="413"/>
      <c r="D174" s="413"/>
      <c r="E174" s="413"/>
      <c r="F174" s="413"/>
      <c r="G174" s="413"/>
      <c r="H174" s="413"/>
      <c r="I174" s="413"/>
      <c r="J174" s="413"/>
      <c r="K174" s="413"/>
      <c r="L174" s="413"/>
      <c r="M174" s="413"/>
      <c r="N174" s="413"/>
      <c r="O174" s="413"/>
      <c r="P174" s="413"/>
      <c r="Q174" s="413"/>
      <c r="R174" s="413"/>
      <c r="S174" s="413"/>
      <c r="T174" s="413"/>
      <c r="U174" s="413"/>
      <c r="V174" s="413"/>
      <c r="W174" s="413"/>
      <c r="X174" s="413"/>
      <c r="Y174" s="413"/>
      <c r="Z174" s="413"/>
      <c r="AA174" s="413"/>
      <c r="AB174" s="413"/>
      <c r="AC174" s="413"/>
      <c r="AD174" s="413"/>
      <c r="AE174" s="413"/>
      <c r="AF174" s="413"/>
      <c r="AG174" s="413"/>
      <c r="AH174" s="413"/>
      <c r="AI174" s="413"/>
      <c r="AJ174" s="413"/>
      <c r="AK174" s="413"/>
      <c r="AL174" s="413"/>
      <c r="AM174" s="413"/>
      <c r="AN174" s="413"/>
      <c r="AO174" s="413"/>
      <c r="AP174" s="413"/>
      <c r="AQ174" s="413"/>
      <c r="AR174" s="413"/>
      <c r="AS174" s="413"/>
      <c r="AT174" s="413"/>
      <c r="AU174" s="413"/>
      <c r="AV174" s="413"/>
      <c r="AW174" s="413"/>
      <c r="AX174" s="413"/>
      <c r="AY174" s="414"/>
      <c r="EB174" s="366"/>
      <c r="EC174" s="366"/>
      <c r="ED174" s="366"/>
      <c r="EE174" s="366"/>
      <c r="EF174" s="366"/>
      <c r="EG174" s="366"/>
      <c r="EH174" s="366"/>
      <c r="EI174" s="366"/>
      <c r="EJ174" s="366"/>
      <c r="EK174" s="366"/>
      <c r="EL174" s="366"/>
      <c r="EM174" s="366"/>
      <c r="EN174" s="366"/>
      <c r="EO174" s="366"/>
      <c r="EP174" s="366"/>
      <c r="EQ174" s="366"/>
      <c r="ER174" s="366"/>
      <c r="ES174" s="366"/>
      <c r="ET174" s="366"/>
      <c r="EU174" s="366"/>
      <c r="EV174" s="366"/>
      <c r="EW174" s="366"/>
      <c r="EX174" s="366"/>
      <c r="EY174" s="366"/>
      <c r="EZ174" s="366"/>
      <c r="FA174" s="366"/>
      <c r="FB174" s="366"/>
      <c r="FC174" s="366"/>
      <c r="FD174" s="366"/>
      <c r="FE174" s="366"/>
    </row>
    <row r="175" spans="1:161" s="7" customFormat="1" ht="57.95" customHeight="1" x14ac:dyDescent="0.25">
      <c r="A175" s="383" t="s">
        <v>584</v>
      </c>
      <c r="B175" s="384"/>
      <c r="C175" s="384"/>
      <c r="D175" s="384"/>
      <c r="E175" s="384"/>
      <c r="F175" s="384"/>
      <c r="G175" s="384"/>
      <c r="H175" s="384"/>
      <c r="I175" s="384"/>
      <c r="J175" s="384"/>
      <c r="K175" s="384"/>
      <c r="L175" s="384"/>
      <c r="M175" s="384"/>
      <c r="N175" s="384"/>
      <c r="O175" s="384"/>
      <c r="P175" s="384"/>
      <c r="Q175" s="384"/>
      <c r="R175" s="384"/>
      <c r="S175" s="384"/>
      <c r="T175" s="384"/>
      <c r="U175" s="384"/>
      <c r="V175" s="384"/>
      <c r="W175" s="384"/>
      <c r="X175" s="384"/>
      <c r="Y175" s="384"/>
      <c r="Z175" s="384"/>
      <c r="AA175" s="384"/>
      <c r="AB175" s="384"/>
      <c r="AC175" s="384"/>
      <c r="AD175" s="384"/>
      <c r="AE175" s="384"/>
      <c r="AF175" s="384"/>
      <c r="AG175" s="384"/>
      <c r="AH175" s="384"/>
      <c r="AI175" s="384"/>
      <c r="AJ175" s="384"/>
      <c r="AK175" s="384"/>
      <c r="AL175" s="384"/>
      <c r="AM175" s="384"/>
      <c r="AN175" s="384"/>
      <c r="AO175" s="384"/>
      <c r="AP175" s="384"/>
      <c r="AQ175" s="384"/>
      <c r="AR175" s="384"/>
      <c r="AS175" s="384"/>
      <c r="AT175" s="384"/>
      <c r="AU175" s="384"/>
      <c r="AV175" s="384"/>
      <c r="AW175" s="384"/>
      <c r="AX175" s="384"/>
      <c r="AY175" s="385"/>
      <c r="EB175" s="366"/>
      <c r="EC175" s="366"/>
      <c r="ED175" s="366"/>
      <c r="EE175" s="366"/>
      <c r="EF175" s="366"/>
      <c r="EG175" s="366"/>
      <c r="EH175" s="366"/>
      <c r="EI175" s="366"/>
      <c r="EJ175" s="366"/>
      <c r="EK175" s="366"/>
      <c r="EL175" s="366"/>
      <c r="EM175" s="366"/>
      <c r="EN175" s="366"/>
      <c r="EO175" s="366"/>
      <c r="EP175" s="366"/>
      <c r="EQ175" s="366"/>
      <c r="ER175" s="366"/>
      <c r="ES175" s="366"/>
      <c r="ET175" s="366"/>
      <c r="EU175" s="366"/>
      <c r="EV175" s="366"/>
      <c r="EW175" s="366"/>
      <c r="EX175" s="366"/>
      <c r="EY175" s="366"/>
      <c r="EZ175" s="366"/>
      <c r="FA175" s="366"/>
      <c r="FB175" s="366"/>
      <c r="FC175" s="366"/>
      <c r="FD175" s="366"/>
      <c r="FE175" s="366"/>
    </row>
    <row r="176" spans="1:161" s="7" customFormat="1" ht="54.6" customHeight="1" x14ac:dyDescent="0.25">
      <c r="A176" s="383" t="s">
        <v>585</v>
      </c>
      <c r="B176" s="387"/>
      <c r="C176" s="387"/>
      <c r="D176" s="387"/>
      <c r="E176" s="387"/>
      <c r="F176" s="387"/>
      <c r="G176" s="387"/>
      <c r="H176" s="387"/>
      <c r="I176" s="387"/>
      <c r="J176" s="387"/>
      <c r="K176" s="387"/>
      <c r="L176" s="387"/>
      <c r="M176" s="387"/>
      <c r="N176" s="387"/>
      <c r="O176" s="387"/>
      <c r="P176" s="387"/>
      <c r="Q176" s="387"/>
      <c r="R176" s="387"/>
      <c r="S176" s="387"/>
      <c r="T176" s="387"/>
      <c r="U176" s="387"/>
      <c r="V176" s="387"/>
      <c r="W176" s="387"/>
      <c r="X176" s="387"/>
      <c r="Y176" s="387"/>
      <c r="Z176" s="387"/>
      <c r="AA176" s="387"/>
      <c r="AB176" s="387"/>
      <c r="AC176" s="387"/>
      <c r="AD176" s="387"/>
      <c r="AE176" s="387"/>
      <c r="AF176" s="387"/>
      <c r="AG176" s="387"/>
      <c r="AH176" s="387"/>
      <c r="AI176" s="387"/>
      <c r="AJ176" s="387"/>
      <c r="AK176" s="387"/>
      <c r="AL176" s="387"/>
      <c r="AM176" s="387"/>
      <c r="AN176" s="387"/>
      <c r="AO176" s="387"/>
      <c r="AP176" s="387"/>
      <c r="AQ176" s="387"/>
      <c r="AR176" s="387"/>
      <c r="AS176" s="387"/>
      <c r="AT176" s="387"/>
      <c r="AU176" s="387"/>
      <c r="AV176" s="387"/>
      <c r="AW176" s="387"/>
      <c r="AX176" s="387"/>
      <c r="AY176" s="385"/>
      <c r="EB176" s="366"/>
      <c r="EC176" s="366"/>
      <c r="ED176" s="366"/>
      <c r="EE176" s="366"/>
      <c r="EF176" s="366"/>
      <c r="EG176" s="366"/>
      <c r="EH176" s="366"/>
      <c r="EI176" s="366"/>
      <c r="EJ176" s="366"/>
      <c r="EK176" s="366"/>
      <c r="EL176" s="366"/>
      <c r="EM176" s="366"/>
      <c r="EN176" s="366"/>
      <c r="EO176" s="366"/>
      <c r="EP176" s="366"/>
      <c r="EQ176" s="366"/>
      <c r="ER176" s="366"/>
      <c r="ES176" s="366"/>
      <c r="ET176" s="366"/>
      <c r="EU176" s="366"/>
      <c r="EV176" s="366"/>
      <c r="EW176" s="366"/>
      <c r="EX176" s="366"/>
      <c r="EY176" s="366"/>
      <c r="EZ176" s="366"/>
      <c r="FA176" s="366"/>
      <c r="FB176" s="366"/>
      <c r="FC176" s="366"/>
      <c r="FD176" s="366"/>
      <c r="FE176" s="366"/>
    </row>
    <row r="177" spans="1:161" ht="92.25" x14ac:dyDescent="0.25">
      <c r="A177" s="55" t="s">
        <v>586</v>
      </c>
      <c r="B177" s="32" t="s">
        <v>96</v>
      </c>
      <c r="C177" s="32" t="s">
        <v>97</v>
      </c>
      <c r="D177" s="32"/>
      <c r="E177" s="38"/>
      <c r="F177" s="32"/>
      <c r="G177" s="32"/>
      <c r="H177" s="32"/>
      <c r="I177" s="32"/>
      <c r="J177" s="32"/>
      <c r="K177" s="33">
        <f t="shared" ref="K177:K183" si="141">E177+F177+G177+I177</f>
        <v>0</v>
      </c>
      <c r="L177" s="32">
        <v>100000</v>
      </c>
      <c r="M177" s="32"/>
      <c r="N177" s="32"/>
      <c r="O177" s="32"/>
      <c r="P177" s="32"/>
      <c r="Q177" s="32"/>
      <c r="R177" s="33">
        <f t="shared" ref="R177:R178" si="142">L177+M177+N177+P177</f>
        <v>100000</v>
      </c>
      <c r="S177" s="32">
        <v>100000</v>
      </c>
      <c r="T177" s="32"/>
      <c r="U177" s="32"/>
      <c r="V177" s="32"/>
      <c r="W177" s="32"/>
      <c r="X177" s="32"/>
      <c r="Y177" s="33">
        <f t="shared" ref="Y177:Y183" si="143">S177+T177+U177+W177</f>
        <v>100000</v>
      </c>
      <c r="Z177" s="32">
        <v>100000</v>
      </c>
      <c r="AA177" s="32"/>
      <c r="AB177" s="32"/>
      <c r="AC177" s="32"/>
      <c r="AD177" s="32"/>
      <c r="AE177" s="32"/>
      <c r="AF177" s="33">
        <f t="shared" ref="AF177:AF183" si="144">Z177+AA177+AB177+AD177</f>
        <v>100000</v>
      </c>
      <c r="AG177" s="32">
        <v>100000</v>
      </c>
      <c r="AH177" s="32"/>
      <c r="AI177" s="32"/>
      <c r="AJ177" s="32"/>
      <c r="AK177" s="32"/>
      <c r="AL177" s="32"/>
      <c r="AM177" s="33">
        <f t="shared" ref="AM177:AM183" si="145">AG177+AH177+AI177+AK177</f>
        <v>100000</v>
      </c>
      <c r="AN177" s="32">
        <v>100000</v>
      </c>
      <c r="AO177" s="32"/>
      <c r="AP177" s="32"/>
      <c r="AQ177" s="32"/>
      <c r="AR177" s="32"/>
      <c r="AS177" s="32"/>
      <c r="AT177" s="33">
        <f t="shared" ref="AT177:AT182" si="146">AN177+AO177+AP177+AR177</f>
        <v>100000</v>
      </c>
      <c r="AU177" s="35">
        <f t="shared" ref="AU177:AU182" si="147">AT177+AM177+AF177+Y177+R177+K177</f>
        <v>500000</v>
      </c>
      <c r="AV177" s="43" t="s">
        <v>692</v>
      </c>
      <c r="AW177" s="32">
        <v>2022</v>
      </c>
      <c r="AX177" s="36">
        <v>2027</v>
      </c>
      <c r="AY177" s="53" t="s">
        <v>88</v>
      </c>
    </row>
    <row r="178" spans="1:161" ht="127.5" x14ac:dyDescent="0.25">
      <c r="A178" s="55" t="s">
        <v>587</v>
      </c>
      <c r="B178" s="191" t="s">
        <v>188</v>
      </c>
      <c r="C178" s="179" t="s">
        <v>97</v>
      </c>
      <c r="D178" s="179"/>
      <c r="E178" s="192">
        <v>64500</v>
      </c>
      <c r="F178" s="193">
        <v>352600</v>
      </c>
      <c r="G178" s="179"/>
      <c r="H178" s="179"/>
      <c r="I178" s="179"/>
      <c r="J178" s="179"/>
      <c r="K178" s="77">
        <f t="shared" si="141"/>
        <v>417100</v>
      </c>
      <c r="L178" s="179"/>
      <c r="M178" s="179"/>
      <c r="N178" s="179"/>
      <c r="O178" s="179"/>
      <c r="P178" s="179"/>
      <c r="Q178" s="179"/>
      <c r="R178" s="77">
        <f t="shared" si="142"/>
        <v>0</v>
      </c>
      <c r="S178" s="179"/>
      <c r="T178" s="179"/>
      <c r="U178" s="179"/>
      <c r="V178" s="179"/>
      <c r="W178" s="179"/>
      <c r="X178" s="179"/>
      <c r="Y178" s="77">
        <f t="shared" si="143"/>
        <v>0</v>
      </c>
      <c r="Z178" s="179"/>
      <c r="AA178" s="179"/>
      <c r="AB178" s="179"/>
      <c r="AC178" s="179"/>
      <c r="AD178" s="179"/>
      <c r="AE178" s="179"/>
      <c r="AF178" s="77">
        <f t="shared" si="144"/>
        <v>0</v>
      </c>
      <c r="AG178" s="179"/>
      <c r="AH178" s="179"/>
      <c r="AI178" s="179"/>
      <c r="AJ178" s="179"/>
      <c r="AK178" s="179"/>
      <c r="AL178" s="179"/>
      <c r="AM178" s="77">
        <f t="shared" si="145"/>
        <v>0</v>
      </c>
      <c r="AN178" s="179"/>
      <c r="AO178" s="179"/>
      <c r="AP178" s="179"/>
      <c r="AQ178" s="179"/>
      <c r="AR178" s="179"/>
      <c r="AS178" s="179"/>
      <c r="AT178" s="77">
        <f t="shared" si="146"/>
        <v>0</v>
      </c>
      <c r="AU178" s="194">
        <f t="shared" si="147"/>
        <v>417100</v>
      </c>
      <c r="AV178" s="191" t="s">
        <v>875</v>
      </c>
      <c r="AW178" s="179">
        <v>2022</v>
      </c>
      <c r="AX178" s="165">
        <v>2022</v>
      </c>
      <c r="AY178" s="195" t="s">
        <v>88</v>
      </c>
    </row>
    <row r="179" spans="1:161" ht="110.25" x14ac:dyDescent="0.25">
      <c r="A179" s="210" t="s">
        <v>588</v>
      </c>
      <c r="B179" s="211" t="s">
        <v>486</v>
      </c>
      <c r="C179" s="211" t="s">
        <v>97</v>
      </c>
      <c r="D179" s="32"/>
      <c r="E179" s="133"/>
      <c r="F179" s="32"/>
      <c r="G179" s="32"/>
      <c r="H179" s="32"/>
      <c r="I179" s="32"/>
      <c r="J179" s="32"/>
      <c r="K179" s="33">
        <f t="shared" si="141"/>
        <v>0</v>
      </c>
      <c r="L179" s="34">
        <v>924040</v>
      </c>
      <c r="M179" s="32"/>
      <c r="N179" s="32"/>
      <c r="O179" s="32"/>
      <c r="P179" s="32"/>
      <c r="Q179" s="32"/>
      <c r="R179" s="33">
        <f>L179+M179+N179+P179</f>
        <v>924040</v>
      </c>
      <c r="S179" s="32"/>
      <c r="T179" s="32"/>
      <c r="U179" s="32"/>
      <c r="V179" s="32"/>
      <c r="W179" s="32"/>
      <c r="X179" s="32"/>
      <c r="Y179" s="33">
        <f t="shared" si="143"/>
        <v>0</v>
      </c>
      <c r="Z179" s="32"/>
      <c r="AA179" s="32"/>
      <c r="AB179" s="32"/>
      <c r="AC179" s="32"/>
      <c r="AD179" s="32"/>
      <c r="AE179" s="32"/>
      <c r="AF179" s="33">
        <f t="shared" si="144"/>
        <v>0</v>
      </c>
      <c r="AG179" s="32"/>
      <c r="AH179" s="32"/>
      <c r="AI179" s="32"/>
      <c r="AJ179" s="32"/>
      <c r="AK179" s="32"/>
      <c r="AL179" s="32"/>
      <c r="AM179" s="33">
        <f t="shared" si="145"/>
        <v>0</v>
      </c>
      <c r="AN179" s="32"/>
      <c r="AO179" s="32"/>
      <c r="AP179" s="32"/>
      <c r="AQ179" s="32"/>
      <c r="AR179" s="32"/>
      <c r="AS179" s="32"/>
      <c r="AT179" s="33">
        <f t="shared" si="146"/>
        <v>0</v>
      </c>
      <c r="AU179" s="35">
        <f t="shared" si="147"/>
        <v>924040</v>
      </c>
      <c r="AV179" s="43" t="s">
        <v>693</v>
      </c>
      <c r="AW179" s="32">
        <v>2023</v>
      </c>
      <c r="AX179" s="38">
        <v>2023</v>
      </c>
      <c r="AY179" s="53" t="s">
        <v>88</v>
      </c>
    </row>
    <row r="180" spans="1:161" ht="60" customHeight="1" x14ac:dyDescent="0.25">
      <c r="A180" s="92" t="s">
        <v>829</v>
      </c>
      <c r="B180" s="89" t="s">
        <v>822</v>
      </c>
      <c r="C180" s="48" t="s">
        <v>97</v>
      </c>
      <c r="D180" s="212"/>
      <c r="E180" s="180"/>
      <c r="F180" s="48"/>
      <c r="G180" s="48"/>
      <c r="H180" s="48"/>
      <c r="I180" s="48"/>
      <c r="J180" s="48"/>
      <c r="K180" s="93">
        <f t="shared" si="141"/>
        <v>0</v>
      </c>
      <c r="L180" s="48"/>
      <c r="M180" s="48"/>
      <c r="N180" s="48"/>
      <c r="O180" s="48"/>
      <c r="P180" s="48"/>
      <c r="Q180" s="48"/>
      <c r="R180" s="181">
        <f t="shared" ref="R180:R182" si="148">L180+M180+N180+P180</f>
        <v>0</v>
      </c>
      <c r="S180" s="48"/>
      <c r="T180" s="48"/>
      <c r="U180" s="48"/>
      <c r="V180" s="48"/>
      <c r="W180" s="48">
        <v>100000</v>
      </c>
      <c r="X180" s="48" t="s">
        <v>827</v>
      </c>
      <c r="Y180" s="93">
        <f t="shared" si="143"/>
        <v>100000</v>
      </c>
      <c r="Z180" s="48"/>
      <c r="AA180" s="48"/>
      <c r="AB180" s="48"/>
      <c r="AC180" s="48"/>
      <c r="AD180" s="48"/>
      <c r="AE180" s="48"/>
      <c r="AF180" s="93">
        <f t="shared" si="144"/>
        <v>0</v>
      </c>
      <c r="AG180" s="48"/>
      <c r="AH180" s="48"/>
      <c r="AI180" s="48"/>
      <c r="AJ180" s="48"/>
      <c r="AK180" s="48"/>
      <c r="AL180" s="48"/>
      <c r="AM180" s="93">
        <f t="shared" si="145"/>
        <v>0</v>
      </c>
      <c r="AN180" s="48"/>
      <c r="AO180" s="48"/>
      <c r="AP180" s="48"/>
      <c r="AQ180" s="48"/>
      <c r="AR180" s="48"/>
      <c r="AS180" s="48"/>
      <c r="AT180" s="181">
        <f t="shared" si="146"/>
        <v>0</v>
      </c>
      <c r="AU180" s="95">
        <f t="shared" si="147"/>
        <v>100000</v>
      </c>
      <c r="AV180" s="89" t="s">
        <v>823</v>
      </c>
      <c r="AW180" s="48">
        <v>2023</v>
      </c>
      <c r="AX180" s="48">
        <v>2027</v>
      </c>
      <c r="AY180" s="52" t="s">
        <v>847</v>
      </c>
    </row>
    <row r="181" spans="1:161" ht="72" x14ac:dyDescent="0.25">
      <c r="A181" s="92" t="s">
        <v>830</v>
      </c>
      <c r="B181" s="89" t="s">
        <v>824</v>
      </c>
      <c r="C181" s="48" t="s">
        <v>97</v>
      </c>
      <c r="D181" s="212"/>
      <c r="E181" s="180"/>
      <c r="F181" s="48"/>
      <c r="G181" s="48"/>
      <c r="H181" s="48"/>
      <c r="I181" s="48"/>
      <c r="J181" s="48"/>
      <c r="K181" s="93">
        <f t="shared" si="141"/>
        <v>0</v>
      </c>
      <c r="L181" s="48"/>
      <c r="M181" s="48"/>
      <c r="N181" s="48"/>
      <c r="O181" s="48"/>
      <c r="P181" s="48"/>
      <c r="Q181" s="48"/>
      <c r="R181" s="181">
        <f t="shared" si="148"/>
        <v>0</v>
      </c>
      <c r="S181" s="48"/>
      <c r="T181" s="48"/>
      <c r="U181" s="48"/>
      <c r="V181" s="48"/>
      <c r="W181" s="48">
        <v>100000</v>
      </c>
      <c r="X181" s="48" t="s">
        <v>827</v>
      </c>
      <c r="Y181" s="93">
        <f t="shared" si="143"/>
        <v>100000</v>
      </c>
      <c r="Z181" s="48"/>
      <c r="AA181" s="48"/>
      <c r="AB181" s="48"/>
      <c r="AC181" s="48"/>
      <c r="AD181" s="48"/>
      <c r="AE181" s="48"/>
      <c r="AF181" s="93">
        <f t="shared" si="144"/>
        <v>0</v>
      </c>
      <c r="AG181" s="48"/>
      <c r="AH181" s="48"/>
      <c r="AI181" s="48"/>
      <c r="AJ181" s="48"/>
      <c r="AK181" s="48"/>
      <c r="AL181" s="48"/>
      <c r="AM181" s="93">
        <f t="shared" si="145"/>
        <v>0</v>
      </c>
      <c r="AN181" s="48"/>
      <c r="AO181" s="48"/>
      <c r="AP181" s="48"/>
      <c r="AQ181" s="48"/>
      <c r="AR181" s="48"/>
      <c r="AS181" s="48"/>
      <c r="AT181" s="181">
        <f t="shared" si="146"/>
        <v>0</v>
      </c>
      <c r="AU181" s="95">
        <f t="shared" si="147"/>
        <v>100000</v>
      </c>
      <c r="AV181" s="89" t="s">
        <v>825</v>
      </c>
      <c r="AW181" s="48">
        <v>2024</v>
      </c>
      <c r="AX181" s="48">
        <v>2027</v>
      </c>
      <c r="AY181" s="52" t="s">
        <v>848</v>
      </c>
    </row>
    <row r="182" spans="1:161" ht="80.099999999999994" customHeight="1" x14ac:dyDescent="0.25">
      <c r="A182" s="213" t="s">
        <v>831</v>
      </c>
      <c r="B182" s="214" t="s">
        <v>826</v>
      </c>
      <c r="C182" s="215" t="s">
        <v>97</v>
      </c>
      <c r="D182" s="48"/>
      <c r="E182" s="180"/>
      <c r="F182" s="48"/>
      <c r="G182" s="48"/>
      <c r="H182" s="48"/>
      <c r="I182" s="48"/>
      <c r="J182" s="48"/>
      <c r="K182" s="93">
        <f t="shared" si="141"/>
        <v>0</v>
      </c>
      <c r="L182" s="48">
        <v>15000</v>
      </c>
      <c r="M182" s="48"/>
      <c r="N182" s="48"/>
      <c r="O182" s="48"/>
      <c r="P182" s="48"/>
      <c r="Q182" s="48"/>
      <c r="R182" s="181">
        <f t="shared" si="148"/>
        <v>15000</v>
      </c>
      <c r="S182" s="48"/>
      <c r="T182" s="48"/>
      <c r="U182" s="48"/>
      <c r="V182" s="48"/>
      <c r="W182" s="48">
        <v>200000</v>
      </c>
      <c r="X182" s="48" t="s">
        <v>827</v>
      </c>
      <c r="Y182" s="93">
        <f t="shared" si="143"/>
        <v>200000</v>
      </c>
      <c r="Z182" s="48"/>
      <c r="AA182" s="48"/>
      <c r="AB182" s="48"/>
      <c r="AC182" s="48"/>
      <c r="AD182" s="48"/>
      <c r="AE182" s="48"/>
      <c r="AF182" s="93">
        <f t="shared" si="144"/>
        <v>0</v>
      </c>
      <c r="AG182" s="48"/>
      <c r="AH182" s="48"/>
      <c r="AI182" s="48"/>
      <c r="AJ182" s="48"/>
      <c r="AK182" s="48"/>
      <c r="AL182" s="48"/>
      <c r="AM182" s="93">
        <f t="shared" si="145"/>
        <v>0</v>
      </c>
      <c r="AN182" s="48"/>
      <c r="AO182" s="48"/>
      <c r="AP182" s="48"/>
      <c r="AQ182" s="48"/>
      <c r="AR182" s="48"/>
      <c r="AS182" s="48"/>
      <c r="AT182" s="181">
        <f t="shared" si="146"/>
        <v>0</v>
      </c>
      <c r="AU182" s="95">
        <f t="shared" si="147"/>
        <v>215000</v>
      </c>
      <c r="AV182" s="89" t="s">
        <v>828</v>
      </c>
      <c r="AW182" s="48">
        <v>2023</v>
      </c>
      <c r="AX182" s="48">
        <v>2027</v>
      </c>
      <c r="AY182" s="52" t="s">
        <v>847</v>
      </c>
    </row>
    <row r="183" spans="1:161" s="1" customFormat="1" ht="114.95" customHeight="1" x14ac:dyDescent="0.25">
      <c r="A183" s="231" t="s">
        <v>1001</v>
      </c>
      <c r="B183" s="232" t="s">
        <v>1002</v>
      </c>
      <c r="C183" s="233" t="s">
        <v>97</v>
      </c>
      <c r="D183" s="234"/>
      <c r="E183" s="235"/>
      <c r="F183" s="235"/>
      <c r="G183" s="234"/>
      <c r="H183" s="234"/>
      <c r="I183" s="234"/>
      <c r="J183" s="234"/>
      <c r="K183" s="236">
        <f t="shared" si="141"/>
        <v>0</v>
      </c>
      <c r="L183" s="235"/>
      <c r="M183" s="235"/>
      <c r="N183" s="234"/>
      <c r="O183" s="234"/>
      <c r="P183" s="234"/>
      <c r="Q183" s="234"/>
      <c r="R183" s="236">
        <f>L183+M183+N183+P183</f>
        <v>0</v>
      </c>
      <c r="S183" s="234"/>
      <c r="T183" s="234"/>
      <c r="U183" s="234"/>
      <c r="V183" s="234"/>
      <c r="W183" s="234"/>
      <c r="X183" s="234"/>
      <c r="Y183" s="236">
        <f t="shared" si="143"/>
        <v>0</v>
      </c>
      <c r="Z183" s="234"/>
      <c r="AA183" s="234"/>
      <c r="AB183" s="234"/>
      <c r="AC183" s="234"/>
      <c r="AD183" s="234"/>
      <c r="AE183" s="234"/>
      <c r="AF183" s="236">
        <f t="shared" si="144"/>
        <v>0</v>
      </c>
      <c r="AG183" s="234">
        <v>80000</v>
      </c>
      <c r="AH183" s="234"/>
      <c r="AI183" s="234"/>
      <c r="AJ183" s="234"/>
      <c r="AK183" s="234"/>
      <c r="AL183" s="234"/>
      <c r="AM183" s="236">
        <f t="shared" si="145"/>
        <v>80000</v>
      </c>
      <c r="AN183" s="234"/>
      <c r="AO183" s="234"/>
      <c r="AP183" s="234"/>
      <c r="AQ183" s="234"/>
      <c r="AR183" s="234"/>
      <c r="AS183" s="234"/>
      <c r="AT183" s="236">
        <f>AG183+AO183+AP183+AR183</f>
        <v>80000</v>
      </c>
      <c r="AU183" s="237">
        <f>AT183+AM183+AF183+Y183+R183+K183</f>
        <v>160000</v>
      </c>
      <c r="AV183" s="238" t="s">
        <v>1003</v>
      </c>
      <c r="AW183" s="234">
        <v>2026</v>
      </c>
      <c r="AX183" s="234">
        <v>2026</v>
      </c>
      <c r="AY183" s="239" t="s">
        <v>499</v>
      </c>
      <c r="EB183" s="362"/>
      <c r="EC183" s="362"/>
      <c r="ED183" s="362"/>
      <c r="EE183" s="362"/>
      <c r="EF183" s="362"/>
      <c r="EG183" s="362"/>
      <c r="EH183" s="362"/>
      <c r="EI183" s="362"/>
      <c r="EJ183" s="362"/>
      <c r="EK183" s="362"/>
      <c r="EL183" s="362"/>
      <c r="EM183" s="362"/>
      <c r="EN183" s="362"/>
      <c r="EO183" s="362"/>
      <c r="EP183" s="362"/>
      <c r="EQ183" s="362"/>
      <c r="ER183" s="362"/>
      <c r="ES183" s="362"/>
      <c r="ET183" s="362"/>
      <c r="EU183" s="362"/>
      <c r="EV183" s="362"/>
      <c r="EW183" s="362"/>
      <c r="EX183" s="362"/>
      <c r="EY183" s="362"/>
      <c r="EZ183" s="362"/>
      <c r="FA183" s="362"/>
      <c r="FB183" s="362"/>
      <c r="FC183" s="362"/>
      <c r="FD183" s="362"/>
      <c r="FE183" s="362"/>
    </row>
    <row r="184" spans="1:161" ht="33.950000000000003" customHeight="1" x14ac:dyDescent="0.25">
      <c r="A184" s="380" t="s">
        <v>1000</v>
      </c>
      <c r="B184" s="396"/>
      <c r="C184" s="396"/>
      <c r="D184" s="396"/>
      <c r="E184" s="396"/>
      <c r="F184" s="396"/>
      <c r="G184" s="396"/>
      <c r="H184" s="396"/>
      <c r="I184" s="396"/>
      <c r="J184" s="396"/>
      <c r="K184" s="396"/>
      <c r="L184" s="396"/>
      <c r="M184" s="396"/>
      <c r="N184" s="396"/>
      <c r="O184" s="396"/>
      <c r="P184" s="396"/>
      <c r="Q184" s="396"/>
      <c r="R184" s="396"/>
      <c r="S184" s="396"/>
      <c r="T184" s="396"/>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6"/>
      <c r="AV184" s="396"/>
      <c r="AW184" s="396"/>
      <c r="AX184" s="396"/>
      <c r="AY184" s="397"/>
    </row>
    <row r="185" spans="1:161" s="1" customFormat="1" ht="174" customHeight="1" x14ac:dyDescent="0.25">
      <c r="A185" s="167" t="s">
        <v>1027</v>
      </c>
      <c r="B185" s="232" t="s">
        <v>1028</v>
      </c>
      <c r="C185" s="233" t="s">
        <v>97</v>
      </c>
      <c r="D185" s="234"/>
      <c r="E185" s="264"/>
      <c r="F185" s="265"/>
      <c r="G185" s="234"/>
      <c r="H185" s="234"/>
      <c r="I185" s="234"/>
      <c r="J185" s="234"/>
      <c r="K185" s="273">
        <f t="shared" ref="K185" si="149">E185+F185+G185+I185</f>
        <v>0</v>
      </c>
      <c r="L185" s="260"/>
      <c r="M185" s="260"/>
      <c r="N185" s="260"/>
      <c r="O185" s="260"/>
      <c r="P185" s="260"/>
      <c r="Q185" s="260"/>
      <c r="R185" s="262">
        <f t="shared" ref="R185" si="150">L185+M185+N185+P185</f>
        <v>0</v>
      </c>
      <c r="S185" s="260"/>
      <c r="T185" s="260"/>
      <c r="U185" s="260"/>
      <c r="V185" s="260"/>
      <c r="W185" s="260"/>
      <c r="X185" s="260"/>
      <c r="Y185" s="262">
        <f t="shared" ref="Y185" si="151">S185+T185+U185+W185</f>
        <v>0</v>
      </c>
      <c r="Z185" s="260">
        <v>90000</v>
      </c>
      <c r="AA185" s="260"/>
      <c r="AB185" s="260">
        <v>510000</v>
      </c>
      <c r="AC185" s="260" t="s">
        <v>46</v>
      </c>
      <c r="AD185" s="260"/>
      <c r="AE185" s="260"/>
      <c r="AF185" s="261">
        <f t="shared" ref="AF185" si="152">Z185+AA185+AB185+AD185</f>
        <v>600000</v>
      </c>
      <c r="AG185" s="260"/>
      <c r="AH185" s="260"/>
      <c r="AI185" s="260"/>
      <c r="AJ185" s="260"/>
      <c r="AK185" s="260"/>
      <c r="AL185" s="260"/>
      <c r="AM185" s="261">
        <f t="shared" ref="AM185" si="153">AG185+AH185+AI185+AK185</f>
        <v>0</v>
      </c>
      <c r="AN185" s="260"/>
      <c r="AO185" s="260"/>
      <c r="AP185" s="260"/>
      <c r="AQ185" s="260"/>
      <c r="AR185" s="260"/>
      <c r="AS185" s="260"/>
      <c r="AT185" s="262">
        <f t="shared" ref="AT185" si="154">AN185+AO185+AP185+AR185</f>
        <v>0</v>
      </c>
      <c r="AU185" s="263">
        <f>AT185+AM185+AF185+Y185+R185+K185</f>
        <v>600000</v>
      </c>
      <c r="AV185" s="270" t="s">
        <v>1029</v>
      </c>
      <c r="AW185" s="234">
        <v>2025</v>
      </c>
      <c r="AX185" s="234">
        <v>2025</v>
      </c>
      <c r="AY185" s="52" t="s">
        <v>68</v>
      </c>
      <c r="EB185" s="362"/>
      <c r="EC185" s="362"/>
      <c r="ED185" s="362"/>
      <c r="EE185" s="362"/>
      <c r="EF185" s="362"/>
      <c r="EG185" s="362"/>
      <c r="EH185" s="362"/>
      <c r="EI185" s="362"/>
      <c r="EJ185" s="362"/>
      <c r="EK185" s="362"/>
      <c r="EL185" s="362"/>
      <c r="EM185" s="362"/>
      <c r="EN185" s="362"/>
      <c r="EO185" s="362"/>
      <c r="EP185" s="362"/>
      <c r="EQ185" s="362"/>
      <c r="ER185" s="362"/>
      <c r="ES185" s="362"/>
      <c r="ET185" s="362"/>
      <c r="EU185" s="362"/>
      <c r="EV185" s="362"/>
      <c r="EW185" s="362"/>
      <c r="EX185" s="362"/>
      <c r="EY185" s="362"/>
      <c r="EZ185" s="362"/>
      <c r="FA185" s="362"/>
      <c r="FB185" s="362"/>
      <c r="FC185" s="362"/>
      <c r="FD185" s="362"/>
      <c r="FE185" s="362"/>
    </row>
    <row r="186" spans="1:161" ht="37.5" customHeight="1" x14ac:dyDescent="0.25">
      <c r="A186" s="380" t="s">
        <v>1030</v>
      </c>
      <c r="B186" s="396"/>
      <c r="C186" s="396"/>
      <c r="D186" s="396"/>
      <c r="E186" s="396"/>
      <c r="F186" s="396"/>
      <c r="G186" s="396"/>
      <c r="H186" s="396"/>
      <c r="I186" s="396"/>
      <c r="J186" s="396"/>
      <c r="K186" s="396"/>
      <c r="L186" s="396"/>
      <c r="M186" s="396"/>
      <c r="N186" s="396"/>
      <c r="O186" s="396"/>
      <c r="P186" s="396"/>
      <c r="Q186" s="396"/>
      <c r="R186" s="396"/>
      <c r="S186" s="396"/>
      <c r="T186" s="396"/>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96"/>
      <c r="AQ186" s="396"/>
      <c r="AR186" s="396"/>
      <c r="AS186" s="396"/>
      <c r="AT186" s="396"/>
      <c r="AU186" s="396"/>
      <c r="AV186" s="396"/>
      <c r="AW186" s="396"/>
      <c r="AX186" s="396"/>
      <c r="AY186" s="397"/>
      <c r="AZ186" s="23"/>
      <c r="BD186" s="12"/>
      <c r="CT186" s="23"/>
      <c r="CU186" s="45"/>
      <c r="CW186" s="12"/>
    </row>
    <row r="187" spans="1:161" s="362" customFormat="1" ht="288.60000000000002" customHeight="1" x14ac:dyDescent="0.25">
      <c r="A187" s="484" t="s">
        <v>1090</v>
      </c>
      <c r="B187" s="485" t="s">
        <v>1091</v>
      </c>
      <c r="C187" s="486" t="s">
        <v>97</v>
      </c>
      <c r="D187" s="487"/>
      <c r="E187" s="487"/>
      <c r="F187" s="487"/>
      <c r="G187" s="487"/>
      <c r="H187" s="487"/>
      <c r="I187" s="487"/>
      <c r="J187" s="487"/>
      <c r="K187" s="259">
        <f t="shared" ref="K187" si="155">E187+F187+G187+I187</f>
        <v>0</v>
      </c>
      <c r="L187" s="236">
        <v>0</v>
      </c>
      <c r="M187" s="487"/>
      <c r="N187" s="487"/>
      <c r="O187" s="487"/>
      <c r="P187" s="487"/>
      <c r="Q187" s="487"/>
      <c r="R187" s="236">
        <f t="shared" ref="R187" si="156">L187+M187+N187+P187</f>
        <v>0</v>
      </c>
      <c r="S187" s="487"/>
      <c r="T187" s="487"/>
      <c r="U187" s="487"/>
      <c r="V187" s="487"/>
      <c r="W187" s="487"/>
      <c r="X187" s="487"/>
      <c r="Y187" s="259">
        <f t="shared" ref="Y187" si="157">S187+T187+U187+W187</f>
        <v>0</v>
      </c>
      <c r="Z187" s="488"/>
      <c r="AA187" s="488"/>
      <c r="AB187" s="488"/>
      <c r="AC187" s="489"/>
      <c r="AD187" s="487"/>
      <c r="AE187" s="486"/>
      <c r="AF187" s="259"/>
      <c r="AG187" s="488"/>
      <c r="AH187" s="488"/>
      <c r="AI187" s="488">
        <v>363875</v>
      </c>
      <c r="AJ187" s="489" t="s">
        <v>46</v>
      </c>
      <c r="AK187" s="489">
        <v>64238.235000000001</v>
      </c>
      <c r="AL187" s="486" t="s">
        <v>1092</v>
      </c>
      <c r="AM187" s="259">
        <f t="shared" ref="AM187" si="158">AG187+AH187+AI187+AK187</f>
        <v>428113.23499999999</v>
      </c>
      <c r="AN187" s="487">
        <v>0</v>
      </c>
      <c r="AO187" s="487">
        <v>0</v>
      </c>
      <c r="AP187" s="488">
        <v>363875</v>
      </c>
      <c r="AQ187" s="489" t="s">
        <v>46</v>
      </c>
      <c r="AR187" s="500">
        <v>64238.235000000001</v>
      </c>
      <c r="AS187" s="486" t="s">
        <v>1092</v>
      </c>
      <c r="AT187" s="236">
        <f t="shared" ref="AT187" si="159">AN187+AO187+AP187+AR187</f>
        <v>428113.23499999999</v>
      </c>
      <c r="AU187" s="490">
        <f t="shared" ref="AU187" si="160">AT187+AM187+AF187+Y187+R187+K187</f>
        <v>856226.47</v>
      </c>
      <c r="AV187" s="491" t="s">
        <v>1093</v>
      </c>
      <c r="AW187" s="487">
        <v>2026</v>
      </c>
      <c r="AX187" s="487">
        <v>2029</v>
      </c>
      <c r="AY187" s="492" t="s">
        <v>1094</v>
      </c>
    </row>
    <row r="188" spans="1:161" s="360" customFormat="1" ht="37.5" customHeight="1" x14ac:dyDescent="0.25">
      <c r="A188" s="493" t="s">
        <v>1102</v>
      </c>
      <c r="B188" s="494"/>
      <c r="C188" s="494"/>
      <c r="D188" s="494"/>
      <c r="E188" s="494"/>
      <c r="F188" s="494"/>
      <c r="G188" s="494"/>
      <c r="H188" s="494"/>
      <c r="I188" s="494"/>
      <c r="J188" s="494"/>
      <c r="K188" s="494"/>
      <c r="L188" s="494"/>
      <c r="M188" s="494"/>
      <c r="N188" s="494"/>
      <c r="O188" s="494"/>
      <c r="P188" s="494"/>
      <c r="Q188" s="494"/>
      <c r="R188" s="494"/>
      <c r="S188" s="494"/>
      <c r="T188" s="494"/>
      <c r="U188" s="494"/>
      <c r="V188" s="494"/>
      <c r="W188" s="494"/>
      <c r="X188" s="494"/>
      <c r="Y188" s="494"/>
      <c r="Z188" s="494"/>
      <c r="AA188" s="494"/>
      <c r="AB188" s="494"/>
      <c r="AC188" s="494"/>
      <c r="AD188" s="494"/>
      <c r="AE188" s="494"/>
      <c r="AF188" s="494"/>
      <c r="AG188" s="494"/>
      <c r="AH188" s="494"/>
      <c r="AI188" s="494"/>
      <c r="AJ188" s="494"/>
      <c r="AK188" s="494"/>
      <c r="AL188" s="494"/>
      <c r="AM188" s="494"/>
      <c r="AN188" s="494"/>
      <c r="AO188" s="494"/>
      <c r="AP188" s="494"/>
      <c r="AQ188" s="494"/>
      <c r="AR188" s="494"/>
      <c r="AS188" s="494"/>
      <c r="AT188" s="494"/>
      <c r="AU188" s="494"/>
      <c r="AV188" s="494"/>
      <c r="AW188" s="494"/>
      <c r="AX188" s="494"/>
      <c r="AY188" s="495"/>
      <c r="AZ188" s="363"/>
      <c r="BD188" s="361"/>
      <c r="CT188" s="363"/>
      <c r="CU188" s="377"/>
      <c r="CW188" s="361"/>
    </row>
    <row r="190" spans="1:161" ht="18.75" x14ac:dyDescent="0.25">
      <c r="A190" s="159" t="s">
        <v>654</v>
      </c>
      <c r="B190" s="160" t="s">
        <v>655</v>
      </c>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row>
    <row r="191" spans="1:161" x14ac:dyDescent="0.25">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X191" s="20"/>
    </row>
    <row r="193" spans="19:50" x14ac:dyDescent="0.25">
      <c r="AX193" s="20"/>
    </row>
    <row r="194" spans="19:50" x14ac:dyDescent="0.25">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X194" s="20"/>
    </row>
    <row r="197" spans="19:50" x14ac:dyDescent="0.25">
      <c r="AX197"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68">
    <mergeCell ref="AG7:AM7"/>
    <mergeCell ref="AN7:AT7"/>
    <mergeCell ref="C6:C8"/>
    <mergeCell ref="D6:D8"/>
    <mergeCell ref="A144:AY144"/>
    <mergeCell ref="A146:AY146"/>
    <mergeCell ref="A174:AY174"/>
    <mergeCell ref="A113:AY113"/>
    <mergeCell ref="AV6:AV8"/>
    <mergeCell ref="A107:AY107"/>
    <mergeCell ref="A78:AY78"/>
    <mergeCell ref="A104:AY104"/>
    <mergeCell ref="A13:AY13"/>
    <mergeCell ref="AX6:AX8"/>
    <mergeCell ref="AW6:AW8"/>
    <mergeCell ref="S6:Y6"/>
    <mergeCell ref="Z6:AF6"/>
    <mergeCell ref="A10:D10"/>
    <mergeCell ref="S7:Y7"/>
    <mergeCell ref="Z7:AF7"/>
    <mergeCell ref="E6:K6"/>
    <mergeCell ref="A163:AY163"/>
    <mergeCell ref="AV1:AY3"/>
    <mergeCell ref="A102:AY102"/>
    <mergeCell ref="A55:AY55"/>
    <mergeCell ref="A61:AY61"/>
    <mergeCell ref="A92:AY92"/>
    <mergeCell ref="A94:AY94"/>
    <mergeCell ref="A96:AY96"/>
    <mergeCell ref="A98:AY98"/>
    <mergeCell ref="A100:AY100"/>
    <mergeCell ref="A84:AY84"/>
    <mergeCell ref="A4:AY4"/>
    <mergeCell ref="L7:R7"/>
    <mergeCell ref="A5:AY5"/>
    <mergeCell ref="A9:D9"/>
    <mergeCell ref="B6:B8"/>
    <mergeCell ref="AU6:AU8"/>
    <mergeCell ref="AY6:AY8"/>
    <mergeCell ref="A159:AY159"/>
    <mergeCell ref="A143:AY143"/>
    <mergeCell ref="A25:AY25"/>
    <mergeCell ref="AG6:AM6"/>
    <mergeCell ref="AN6:AT6"/>
    <mergeCell ref="E7:K7"/>
    <mergeCell ref="A64:AY64"/>
    <mergeCell ref="A6:A8"/>
    <mergeCell ref="L6:R6"/>
    <mergeCell ref="A86:AY86"/>
    <mergeCell ref="A37:AY37"/>
    <mergeCell ref="A48:AY48"/>
    <mergeCell ref="A153:AY153"/>
    <mergeCell ref="A188:AY188"/>
    <mergeCell ref="A57:AY57"/>
    <mergeCell ref="A11:AY11"/>
    <mergeCell ref="A105:AY105"/>
    <mergeCell ref="A80:AY80"/>
    <mergeCell ref="A82:AY82"/>
    <mergeCell ref="A186:AY186"/>
    <mergeCell ref="A88:AY88"/>
    <mergeCell ref="A90:AY90"/>
    <mergeCell ref="A184:AY184"/>
    <mergeCell ref="A176:AY176"/>
    <mergeCell ref="A164:AY164"/>
    <mergeCell ref="A170:AY170"/>
    <mergeCell ref="A175:AY175"/>
    <mergeCell ref="A109:AY109"/>
    <mergeCell ref="A167:AY167"/>
  </mergeCells>
  <phoneticPr fontId="8" type="noConversion"/>
  <dataValidations disablePrompts="1" count="1">
    <dataValidation type="list" allowBlank="1" showErrorMessage="1" sqref="AY120">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Y1067"/>
  <sheetViews>
    <sheetView zoomScale="55" zoomScaleNormal="55" workbookViewId="0">
      <pane ySplit="7" topLeftCell="A8" activePane="bottomLeft" state="frozen"/>
      <selection activeCell="A7" sqref="A7"/>
      <selection pane="bottomLeft" activeCell="A152" sqref="A152:AY152"/>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362" customWidth="1"/>
    <col min="53" max="285" width="9.140625" style="362"/>
    <col min="286" max="16384" width="9.140625" style="1"/>
  </cols>
  <sheetData>
    <row r="1" spans="1:285" s="11" customFormat="1" ht="56.25" customHeight="1" x14ac:dyDescent="0.25">
      <c r="A1" s="407" t="s">
        <v>197</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c r="EN1" s="365"/>
      <c r="EO1" s="365"/>
      <c r="EP1" s="365"/>
      <c r="EQ1" s="365"/>
      <c r="ER1" s="365"/>
      <c r="ES1" s="365"/>
      <c r="ET1" s="365"/>
      <c r="EU1" s="365"/>
      <c r="EV1" s="365"/>
      <c r="EW1" s="365"/>
      <c r="EX1" s="365"/>
      <c r="EY1" s="365"/>
      <c r="EZ1" s="365"/>
      <c r="FA1" s="365"/>
      <c r="FB1" s="365"/>
      <c r="FC1" s="365"/>
      <c r="FD1" s="365"/>
      <c r="FE1" s="365"/>
      <c r="FF1" s="365"/>
      <c r="FG1" s="365"/>
      <c r="FH1" s="365"/>
      <c r="FI1" s="365"/>
      <c r="FJ1" s="365"/>
      <c r="FK1" s="365"/>
      <c r="FL1" s="365"/>
      <c r="FM1" s="365"/>
      <c r="FN1" s="365"/>
      <c r="FO1" s="365"/>
      <c r="FP1" s="365"/>
      <c r="FQ1" s="365"/>
      <c r="FR1" s="365"/>
      <c r="FS1" s="365"/>
      <c r="FT1" s="365"/>
      <c r="FU1" s="365"/>
      <c r="FV1" s="365"/>
      <c r="FW1" s="365"/>
      <c r="FX1" s="365"/>
      <c r="FY1" s="365"/>
      <c r="FZ1" s="365"/>
      <c r="GA1" s="365"/>
      <c r="GB1" s="365"/>
      <c r="GC1" s="365"/>
      <c r="GD1" s="365"/>
      <c r="GE1" s="365"/>
      <c r="GF1" s="365"/>
      <c r="GG1" s="365"/>
      <c r="GH1" s="365"/>
      <c r="GI1" s="365"/>
      <c r="GJ1" s="365"/>
      <c r="GK1" s="365"/>
      <c r="GL1" s="365"/>
      <c r="GM1" s="365"/>
      <c r="GN1" s="365"/>
      <c r="GO1" s="365"/>
      <c r="GP1" s="365"/>
      <c r="GQ1" s="365"/>
      <c r="GR1" s="365"/>
      <c r="GS1" s="365"/>
      <c r="GT1" s="365"/>
      <c r="GU1" s="365"/>
      <c r="GV1" s="365"/>
      <c r="GW1" s="365"/>
      <c r="GX1" s="365"/>
      <c r="GY1" s="365"/>
      <c r="GZ1" s="365"/>
      <c r="HA1" s="365"/>
      <c r="HB1" s="365"/>
      <c r="HC1" s="365"/>
      <c r="HD1" s="365"/>
      <c r="HE1" s="365"/>
      <c r="HF1" s="365"/>
      <c r="HG1" s="365"/>
      <c r="HH1" s="365"/>
      <c r="HI1" s="365"/>
      <c r="HJ1" s="365"/>
      <c r="HK1" s="365"/>
      <c r="HL1" s="365"/>
      <c r="HM1" s="365"/>
      <c r="HN1" s="365"/>
      <c r="HO1" s="365"/>
      <c r="HP1" s="365"/>
      <c r="HQ1" s="365"/>
      <c r="HR1" s="365"/>
      <c r="HS1" s="365"/>
      <c r="HT1" s="365"/>
      <c r="HU1" s="365"/>
      <c r="HV1" s="365"/>
      <c r="HW1" s="365"/>
      <c r="HX1" s="365"/>
      <c r="HY1" s="365"/>
      <c r="HZ1" s="365"/>
      <c r="IA1" s="365"/>
      <c r="IB1" s="365"/>
      <c r="IC1" s="365"/>
      <c r="ID1" s="365"/>
      <c r="IE1" s="365"/>
      <c r="IF1" s="365"/>
      <c r="IG1" s="365"/>
      <c r="IH1" s="365"/>
      <c r="II1" s="365"/>
      <c r="IJ1" s="365"/>
      <c r="IK1" s="365"/>
      <c r="IL1" s="365"/>
      <c r="IM1" s="365"/>
      <c r="IN1" s="365"/>
      <c r="IO1" s="365"/>
      <c r="IP1" s="365"/>
      <c r="IQ1" s="365"/>
      <c r="IR1" s="365"/>
      <c r="IS1" s="365"/>
      <c r="IT1" s="365"/>
      <c r="IU1" s="365"/>
      <c r="IV1" s="365"/>
      <c r="IW1" s="365"/>
      <c r="IX1" s="365"/>
      <c r="IY1" s="365"/>
      <c r="IZ1" s="365"/>
      <c r="JA1" s="365"/>
      <c r="JB1" s="365"/>
      <c r="JC1" s="365"/>
      <c r="JD1" s="365"/>
      <c r="JE1" s="365"/>
      <c r="JF1" s="365"/>
      <c r="JG1" s="365"/>
      <c r="JH1" s="365"/>
      <c r="JI1" s="365"/>
      <c r="JJ1" s="365"/>
      <c r="JK1" s="365"/>
      <c r="JL1" s="365"/>
      <c r="JM1" s="365"/>
      <c r="JN1" s="365"/>
      <c r="JO1" s="365"/>
      <c r="JP1" s="365"/>
      <c r="JQ1" s="365"/>
      <c r="JR1" s="365"/>
      <c r="JS1" s="365"/>
      <c r="JT1" s="365"/>
      <c r="JU1" s="365"/>
      <c r="JV1" s="365"/>
      <c r="JW1" s="365"/>
      <c r="JX1" s="365"/>
      <c r="JY1" s="365"/>
    </row>
    <row r="2" spans="1:285" s="12" customFormat="1" ht="56.25" customHeight="1" x14ac:dyDescent="0.3">
      <c r="A2" s="436" t="s">
        <v>589</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c r="CC2" s="361"/>
      <c r="CD2" s="361"/>
      <c r="CE2" s="361"/>
      <c r="CF2" s="361"/>
      <c r="CG2" s="361"/>
      <c r="CH2" s="361"/>
      <c r="CI2" s="361"/>
      <c r="CJ2" s="361"/>
      <c r="CK2" s="361"/>
      <c r="CL2" s="361"/>
      <c r="CM2" s="361"/>
      <c r="CN2" s="361"/>
      <c r="CO2" s="361"/>
      <c r="CP2" s="361"/>
      <c r="CQ2" s="361"/>
      <c r="CR2" s="361"/>
      <c r="CS2" s="361"/>
      <c r="CT2" s="361"/>
      <c r="CU2" s="361"/>
      <c r="CV2" s="361"/>
      <c r="CW2" s="361"/>
      <c r="CX2" s="361"/>
      <c r="CY2" s="361"/>
      <c r="CZ2" s="361"/>
      <c r="DA2" s="361"/>
      <c r="DB2" s="361"/>
      <c r="DC2" s="361"/>
      <c r="DD2" s="361"/>
      <c r="DE2" s="361"/>
      <c r="DF2" s="361"/>
      <c r="DG2" s="361"/>
      <c r="DH2" s="361"/>
      <c r="DI2" s="361"/>
      <c r="DJ2" s="361"/>
      <c r="DK2" s="361"/>
      <c r="DL2" s="361"/>
      <c r="DM2" s="361"/>
      <c r="DN2" s="361"/>
      <c r="DO2" s="361"/>
      <c r="DP2" s="361"/>
      <c r="DQ2" s="361"/>
      <c r="DR2" s="361"/>
      <c r="DS2" s="361"/>
      <c r="DT2" s="361"/>
      <c r="DU2" s="361"/>
      <c r="DV2" s="361"/>
      <c r="DW2" s="361"/>
      <c r="DX2" s="361"/>
      <c r="DY2" s="361"/>
      <c r="DZ2" s="361"/>
      <c r="EA2" s="361"/>
      <c r="EB2" s="361"/>
      <c r="EC2" s="361"/>
      <c r="ED2" s="361"/>
      <c r="EE2" s="361"/>
      <c r="EF2" s="361"/>
      <c r="EG2" s="361"/>
      <c r="EH2" s="361"/>
      <c r="EI2" s="361"/>
      <c r="EJ2" s="361"/>
      <c r="EK2" s="361"/>
      <c r="EL2" s="361"/>
      <c r="EM2" s="361"/>
      <c r="EN2" s="361"/>
      <c r="EO2" s="361"/>
      <c r="EP2" s="361"/>
      <c r="EQ2" s="361"/>
      <c r="ER2" s="361"/>
      <c r="ES2" s="361"/>
      <c r="ET2" s="361"/>
      <c r="EU2" s="361"/>
      <c r="EV2" s="361"/>
      <c r="EW2" s="361"/>
      <c r="EX2" s="361"/>
      <c r="EY2" s="361"/>
      <c r="EZ2" s="361"/>
      <c r="FA2" s="361"/>
      <c r="FB2" s="361"/>
      <c r="FC2" s="361"/>
      <c r="FD2" s="361"/>
      <c r="FE2" s="361"/>
      <c r="FF2" s="361"/>
      <c r="FG2" s="361"/>
      <c r="FH2" s="361"/>
      <c r="FI2" s="361"/>
      <c r="FJ2" s="361"/>
      <c r="FK2" s="361"/>
      <c r="FL2" s="361"/>
      <c r="FM2" s="361"/>
      <c r="FN2" s="361"/>
      <c r="FO2" s="361"/>
      <c r="FP2" s="361"/>
      <c r="FQ2" s="361"/>
      <c r="FR2" s="361"/>
      <c r="FS2" s="361"/>
      <c r="FT2" s="361"/>
      <c r="FU2" s="361"/>
      <c r="FV2" s="361"/>
      <c r="FW2" s="361"/>
      <c r="FX2" s="361"/>
      <c r="FY2" s="361"/>
      <c r="FZ2" s="361"/>
      <c r="GA2" s="361"/>
      <c r="GB2" s="361"/>
      <c r="GC2" s="361"/>
      <c r="GD2" s="361"/>
      <c r="GE2" s="361"/>
      <c r="GF2" s="361"/>
      <c r="GG2" s="361"/>
      <c r="GH2" s="361"/>
      <c r="GI2" s="361"/>
      <c r="GJ2" s="361"/>
      <c r="GK2" s="361"/>
      <c r="GL2" s="361"/>
      <c r="GM2" s="361"/>
      <c r="GN2" s="361"/>
      <c r="GO2" s="361"/>
      <c r="GP2" s="361"/>
      <c r="GQ2" s="361"/>
      <c r="GR2" s="361"/>
      <c r="GS2" s="361"/>
      <c r="GT2" s="361"/>
      <c r="GU2" s="361"/>
      <c r="GV2" s="361"/>
      <c r="GW2" s="361"/>
      <c r="GX2" s="361"/>
      <c r="GY2" s="361"/>
      <c r="GZ2" s="361"/>
      <c r="HA2" s="361"/>
      <c r="HB2" s="361"/>
      <c r="HC2" s="361"/>
      <c r="HD2" s="361"/>
      <c r="HE2" s="361"/>
      <c r="HF2" s="361"/>
      <c r="HG2" s="361"/>
      <c r="HH2" s="361"/>
      <c r="HI2" s="361"/>
      <c r="HJ2" s="361"/>
      <c r="HK2" s="361"/>
      <c r="HL2" s="361"/>
      <c r="HM2" s="361"/>
      <c r="HN2" s="361"/>
      <c r="HO2" s="361"/>
      <c r="HP2" s="361"/>
      <c r="HQ2" s="361"/>
      <c r="HR2" s="361"/>
      <c r="HS2" s="361"/>
      <c r="HT2" s="361"/>
      <c r="HU2" s="361"/>
      <c r="HV2" s="361"/>
      <c r="HW2" s="361"/>
      <c r="HX2" s="361"/>
      <c r="HY2" s="361"/>
      <c r="HZ2" s="361"/>
      <c r="IA2" s="361"/>
      <c r="IB2" s="361"/>
      <c r="IC2" s="361"/>
      <c r="ID2" s="361"/>
      <c r="IE2" s="361"/>
      <c r="IF2" s="361"/>
      <c r="IG2" s="361"/>
      <c r="IH2" s="361"/>
      <c r="II2" s="361"/>
      <c r="IJ2" s="361"/>
      <c r="IK2" s="361"/>
      <c r="IL2" s="361"/>
      <c r="IM2" s="361"/>
      <c r="IN2" s="361"/>
      <c r="IO2" s="361"/>
      <c r="IP2" s="361"/>
      <c r="IQ2" s="361"/>
      <c r="IR2" s="361"/>
      <c r="IS2" s="361"/>
      <c r="IT2" s="361"/>
      <c r="IU2" s="361"/>
      <c r="IV2" s="361"/>
      <c r="IW2" s="361"/>
      <c r="IX2" s="361"/>
      <c r="IY2" s="361"/>
      <c r="IZ2" s="361"/>
      <c r="JA2" s="361"/>
      <c r="JB2" s="361"/>
      <c r="JC2" s="361"/>
      <c r="JD2" s="361"/>
      <c r="JE2" s="361"/>
      <c r="JF2" s="361"/>
      <c r="JG2" s="361"/>
      <c r="JH2" s="361"/>
      <c r="JI2" s="361"/>
      <c r="JJ2" s="361"/>
      <c r="JK2" s="361"/>
      <c r="JL2" s="361"/>
      <c r="JM2" s="361"/>
      <c r="JN2" s="361"/>
      <c r="JO2" s="361"/>
      <c r="JP2" s="361"/>
      <c r="JQ2" s="361"/>
      <c r="JR2" s="361"/>
      <c r="JS2" s="361"/>
      <c r="JT2" s="361"/>
      <c r="JU2" s="361"/>
      <c r="JV2" s="361"/>
      <c r="JW2" s="361"/>
      <c r="JX2" s="361"/>
      <c r="JY2" s="361"/>
    </row>
    <row r="3" spans="1:285" ht="18" customHeight="1" x14ac:dyDescent="0.25">
      <c r="A3" s="431" t="s">
        <v>1</v>
      </c>
      <c r="B3" s="431" t="s">
        <v>0</v>
      </c>
      <c r="C3" s="431" t="s">
        <v>25</v>
      </c>
      <c r="D3" s="431" t="s">
        <v>24</v>
      </c>
      <c r="E3" s="431">
        <v>2022</v>
      </c>
      <c r="F3" s="432"/>
      <c r="G3" s="432"/>
      <c r="H3" s="432"/>
      <c r="I3" s="432"/>
      <c r="J3" s="432"/>
      <c r="K3" s="432"/>
      <c r="L3" s="431">
        <v>2023</v>
      </c>
      <c r="M3" s="432"/>
      <c r="N3" s="432"/>
      <c r="O3" s="432"/>
      <c r="P3" s="432"/>
      <c r="Q3" s="432"/>
      <c r="R3" s="432"/>
      <c r="S3" s="431">
        <v>2024</v>
      </c>
      <c r="T3" s="432"/>
      <c r="U3" s="432"/>
      <c r="V3" s="432"/>
      <c r="W3" s="432"/>
      <c r="X3" s="432"/>
      <c r="Y3" s="432"/>
      <c r="Z3" s="431">
        <v>2025</v>
      </c>
      <c r="AA3" s="432"/>
      <c r="AB3" s="432"/>
      <c r="AC3" s="432"/>
      <c r="AD3" s="432"/>
      <c r="AE3" s="432"/>
      <c r="AF3" s="432"/>
      <c r="AG3" s="431">
        <v>2026</v>
      </c>
      <c r="AH3" s="432"/>
      <c r="AI3" s="432"/>
      <c r="AJ3" s="432"/>
      <c r="AK3" s="432"/>
      <c r="AL3" s="432"/>
      <c r="AM3" s="432"/>
      <c r="AN3" s="431">
        <v>2027</v>
      </c>
      <c r="AO3" s="432"/>
      <c r="AP3" s="432"/>
      <c r="AQ3" s="432"/>
      <c r="AR3" s="432"/>
      <c r="AS3" s="432"/>
      <c r="AT3" s="432"/>
      <c r="AU3" s="431" t="s">
        <v>27</v>
      </c>
      <c r="AV3" s="438" t="s">
        <v>4</v>
      </c>
      <c r="AW3" s="435" t="s">
        <v>21</v>
      </c>
      <c r="AX3" s="435" t="s">
        <v>22</v>
      </c>
      <c r="AY3" s="431" t="s">
        <v>5</v>
      </c>
    </row>
    <row r="4" spans="1:285" ht="27" customHeight="1" x14ac:dyDescent="0.25">
      <c r="A4" s="431"/>
      <c r="B4" s="432"/>
      <c r="C4" s="432"/>
      <c r="D4" s="432"/>
      <c r="E4" s="400" t="s">
        <v>653</v>
      </c>
      <c r="F4" s="400"/>
      <c r="G4" s="400"/>
      <c r="H4" s="400"/>
      <c r="I4" s="400"/>
      <c r="J4" s="400"/>
      <c r="K4" s="401"/>
      <c r="L4" s="400" t="s">
        <v>653</v>
      </c>
      <c r="M4" s="400"/>
      <c r="N4" s="400"/>
      <c r="O4" s="400"/>
      <c r="P4" s="400"/>
      <c r="Q4" s="400"/>
      <c r="R4" s="401"/>
      <c r="S4" s="400" t="s">
        <v>653</v>
      </c>
      <c r="T4" s="400"/>
      <c r="U4" s="400"/>
      <c r="V4" s="400"/>
      <c r="W4" s="400"/>
      <c r="X4" s="400"/>
      <c r="Y4" s="401"/>
      <c r="Z4" s="400" t="s">
        <v>653</v>
      </c>
      <c r="AA4" s="400"/>
      <c r="AB4" s="400"/>
      <c r="AC4" s="400"/>
      <c r="AD4" s="400"/>
      <c r="AE4" s="400"/>
      <c r="AF4" s="401"/>
      <c r="AG4" s="400" t="s">
        <v>653</v>
      </c>
      <c r="AH4" s="400"/>
      <c r="AI4" s="400"/>
      <c r="AJ4" s="400"/>
      <c r="AK4" s="400"/>
      <c r="AL4" s="400"/>
      <c r="AM4" s="401"/>
      <c r="AN4" s="400" t="s">
        <v>653</v>
      </c>
      <c r="AO4" s="400"/>
      <c r="AP4" s="400"/>
      <c r="AQ4" s="400"/>
      <c r="AR4" s="400"/>
      <c r="AS4" s="400"/>
      <c r="AT4" s="401"/>
      <c r="AU4" s="431"/>
      <c r="AV4" s="438"/>
      <c r="AW4" s="435"/>
      <c r="AX4" s="435"/>
      <c r="AY4" s="431"/>
    </row>
    <row r="5" spans="1:285" ht="114.75" customHeight="1" x14ac:dyDescent="0.25">
      <c r="A5" s="431"/>
      <c r="B5" s="432"/>
      <c r="C5" s="432"/>
      <c r="D5" s="432"/>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31"/>
      <c r="AV5" s="438"/>
      <c r="AW5" s="435"/>
      <c r="AX5" s="435"/>
      <c r="AY5" s="431"/>
    </row>
    <row r="6" spans="1:285" ht="30.75" customHeight="1" x14ac:dyDescent="0.25">
      <c r="A6" s="433"/>
      <c r="B6" s="434"/>
      <c r="C6" s="434"/>
      <c r="D6" s="434"/>
      <c r="E6" s="79">
        <f>SUM(E7,E66,E96,E132,E141,E157,E174)</f>
        <v>11064936.849999998</v>
      </c>
      <c r="F6" s="79">
        <f>SUM(F7,F66,F96,F132,F141,F157,F174)</f>
        <v>25048786.490000002</v>
      </c>
      <c r="G6" s="79">
        <f>SUM(G7,G66,G96,G132,G141,G157,G174)</f>
        <v>2645015.7800000003</v>
      </c>
      <c r="H6" s="79"/>
      <c r="I6" s="79">
        <f>SUM(I7,I66,I96,I132,I141,I157,I174)</f>
        <v>1971788.03</v>
      </c>
      <c r="J6" s="79"/>
      <c r="K6" s="79">
        <f>SUM(K7,K66,K96,K132,K141,K157,K174)</f>
        <v>40730527.150000006</v>
      </c>
      <c r="L6" s="79">
        <f>SUM(L7,L66,L96,L132,L141,L157,L174)</f>
        <v>17292237.131099999</v>
      </c>
      <c r="M6" s="79">
        <f>SUM(M7,M66,M96,M132,M141,M157,M174)</f>
        <v>3901600</v>
      </c>
      <c r="N6" s="79">
        <f>SUM(N7,N66,N96,N132,N141,N157,N174)</f>
        <v>2372054</v>
      </c>
      <c r="O6" s="79"/>
      <c r="P6" s="79">
        <f>SUM(P7,P66,P96,P132,P141,P157,P174)</f>
        <v>1680620.77</v>
      </c>
      <c r="Q6" s="79"/>
      <c r="R6" s="79">
        <f>SUM(R7,R66,R96,R132,R141,R157,R174)</f>
        <v>25026511.901099999</v>
      </c>
      <c r="S6" s="79">
        <f>SUM(S7,S66,S96,S132,S141,S157,S174)</f>
        <v>35946598.370559998</v>
      </c>
      <c r="T6" s="79">
        <f>SUM(T7,T66,T96,T132,T141,T157,T174)</f>
        <v>4391428.4515000004</v>
      </c>
      <c r="U6" s="79">
        <f>SUM(U7,U66,U96,U132,U141,U157,U174)</f>
        <v>230356</v>
      </c>
      <c r="V6" s="79"/>
      <c r="W6" s="79">
        <f>SUM(W7,W66,W96,W132,W141,W157,W174)</f>
        <v>13975719.999840001</v>
      </c>
      <c r="X6" s="79"/>
      <c r="Y6" s="79">
        <f>SUM(Y7,Y66,Y96,Y132,Y141,Y157,Y174)</f>
        <v>54544102.821900003</v>
      </c>
      <c r="Z6" s="79">
        <f>SUM(Z7,Z66,Z96,Z132,Z141,Z157,Z174)</f>
        <v>4608951.7114399998</v>
      </c>
      <c r="AA6" s="79">
        <f>SUM(AA7,AA66,AA96,AA132,AA141,AA157,AA174)</f>
        <v>5038703.55</v>
      </c>
      <c r="AB6" s="79">
        <f>SUM(AB7,AB66,AB96,AB132,AB141,AB157,AB174)</f>
        <v>1598020.2</v>
      </c>
      <c r="AC6" s="79"/>
      <c r="AD6" s="79">
        <f>SUM(AD7,AD66,AD96,AD132,AD141,AD157,AD174)</f>
        <v>1379999.99816</v>
      </c>
      <c r="AE6" s="79"/>
      <c r="AF6" s="79">
        <f>SUM(AF7,AF66,AF96,AF132,AF141,AF157,AF174)</f>
        <v>12625675.459599998</v>
      </c>
      <c r="AG6" s="79">
        <f>SUM(AG7,AG66,AG96,AG132,AG141,AG157,AG174)</f>
        <v>2732672.94</v>
      </c>
      <c r="AH6" s="79">
        <f>SUM(AH7,AH66,AH96,AH132,AH141,AH157,AH174)</f>
        <v>402238.29411764705</v>
      </c>
      <c r="AI6" s="79">
        <f>SUM(AI7,AI66,AI96,AI132,AI141,AI157,AI174)</f>
        <v>5029381.8</v>
      </c>
      <c r="AJ6" s="79"/>
      <c r="AK6" s="79">
        <f t="shared" ref="AK6:AP6" si="0">SUM(AK7,AK66,AK96,AK132,AK141,AK157,AK174)</f>
        <v>0</v>
      </c>
      <c r="AL6" s="79">
        <f t="shared" si="0"/>
        <v>0</v>
      </c>
      <c r="AM6" s="79">
        <f t="shared" si="0"/>
        <v>8164293.0341176474</v>
      </c>
      <c r="AN6" s="79">
        <f t="shared" si="0"/>
        <v>1019520</v>
      </c>
      <c r="AO6" s="79">
        <f t="shared" si="0"/>
        <v>13200000</v>
      </c>
      <c r="AP6" s="79">
        <f t="shared" si="0"/>
        <v>4847757</v>
      </c>
      <c r="AQ6" s="79"/>
      <c r="AR6" s="79">
        <f>SUM(AR7,AR66,AR96,AR132,AR141,AR157,AR174)</f>
        <v>0</v>
      </c>
      <c r="AS6" s="79"/>
      <c r="AT6" s="79">
        <f>SUM(AT7,AT66,AT96,AT132,AT141,AT157,AT174)</f>
        <v>19067277</v>
      </c>
      <c r="AU6" s="79">
        <f>SUM(AU7,AU66,AU96,AU132,AU141,AU157,AU174)</f>
        <v>148380362.76671761</v>
      </c>
      <c r="AV6" s="80"/>
      <c r="AW6" s="80"/>
      <c r="AX6" s="81"/>
      <c r="AY6" s="82"/>
    </row>
    <row r="7" spans="1:285" s="66" customFormat="1" ht="42.75" customHeight="1" x14ac:dyDescent="0.25">
      <c r="A7" s="423" t="s">
        <v>335</v>
      </c>
      <c r="B7" s="424"/>
      <c r="C7" s="424"/>
      <c r="D7" s="424"/>
      <c r="E7" s="83">
        <f>SUM(E9:E15,E21:E53,E59,E61,E63,E65, E16, E54, E18:E56)</f>
        <v>8533547.1999999993</v>
      </c>
      <c r="F7" s="83">
        <f t="shared" ref="F7:Q7" si="1">SUM(F9:F15,F21:F53,F59,F61,F63,F65, F16, F54, F18:F56)</f>
        <v>22511790.490000002</v>
      </c>
      <c r="G7" s="83">
        <f t="shared" si="1"/>
        <v>818866</v>
      </c>
      <c r="H7" s="83">
        <f t="shared" si="1"/>
        <v>0</v>
      </c>
      <c r="I7" s="83">
        <f t="shared" si="1"/>
        <v>0</v>
      </c>
      <c r="J7" s="83">
        <f t="shared" si="1"/>
        <v>0</v>
      </c>
      <c r="K7" s="83">
        <f>SUM(K9:K15,K21:K53,K59,K61,K63,K65, K16, K54, K18:K56)</f>
        <v>31864203.690000005</v>
      </c>
      <c r="L7" s="83">
        <f>SUM(L9:L15,L21:L53,L59,L61,L63,L65, L16, L54, L18:L56)</f>
        <v>13520499.539999999</v>
      </c>
      <c r="M7" s="83">
        <f t="shared" si="1"/>
        <v>3871600</v>
      </c>
      <c r="N7" s="83">
        <f t="shared" si="1"/>
        <v>0</v>
      </c>
      <c r="O7" s="83">
        <f t="shared" si="1"/>
        <v>0</v>
      </c>
      <c r="P7" s="83">
        <f t="shared" si="1"/>
        <v>300000</v>
      </c>
      <c r="Q7" s="83">
        <f t="shared" si="1"/>
        <v>0</v>
      </c>
      <c r="R7" s="83">
        <f>SUM(R9:R15,R21:R53,R59,R61,R63,R65, R16, R54, R18:R56)</f>
        <v>17472099.539999999</v>
      </c>
      <c r="S7" s="83">
        <f>SUM(S9:S15,S21:S53,S59,S61,S63,S65, S16, S54, S18:S56)</f>
        <v>34313586</v>
      </c>
      <c r="T7" s="83">
        <f t="shared" ref="T7:AE7" si="2">SUM(T9:T15,T21:T53,T59,T61,T63,T65, T16, T54, T18:T56)</f>
        <v>1878600</v>
      </c>
      <c r="U7" s="83">
        <f t="shared" si="2"/>
        <v>0</v>
      </c>
      <c r="V7" s="83">
        <f t="shared" si="2"/>
        <v>0</v>
      </c>
      <c r="W7" s="83">
        <f t="shared" si="2"/>
        <v>0</v>
      </c>
      <c r="X7" s="83">
        <f t="shared" si="2"/>
        <v>0</v>
      </c>
      <c r="Y7" s="83">
        <f>SUM(Y9:Y15,Y21:Y53,Y59,Y61,Y63,Y65, Y16, Y54, Y18:Y56)</f>
        <v>36192186</v>
      </c>
      <c r="Z7" s="83">
        <f>SUM(Z9:Z15,Z21:Z53,Z59,Z61,Z63,Z65, Z16, Z54, Z18:Z56)</f>
        <v>1947342</v>
      </c>
      <c r="AA7" s="83">
        <f t="shared" si="2"/>
        <v>2371135</v>
      </c>
      <c r="AB7" s="83">
        <f t="shared" si="2"/>
        <v>1188020.2</v>
      </c>
      <c r="AC7" s="83">
        <f t="shared" si="2"/>
        <v>0</v>
      </c>
      <c r="AD7" s="83">
        <f t="shared" si="2"/>
        <v>0</v>
      </c>
      <c r="AE7" s="83">
        <f t="shared" si="2"/>
        <v>0</v>
      </c>
      <c r="AF7" s="83">
        <f>SUM(AF9:AF15,AF21:AF53,AF59,AF61,AF63,AF65, AF16, AF54, AF18:AF56)</f>
        <v>5506497.2000000002</v>
      </c>
      <c r="AG7" s="83">
        <f>SUM(AG9:AG15,AG21:AG53,AG59,AG61,AG63,AG65, AG16, AG54, AG18:AG56)</f>
        <v>1724520</v>
      </c>
      <c r="AH7" s="83">
        <f t="shared" ref="AH7:AS7" si="3">SUM(AH9:AH15,AH21:AH53,AH59,AH61,AH63,AH65, AH16, AH54, AH18:AH56)</f>
        <v>14003</v>
      </c>
      <c r="AI7" s="83">
        <f t="shared" si="3"/>
        <v>2419381.7999999998</v>
      </c>
      <c r="AJ7" s="83">
        <f t="shared" si="3"/>
        <v>0</v>
      </c>
      <c r="AK7" s="83">
        <f t="shared" si="3"/>
        <v>0</v>
      </c>
      <c r="AL7" s="83">
        <f t="shared" si="3"/>
        <v>0</v>
      </c>
      <c r="AM7" s="83">
        <f>SUM(AM9:AM15,AM21:AM53,AM59,AM61,AM63,AM65, AM16, AM54, AM18:AM56)</f>
        <v>4157904.8</v>
      </c>
      <c r="AN7" s="83">
        <f>SUM(AN9:AN15,AN21:AN53,AN59,AN61,AN63,AN65, AN16, AN54, AN18:AN56)</f>
        <v>74520</v>
      </c>
      <c r="AO7" s="83">
        <f t="shared" si="3"/>
        <v>0</v>
      </c>
      <c r="AP7" s="83">
        <f t="shared" si="3"/>
        <v>0</v>
      </c>
      <c r="AQ7" s="83">
        <f t="shared" si="3"/>
        <v>0</v>
      </c>
      <c r="AR7" s="83">
        <f t="shared" si="3"/>
        <v>0</v>
      </c>
      <c r="AS7" s="83">
        <f t="shared" si="3"/>
        <v>0</v>
      </c>
      <c r="AT7" s="83">
        <f>SUM(AT9:AT15,AT21:AT53,AT59,AT61,AT63,AT65, AT16, AT54, AT18:AT56)</f>
        <v>74520</v>
      </c>
      <c r="AU7" s="83">
        <f>SUM(AU9:AU15,AU21:AU53,AU59,AU61,AU63,AU65, AU16, AU54, AU18,AU56)</f>
        <v>83549386.629999995</v>
      </c>
      <c r="AV7" s="84"/>
      <c r="AW7" s="84"/>
      <c r="AX7" s="84"/>
      <c r="AY7" s="84"/>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371"/>
      <c r="BZ7" s="371"/>
      <c r="CA7" s="371"/>
      <c r="CB7" s="371"/>
      <c r="CC7" s="371"/>
      <c r="CD7" s="371"/>
      <c r="CE7" s="371"/>
      <c r="CF7" s="371"/>
      <c r="CG7" s="371"/>
      <c r="CH7" s="371"/>
      <c r="CI7" s="371"/>
      <c r="CJ7" s="371"/>
      <c r="CK7" s="371"/>
      <c r="CL7" s="371"/>
      <c r="CM7" s="371"/>
      <c r="CN7" s="371"/>
      <c r="CO7" s="371"/>
      <c r="CP7" s="371"/>
      <c r="CQ7" s="371"/>
      <c r="CR7" s="371"/>
      <c r="CS7" s="371"/>
      <c r="CT7" s="371"/>
      <c r="CU7" s="371"/>
      <c r="CV7" s="371"/>
      <c r="CW7" s="371"/>
      <c r="CX7" s="371"/>
      <c r="CY7" s="371"/>
      <c r="CZ7" s="371"/>
      <c r="DA7" s="371"/>
      <c r="DB7" s="371"/>
      <c r="DC7" s="371"/>
      <c r="DD7" s="371"/>
      <c r="DE7" s="371"/>
      <c r="DF7" s="371"/>
      <c r="DG7" s="371"/>
      <c r="DH7" s="371"/>
      <c r="DI7" s="371"/>
      <c r="DJ7" s="371"/>
      <c r="DK7" s="371"/>
      <c r="DL7" s="371"/>
      <c r="DM7" s="371"/>
      <c r="DN7" s="371"/>
      <c r="DO7" s="371"/>
      <c r="DP7" s="371"/>
      <c r="DQ7" s="371"/>
      <c r="DR7" s="371"/>
      <c r="DS7" s="371"/>
      <c r="DT7" s="371"/>
      <c r="DU7" s="371"/>
      <c r="DV7" s="371"/>
      <c r="DW7" s="371"/>
      <c r="DX7" s="371"/>
      <c r="DY7" s="371"/>
      <c r="DZ7" s="371"/>
      <c r="EA7" s="371"/>
      <c r="EB7" s="371"/>
      <c r="EC7" s="371"/>
      <c r="ED7" s="371"/>
      <c r="EE7" s="371"/>
      <c r="EF7" s="371"/>
      <c r="EG7" s="371"/>
      <c r="EH7" s="371"/>
      <c r="EI7" s="371"/>
      <c r="EJ7" s="371"/>
      <c r="EK7" s="371"/>
      <c r="EL7" s="371"/>
      <c r="EM7" s="371"/>
      <c r="EN7" s="371"/>
      <c r="EO7" s="371"/>
      <c r="EP7" s="371"/>
      <c r="EQ7" s="371"/>
      <c r="ER7" s="371"/>
      <c r="ES7" s="371"/>
      <c r="ET7" s="371"/>
      <c r="EU7" s="371"/>
      <c r="EV7" s="371"/>
      <c r="EW7" s="371"/>
      <c r="EX7" s="371"/>
      <c r="EY7" s="371"/>
      <c r="EZ7" s="371"/>
      <c r="FA7" s="371"/>
      <c r="FB7" s="371"/>
      <c r="FC7" s="371"/>
      <c r="FD7" s="371"/>
      <c r="FE7" s="371"/>
      <c r="FF7" s="371"/>
      <c r="FG7" s="371"/>
      <c r="FH7" s="371"/>
      <c r="FI7" s="371"/>
      <c r="FJ7" s="371"/>
      <c r="FK7" s="371"/>
      <c r="FL7" s="371"/>
      <c r="FM7" s="371"/>
      <c r="FN7" s="371"/>
      <c r="FO7" s="371"/>
      <c r="FP7" s="371"/>
      <c r="FQ7" s="371"/>
      <c r="FR7" s="371"/>
      <c r="FS7" s="371"/>
      <c r="FT7" s="371"/>
      <c r="FU7" s="371"/>
      <c r="FV7" s="371"/>
      <c r="FW7" s="371"/>
      <c r="FX7" s="371"/>
      <c r="FY7" s="371"/>
      <c r="FZ7" s="371"/>
      <c r="GA7" s="371"/>
      <c r="GB7" s="371"/>
      <c r="GC7" s="371"/>
      <c r="GD7" s="371"/>
      <c r="GE7" s="371"/>
      <c r="GF7" s="371"/>
      <c r="GG7" s="371"/>
      <c r="GH7" s="371"/>
      <c r="GI7" s="371"/>
      <c r="GJ7" s="371"/>
      <c r="GK7" s="371"/>
      <c r="GL7" s="371"/>
      <c r="GM7" s="371"/>
      <c r="GN7" s="371"/>
      <c r="GO7" s="371"/>
      <c r="GP7" s="371"/>
      <c r="GQ7" s="371"/>
      <c r="GR7" s="371"/>
      <c r="GS7" s="371"/>
      <c r="GT7" s="371"/>
      <c r="GU7" s="371"/>
      <c r="GV7" s="371"/>
      <c r="GW7" s="371"/>
      <c r="GX7" s="371"/>
      <c r="GY7" s="371"/>
      <c r="GZ7" s="371"/>
      <c r="HA7" s="371"/>
      <c r="HB7" s="371"/>
      <c r="HC7" s="371"/>
      <c r="HD7" s="371"/>
      <c r="HE7" s="371"/>
      <c r="HF7" s="371"/>
      <c r="HG7" s="371"/>
      <c r="HH7" s="371"/>
      <c r="HI7" s="371"/>
      <c r="HJ7" s="371"/>
      <c r="HK7" s="371"/>
      <c r="HL7" s="371"/>
      <c r="HM7" s="371"/>
      <c r="HN7" s="371"/>
      <c r="HO7" s="371"/>
      <c r="HP7" s="371"/>
      <c r="HQ7" s="371"/>
      <c r="HR7" s="371"/>
      <c r="HS7" s="371"/>
      <c r="HT7" s="371"/>
      <c r="HU7" s="371"/>
      <c r="HV7" s="371"/>
      <c r="HW7" s="371"/>
      <c r="HX7" s="371"/>
      <c r="HY7" s="371"/>
      <c r="HZ7" s="371"/>
      <c r="IA7" s="371"/>
      <c r="IB7" s="371"/>
      <c r="IC7" s="371"/>
      <c r="ID7" s="371"/>
      <c r="IE7" s="371"/>
      <c r="IF7" s="371"/>
      <c r="IG7" s="371"/>
      <c r="IH7" s="371"/>
      <c r="II7" s="371"/>
      <c r="IJ7" s="371"/>
      <c r="IK7" s="371"/>
      <c r="IL7" s="371"/>
      <c r="IM7" s="371"/>
      <c r="IN7" s="371"/>
      <c r="IO7" s="371"/>
      <c r="IP7" s="371"/>
      <c r="IQ7" s="371"/>
      <c r="IR7" s="371"/>
      <c r="IS7" s="371"/>
      <c r="IT7" s="371"/>
      <c r="IU7" s="371"/>
      <c r="IV7" s="371"/>
      <c r="IW7" s="371"/>
      <c r="IX7" s="371"/>
      <c r="IY7" s="371"/>
      <c r="IZ7" s="371"/>
      <c r="JA7" s="371"/>
      <c r="JB7" s="371"/>
      <c r="JC7" s="371"/>
      <c r="JD7" s="371"/>
      <c r="JE7" s="371"/>
      <c r="JF7" s="371"/>
      <c r="JG7" s="371"/>
      <c r="JH7" s="371"/>
      <c r="JI7" s="371"/>
      <c r="JJ7" s="371"/>
      <c r="JK7" s="371"/>
      <c r="JL7" s="371"/>
      <c r="JM7" s="371"/>
      <c r="JN7" s="371"/>
      <c r="JO7" s="371"/>
      <c r="JP7" s="371"/>
      <c r="JQ7" s="371"/>
      <c r="JR7" s="371"/>
      <c r="JS7" s="371"/>
      <c r="JT7" s="371"/>
      <c r="JU7" s="371"/>
      <c r="JV7" s="371"/>
      <c r="JW7" s="371"/>
      <c r="JX7" s="371"/>
      <c r="JY7" s="371"/>
    </row>
    <row r="8" spans="1:285" s="20" customFormat="1" ht="31.5" customHeight="1" x14ac:dyDescent="0.25">
      <c r="A8" s="386" t="s">
        <v>590</v>
      </c>
      <c r="B8" s="387"/>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0"/>
      <c r="CA8" s="360"/>
      <c r="CB8" s="360"/>
      <c r="CC8" s="360"/>
      <c r="CD8" s="360"/>
      <c r="CE8" s="360"/>
      <c r="CF8" s="360"/>
      <c r="CG8" s="360"/>
      <c r="CH8" s="360"/>
      <c r="CI8" s="360"/>
      <c r="CJ8" s="360"/>
      <c r="CK8" s="360"/>
      <c r="CL8" s="360"/>
      <c r="CM8" s="360"/>
      <c r="CN8" s="360"/>
      <c r="CO8" s="360"/>
      <c r="CP8" s="360"/>
      <c r="CQ8" s="360"/>
      <c r="CR8" s="360"/>
      <c r="CS8" s="360"/>
      <c r="CT8" s="360"/>
      <c r="CU8" s="360"/>
      <c r="CV8" s="360"/>
      <c r="CW8" s="360"/>
      <c r="CX8" s="360"/>
      <c r="CY8" s="360"/>
      <c r="CZ8" s="360"/>
      <c r="DA8" s="360"/>
      <c r="DB8" s="360"/>
      <c r="DC8" s="360"/>
      <c r="DD8" s="360"/>
      <c r="DE8" s="360"/>
      <c r="DF8" s="360"/>
      <c r="DG8" s="360"/>
      <c r="DH8" s="360"/>
      <c r="DI8" s="360"/>
      <c r="DJ8" s="360"/>
      <c r="DK8" s="360"/>
      <c r="DL8" s="360"/>
      <c r="DM8" s="360"/>
      <c r="DN8" s="360"/>
      <c r="DO8" s="360"/>
      <c r="DP8" s="360"/>
      <c r="DQ8" s="360"/>
      <c r="DR8" s="360"/>
      <c r="DS8" s="360"/>
      <c r="DT8" s="360"/>
      <c r="DU8" s="360"/>
      <c r="DV8" s="360"/>
      <c r="DW8" s="360"/>
      <c r="DX8" s="360"/>
      <c r="DY8" s="360"/>
      <c r="DZ8" s="360"/>
      <c r="EA8" s="360"/>
      <c r="EB8" s="360"/>
      <c r="EC8" s="360"/>
      <c r="ED8" s="360"/>
      <c r="EE8" s="360"/>
      <c r="EF8" s="360"/>
      <c r="EG8" s="360"/>
      <c r="EH8" s="360"/>
      <c r="EI8" s="360"/>
      <c r="EJ8" s="360"/>
      <c r="EK8" s="360"/>
      <c r="EL8" s="360"/>
      <c r="EM8" s="360"/>
      <c r="EN8" s="360"/>
      <c r="EO8" s="360"/>
      <c r="EP8" s="360"/>
      <c r="EQ8" s="360"/>
      <c r="ER8" s="360"/>
      <c r="ES8" s="360"/>
      <c r="ET8" s="360"/>
      <c r="EU8" s="360"/>
      <c r="EV8" s="360"/>
      <c r="EW8" s="360"/>
      <c r="EX8" s="360"/>
      <c r="EY8" s="360"/>
      <c r="EZ8" s="360"/>
      <c r="FA8" s="360"/>
      <c r="FB8" s="360"/>
      <c r="FC8" s="360"/>
      <c r="FD8" s="360"/>
      <c r="FE8" s="360"/>
      <c r="FF8" s="360"/>
      <c r="FG8" s="360"/>
      <c r="FH8" s="360"/>
      <c r="FI8" s="360"/>
      <c r="FJ8" s="360"/>
      <c r="FK8" s="360"/>
      <c r="FL8" s="360"/>
      <c r="FM8" s="360"/>
      <c r="FN8" s="360"/>
      <c r="FO8" s="360"/>
      <c r="FP8" s="360"/>
      <c r="FQ8" s="360"/>
      <c r="FR8" s="360"/>
      <c r="FS8" s="360"/>
      <c r="FT8" s="360"/>
      <c r="FU8" s="360"/>
      <c r="FV8" s="360"/>
      <c r="FW8" s="360"/>
      <c r="FX8" s="360"/>
      <c r="FY8" s="360"/>
      <c r="FZ8" s="360"/>
      <c r="GA8" s="360"/>
      <c r="GB8" s="360"/>
      <c r="GC8" s="360"/>
      <c r="GD8" s="360"/>
      <c r="GE8" s="360"/>
      <c r="GF8" s="360"/>
      <c r="GG8" s="360"/>
      <c r="GH8" s="360"/>
      <c r="GI8" s="360"/>
      <c r="GJ8" s="360"/>
      <c r="GK8" s="360"/>
      <c r="GL8" s="360"/>
      <c r="GM8" s="360"/>
      <c r="GN8" s="360"/>
      <c r="GO8" s="360"/>
      <c r="GP8" s="360"/>
      <c r="GQ8" s="360"/>
      <c r="GR8" s="360"/>
      <c r="GS8" s="360"/>
      <c r="GT8" s="360"/>
      <c r="GU8" s="360"/>
      <c r="GV8" s="360"/>
      <c r="GW8" s="360"/>
      <c r="GX8" s="360"/>
      <c r="GY8" s="360"/>
      <c r="GZ8" s="360"/>
      <c r="HA8" s="360"/>
      <c r="HB8" s="360"/>
      <c r="HC8" s="360"/>
      <c r="HD8" s="360"/>
      <c r="HE8" s="360"/>
      <c r="HF8" s="360"/>
      <c r="HG8" s="360"/>
      <c r="HH8" s="360"/>
      <c r="HI8" s="360"/>
      <c r="HJ8" s="360"/>
      <c r="HK8" s="360"/>
      <c r="HL8" s="360"/>
      <c r="HM8" s="360"/>
      <c r="HN8" s="360"/>
      <c r="HO8" s="360"/>
      <c r="HP8" s="360"/>
      <c r="HQ8" s="360"/>
      <c r="HR8" s="360"/>
      <c r="HS8" s="360"/>
      <c r="HT8" s="360"/>
      <c r="HU8" s="360"/>
      <c r="HV8" s="360"/>
      <c r="HW8" s="360"/>
      <c r="HX8" s="360"/>
      <c r="HY8" s="360"/>
      <c r="HZ8" s="360"/>
      <c r="IA8" s="360"/>
      <c r="IB8" s="360"/>
      <c r="IC8" s="360"/>
      <c r="ID8" s="360"/>
      <c r="IE8" s="360"/>
      <c r="IF8" s="360"/>
      <c r="IG8" s="360"/>
      <c r="IH8" s="360"/>
      <c r="II8" s="360"/>
      <c r="IJ8" s="360"/>
      <c r="IK8" s="360"/>
      <c r="IL8" s="360"/>
      <c r="IM8" s="360"/>
      <c r="IN8" s="360"/>
      <c r="IO8" s="360"/>
      <c r="IP8" s="360"/>
      <c r="IQ8" s="360"/>
      <c r="IR8" s="360"/>
      <c r="IS8" s="360"/>
      <c r="IT8" s="360"/>
      <c r="IU8" s="360"/>
      <c r="IV8" s="360"/>
      <c r="IW8" s="360"/>
      <c r="IX8" s="360"/>
      <c r="IY8" s="360"/>
      <c r="IZ8" s="360"/>
      <c r="JA8" s="360"/>
      <c r="JB8" s="360"/>
      <c r="JC8" s="360"/>
      <c r="JD8" s="360"/>
      <c r="JE8" s="360"/>
      <c r="JF8" s="360"/>
      <c r="JG8" s="360"/>
      <c r="JH8" s="360"/>
      <c r="JI8" s="360"/>
      <c r="JJ8" s="360"/>
      <c r="JK8" s="360"/>
      <c r="JL8" s="360"/>
      <c r="JM8" s="360"/>
      <c r="JN8" s="360"/>
      <c r="JO8" s="360"/>
      <c r="JP8" s="360"/>
      <c r="JQ8" s="360"/>
      <c r="JR8" s="360"/>
      <c r="JS8" s="360"/>
      <c r="JT8" s="360"/>
      <c r="JU8" s="360"/>
      <c r="JV8" s="360"/>
      <c r="JW8" s="360"/>
      <c r="JX8" s="360"/>
      <c r="JY8" s="360"/>
    </row>
    <row r="9" spans="1:285" ht="150.75" customHeight="1" x14ac:dyDescent="0.25">
      <c r="A9" s="126" t="s">
        <v>336</v>
      </c>
      <c r="B9" s="51" t="s">
        <v>217</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706</v>
      </c>
      <c r="AW9" s="50">
        <v>2022</v>
      </c>
      <c r="AX9" s="50">
        <v>2024</v>
      </c>
      <c r="AY9" s="48" t="s">
        <v>68</v>
      </c>
    </row>
    <row r="10" spans="1:285" s="229" customFormat="1" ht="165" customHeight="1" x14ac:dyDescent="0.25">
      <c r="A10" s="216" t="s">
        <v>337</v>
      </c>
      <c r="B10" s="217" t="s">
        <v>903</v>
      </c>
      <c r="C10" s="218" t="s">
        <v>97</v>
      </c>
      <c r="D10" s="219"/>
      <c r="E10" s="230">
        <v>127416</v>
      </c>
      <c r="F10" s="230">
        <v>528000</v>
      </c>
      <c r="G10" s="219"/>
      <c r="H10" s="219"/>
      <c r="I10" s="219"/>
      <c r="J10" s="219"/>
      <c r="K10" s="223">
        <f t="shared" ref="K10" si="4">E10+F10+G10+I10</f>
        <v>655416</v>
      </c>
      <c r="L10" s="230">
        <v>1968193.53</v>
      </c>
      <c r="M10" s="230">
        <v>2112000</v>
      </c>
      <c r="N10" s="219"/>
      <c r="O10" s="219"/>
      <c r="P10" s="219"/>
      <c r="Q10" s="219"/>
      <c r="R10" s="223">
        <f>L10+M10+N10+P10</f>
        <v>4080193.5300000003</v>
      </c>
      <c r="S10" s="219"/>
      <c r="T10" s="219"/>
      <c r="U10" s="219"/>
      <c r="V10" s="219"/>
      <c r="W10" s="219"/>
      <c r="X10" s="219"/>
      <c r="Y10" s="223">
        <f t="shared" ref="Y10" si="5">S10+T10+U10+W10</f>
        <v>0</v>
      </c>
      <c r="Z10" s="219"/>
      <c r="AA10" s="219"/>
      <c r="AB10" s="219"/>
      <c r="AC10" s="219"/>
      <c r="AD10" s="219"/>
      <c r="AE10" s="219"/>
      <c r="AF10" s="223">
        <f t="shared" ref="AF10" si="6">Z10+AA10+AB10+AD10</f>
        <v>0</v>
      </c>
      <c r="AG10" s="219"/>
      <c r="AH10" s="219"/>
      <c r="AI10" s="219"/>
      <c r="AJ10" s="219"/>
      <c r="AK10" s="219"/>
      <c r="AL10" s="219"/>
      <c r="AM10" s="223">
        <f t="shared" ref="AM10" si="7">AG10+AH10+AI10+AK10</f>
        <v>0</v>
      </c>
      <c r="AN10" s="219"/>
      <c r="AO10" s="219"/>
      <c r="AP10" s="219"/>
      <c r="AQ10" s="219"/>
      <c r="AR10" s="219"/>
      <c r="AS10" s="219"/>
      <c r="AT10" s="223">
        <f t="shared" ref="AT10" si="8">AN10+AO10+AP10+AR10</f>
        <v>0</v>
      </c>
      <c r="AU10" s="226">
        <f>AT10+AM10+AF10+Y10+R10+K10</f>
        <v>4735609.53</v>
      </c>
      <c r="AV10" s="227" t="s">
        <v>904</v>
      </c>
      <c r="AW10" s="219">
        <v>2022</v>
      </c>
      <c r="AX10" s="219">
        <v>2023</v>
      </c>
      <c r="AY10" s="228" t="s">
        <v>68</v>
      </c>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2"/>
      <c r="FP10" s="362"/>
      <c r="FQ10" s="362"/>
      <c r="FR10" s="362"/>
      <c r="FS10" s="362"/>
      <c r="FT10" s="362"/>
      <c r="FU10" s="362"/>
      <c r="FV10" s="362"/>
      <c r="FW10" s="362"/>
      <c r="FX10" s="362"/>
      <c r="FY10" s="362"/>
      <c r="FZ10" s="362"/>
      <c r="GA10" s="362"/>
      <c r="GB10" s="362"/>
      <c r="GC10" s="362"/>
      <c r="GD10" s="362"/>
      <c r="GE10" s="362"/>
      <c r="GF10" s="362"/>
      <c r="GG10" s="362"/>
      <c r="GH10" s="362"/>
      <c r="GI10" s="362"/>
      <c r="GJ10" s="362"/>
      <c r="GK10" s="362"/>
      <c r="GL10" s="362"/>
      <c r="GM10" s="362"/>
      <c r="GN10" s="362"/>
      <c r="GO10" s="362"/>
      <c r="GP10" s="362"/>
      <c r="GQ10" s="362"/>
      <c r="GR10" s="362"/>
      <c r="GS10" s="362"/>
      <c r="GT10" s="362"/>
      <c r="GU10" s="362"/>
      <c r="GV10" s="362"/>
      <c r="GW10" s="362"/>
      <c r="GX10" s="362"/>
      <c r="GY10" s="362"/>
      <c r="GZ10" s="362"/>
      <c r="HA10" s="362"/>
      <c r="HB10" s="362"/>
      <c r="HC10" s="362"/>
      <c r="HD10" s="362"/>
      <c r="HE10" s="362"/>
      <c r="HF10" s="362"/>
      <c r="HG10" s="362"/>
      <c r="HH10" s="362"/>
      <c r="HI10" s="362"/>
      <c r="HJ10" s="362"/>
      <c r="HK10" s="362"/>
      <c r="HL10" s="362"/>
      <c r="HM10" s="362"/>
      <c r="HN10" s="362"/>
      <c r="HO10" s="362"/>
      <c r="HP10" s="362"/>
      <c r="HQ10" s="362"/>
      <c r="HR10" s="362"/>
      <c r="HS10" s="362"/>
      <c r="HT10" s="362"/>
      <c r="HU10" s="362"/>
      <c r="HV10" s="362"/>
      <c r="HW10" s="362"/>
      <c r="HX10" s="362"/>
      <c r="HY10" s="362"/>
      <c r="HZ10" s="362"/>
      <c r="IA10" s="362"/>
      <c r="IB10" s="362"/>
      <c r="IC10" s="362"/>
      <c r="ID10" s="362"/>
      <c r="IE10" s="362"/>
      <c r="IF10" s="362"/>
      <c r="IG10" s="362"/>
      <c r="IH10" s="362"/>
      <c r="II10" s="362"/>
      <c r="IJ10" s="362"/>
      <c r="IK10" s="362"/>
      <c r="IL10" s="362"/>
      <c r="IM10" s="362"/>
      <c r="IN10" s="362"/>
      <c r="IO10" s="362"/>
      <c r="IP10" s="362"/>
      <c r="IQ10" s="362"/>
      <c r="IR10" s="362"/>
      <c r="IS10" s="362"/>
      <c r="IT10" s="362"/>
      <c r="IU10" s="362"/>
      <c r="IV10" s="362"/>
      <c r="IW10" s="362"/>
      <c r="IX10" s="362"/>
      <c r="IY10" s="362"/>
      <c r="IZ10" s="362"/>
      <c r="JA10" s="362"/>
      <c r="JB10" s="362"/>
      <c r="JC10" s="362"/>
      <c r="JD10" s="362"/>
      <c r="JE10" s="362"/>
      <c r="JF10" s="362"/>
      <c r="JG10" s="362"/>
      <c r="JH10" s="362"/>
      <c r="JI10" s="362"/>
      <c r="JJ10" s="362"/>
      <c r="JK10" s="362"/>
      <c r="JL10" s="362"/>
      <c r="JM10" s="362"/>
      <c r="JN10" s="362"/>
      <c r="JO10" s="362"/>
      <c r="JP10" s="362"/>
      <c r="JQ10" s="362"/>
      <c r="JR10" s="362"/>
      <c r="JS10" s="362"/>
      <c r="JT10" s="362"/>
      <c r="JU10" s="362"/>
      <c r="JV10" s="362"/>
      <c r="JW10" s="362"/>
      <c r="JX10" s="362"/>
      <c r="JY10" s="362"/>
    </row>
    <row r="11" spans="1:285" s="229" customFormat="1" ht="46.5" customHeight="1" x14ac:dyDescent="0.25">
      <c r="A11" s="404" t="s">
        <v>905</v>
      </c>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1"/>
      <c r="AW11" s="421"/>
      <c r="AX11" s="421"/>
      <c r="AY11" s="42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c r="CQ11" s="362"/>
      <c r="CR11" s="362"/>
      <c r="CS11" s="362"/>
      <c r="CT11" s="362"/>
      <c r="CU11" s="362"/>
      <c r="CV11" s="362"/>
      <c r="CW11" s="362"/>
      <c r="CX11" s="362"/>
      <c r="CY11" s="362"/>
      <c r="CZ11" s="362"/>
      <c r="DA11" s="362"/>
      <c r="DB11" s="362"/>
      <c r="DC11" s="362"/>
      <c r="DD11" s="362"/>
      <c r="DE11" s="362"/>
      <c r="DF11" s="362"/>
      <c r="DG11" s="362"/>
      <c r="DH11" s="362"/>
      <c r="DI11" s="362"/>
      <c r="DJ11" s="362"/>
      <c r="DK11" s="362"/>
      <c r="DL11" s="362"/>
      <c r="DM11" s="362"/>
      <c r="DN11" s="362"/>
      <c r="DO11" s="362"/>
      <c r="DP11" s="362"/>
      <c r="DQ11" s="362"/>
      <c r="DR11" s="362"/>
      <c r="DS11" s="362"/>
      <c r="DT11" s="362"/>
      <c r="DU11" s="362"/>
      <c r="DV11" s="362"/>
      <c r="DW11" s="362"/>
      <c r="DX11" s="362"/>
      <c r="DY11" s="362"/>
      <c r="DZ11" s="362"/>
      <c r="EA11" s="362"/>
      <c r="EB11" s="362"/>
      <c r="EC11" s="362"/>
      <c r="ED11" s="362"/>
      <c r="EE11" s="362"/>
      <c r="EF11" s="362"/>
      <c r="EG11" s="362"/>
      <c r="EH11" s="362"/>
      <c r="EI11" s="362"/>
      <c r="EJ11" s="362"/>
      <c r="EK11" s="362"/>
      <c r="EL11" s="362"/>
      <c r="EM11" s="362"/>
      <c r="EN11" s="362"/>
      <c r="EO11" s="362"/>
      <c r="EP11" s="362"/>
      <c r="EQ11" s="362"/>
      <c r="ER11" s="362"/>
      <c r="ES11" s="362"/>
      <c r="ET11" s="362"/>
      <c r="EU11" s="362"/>
      <c r="EV11" s="362"/>
      <c r="EW11" s="362"/>
      <c r="EX11" s="362"/>
      <c r="EY11" s="362"/>
      <c r="EZ11" s="362"/>
      <c r="FA11" s="362"/>
      <c r="FB11" s="362"/>
      <c r="FC11" s="362"/>
      <c r="FD11" s="362"/>
      <c r="FE11" s="362"/>
      <c r="FF11" s="362"/>
      <c r="FG11" s="362"/>
      <c r="FH11" s="362"/>
      <c r="FI11" s="362"/>
      <c r="FJ11" s="362"/>
      <c r="FK11" s="362"/>
      <c r="FL11" s="362"/>
      <c r="FM11" s="362"/>
      <c r="FN11" s="362"/>
      <c r="FO11" s="362"/>
      <c r="FP11" s="362"/>
      <c r="FQ11" s="362"/>
      <c r="FR11" s="362"/>
      <c r="FS11" s="362"/>
      <c r="FT11" s="362"/>
      <c r="FU11" s="362"/>
      <c r="FV11" s="362"/>
      <c r="FW11" s="362"/>
      <c r="FX11" s="362"/>
      <c r="FY11" s="362"/>
      <c r="FZ11" s="362"/>
      <c r="GA11" s="362"/>
      <c r="GB11" s="362"/>
      <c r="GC11" s="362"/>
      <c r="GD11" s="362"/>
      <c r="GE11" s="362"/>
      <c r="GF11" s="362"/>
      <c r="GG11" s="362"/>
      <c r="GH11" s="362"/>
      <c r="GI11" s="362"/>
      <c r="GJ11" s="362"/>
      <c r="GK11" s="362"/>
      <c r="GL11" s="362"/>
      <c r="GM11" s="362"/>
      <c r="GN11" s="362"/>
      <c r="GO11" s="362"/>
      <c r="GP11" s="362"/>
      <c r="GQ11" s="362"/>
      <c r="GR11" s="362"/>
      <c r="GS11" s="362"/>
      <c r="GT11" s="362"/>
      <c r="GU11" s="362"/>
      <c r="GV11" s="362"/>
      <c r="GW11" s="362"/>
      <c r="GX11" s="362"/>
      <c r="GY11" s="362"/>
      <c r="GZ11" s="362"/>
      <c r="HA11" s="362"/>
      <c r="HB11" s="362"/>
      <c r="HC11" s="362"/>
      <c r="HD11" s="362"/>
      <c r="HE11" s="362"/>
      <c r="HF11" s="362"/>
      <c r="HG11" s="362"/>
      <c r="HH11" s="362"/>
      <c r="HI11" s="362"/>
      <c r="HJ11" s="362"/>
      <c r="HK11" s="362"/>
      <c r="HL11" s="362"/>
      <c r="HM11" s="362"/>
      <c r="HN11" s="362"/>
      <c r="HO11" s="362"/>
      <c r="HP11" s="362"/>
      <c r="HQ11" s="362"/>
      <c r="HR11" s="362"/>
      <c r="HS11" s="362"/>
      <c r="HT11" s="362"/>
      <c r="HU11" s="362"/>
      <c r="HV11" s="362"/>
      <c r="HW11" s="362"/>
      <c r="HX11" s="362"/>
      <c r="HY11" s="362"/>
      <c r="HZ11" s="362"/>
      <c r="IA11" s="362"/>
      <c r="IB11" s="362"/>
      <c r="IC11" s="362"/>
      <c r="ID11" s="362"/>
      <c r="IE11" s="362"/>
      <c r="IF11" s="362"/>
      <c r="IG11" s="362"/>
      <c r="IH11" s="362"/>
      <c r="II11" s="362"/>
      <c r="IJ11" s="362"/>
      <c r="IK11" s="362"/>
      <c r="IL11" s="362"/>
      <c r="IM11" s="362"/>
      <c r="IN11" s="362"/>
      <c r="IO11" s="362"/>
      <c r="IP11" s="362"/>
      <c r="IQ11" s="362"/>
      <c r="IR11" s="362"/>
      <c r="IS11" s="362"/>
      <c r="IT11" s="362"/>
      <c r="IU11" s="362"/>
      <c r="IV11" s="362"/>
      <c r="IW11" s="362"/>
      <c r="IX11" s="362"/>
      <c r="IY11" s="362"/>
      <c r="IZ11" s="362"/>
      <c r="JA11" s="362"/>
      <c r="JB11" s="362"/>
      <c r="JC11" s="362"/>
      <c r="JD11" s="362"/>
      <c r="JE11" s="362"/>
      <c r="JF11" s="362"/>
      <c r="JG11" s="362"/>
      <c r="JH11" s="362"/>
      <c r="JI11" s="362"/>
      <c r="JJ11" s="362"/>
      <c r="JK11" s="362"/>
      <c r="JL11" s="362"/>
      <c r="JM11" s="362"/>
      <c r="JN11" s="362"/>
      <c r="JO11" s="362"/>
      <c r="JP11" s="362"/>
      <c r="JQ11" s="362"/>
      <c r="JR11" s="362"/>
      <c r="JS11" s="362"/>
      <c r="JT11" s="362"/>
      <c r="JU11" s="362"/>
      <c r="JV11" s="362"/>
      <c r="JW11" s="362"/>
      <c r="JX11" s="362"/>
      <c r="JY11" s="362"/>
    </row>
    <row r="12" spans="1:285" ht="150.75" customHeight="1" x14ac:dyDescent="0.25">
      <c r="A12" s="126" t="s">
        <v>338</v>
      </c>
      <c r="B12" s="51" t="s">
        <v>211</v>
      </c>
      <c r="C12" s="48" t="s">
        <v>97</v>
      </c>
      <c r="D12" s="50"/>
      <c r="E12" s="90"/>
      <c r="F12" s="90"/>
      <c r="G12" s="50"/>
      <c r="H12" s="50"/>
      <c r="I12" s="50"/>
      <c r="J12" s="50"/>
      <c r="K12" s="87">
        <f t="shared" ref="K12:K51" si="9">E12+F12+G12+I12</f>
        <v>0</v>
      </c>
      <c r="L12" s="90">
        <v>270000</v>
      </c>
      <c r="M12" s="90">
        <v>750000</v>
      </c>
      <c r="N12" s="50"/>
      <c r="O12" s="50"/>
      <c r="P12" s="50"/>
      <c r="Q12" s="50"/>
      <c r="R12" s="87">
        <f>L12+M12+N12+P12</f>
        <v>1020000</v>
      </c>
      <c r="S12" s="90">
        <v>31000</v>
      </c>
      <c r="T12" s="90">
        <v>93000</v>
      </c>
      <c r="U12" s="50"/>
      <c r="V12" s="50"/>
      <c r="W12" s="50"/>
      <c r="X12" s="50"/>
      <c r="Y12" s="87">
        <f t="shared" ref="Y12:Y54" si="10">S12+T12+U12+W12</f>
        <v>124000</v>
      </c>
      <c r="Z12" s="50"/>
      <c r="AA12" s="50"/>
      <c r="AB12" s="50"/>
      <c r="AC12" s="50"/>
      <c r="AD12" s="50"/>
      <c r="AE12" s="50"/>
      <c r="AF12" s="87">
        <f t="shared" ref="AF12:AF54" si="11">Z12+AA12+AB12+AD12</f>
        <v>0</v>
      </c>
      <c r="AG12" s="50"/>
      <c r="AH12" s="50"/>
      <c r="AI12" s="50"/>
      <c r="AJ12" s="50"/>
      <c r="AK12" s="50"/>
      <c r="AL12" s="50"/>
      <c r="AM12" s="87">
        <f t="shared" ref="AM12:AM54" si="12">AG12+AH12+AI12+AK12</f>
        <v>0</v>
      </c>
      <c r="AN12" s="50"/>
      <c r="AO12" s="50"/>
      <c r="AP12" s="50"/>
      <c r="AQ12" s="50"/>
      <c r="AR12" s="50"/>
      <c r="AS12" s="50"/>
      <c r="AT12" s="87">
        <f t="shared" ref="AT12:AT54" si="13">AN12+AO12+AP12+AR12</f>
        <v>0</v>
      </c>
      <c r="AU12" s="88">
        <f>AT12+AM12+AF12+Y12+R12+K12</f>
        <v>1144000</v>
      </c>
      <c r="AV12" s="89" t="s">
        <v>694</v>
      </c>
      <c r="AW12" s="50">
        <v>2022</v>
      </c>
      <c r="AX12" s="50">
        <v>2023</v>
      </c>
      <c r="AY12" s="91" t="s">
        <v>68</v>
      </c>
    </row>
    <row r="13" spans="1:285" s="4" customFormat="1" ht="160.5" customHeight="1" x14ac:dyDescent="0.25">
      <c r="A13" s="127" t="s">
        <v>339</v>
      </c>
      <c r="B13" s="51" t="s">
        <v>209</v>
      </c>
      <c r="C13" s="51" t="s">
        <v>97</v>
      </c>
      <c r="D13" s="129"/>
      <c r="E13" s="90"/>
      <c r="F13" s="90"/>
      <c r="G13" s="50"/>
      <c r="H13" s="50"/>
      <c r="I13" s="50"/>
      <c r="J13" s="50"/>
      <c r="K13" s="87">
        <f t="shared" si="9"/>
        <v>0</v>
      </c>
      <c r="L13" s="108">
        <v>49600</v>
      </c>
      <c r="M13" s="108">
        <v>446400</v>
      </c>
      <c r="N13" s="129"/>
      <c r="O13" s="129"/>
      <c r="P13" s="129"/>
      <c r="Q13" s="129"/>
      <c r="R13" s="49">
        <f>L13+M13+N13+P13</f>
        <v>496000</v>
      </c>
      <c r="S13" s="109">
        <v>198400</v>
      </c>
      <c r="T13" s="109">
        <v>1785600</v>
      </c>
      <c r="U13" s="108"/>
      <c r="V13" s="108"/>
      <c r="W13" s="108"/>
      <c r="X13" s="108"/>
      <c r="Y13" s="87">
        <f t="shared" si="10"/>
        <v>1984000</v>
      </c>
      <c r="Z13" s="108"/>
      <c r="AA13" s="108"/>
      <c r="AB13" s="108"/>
      <c r="AC13" s="108"/>
      <c r="AD13" s="108"/>
      <c r="AE13" s="108"/>
      <c r="AF13" s="87">
        <f t="shared" si="11"/>
        <v>0</v>
      </c>
      <c r="AG13" s="108"/>
      <c r="AH13" s="108"/>
      <c r="AI13" s="108"/>
      <c r="AJ13" s="108"/>
      <c r="AK13" s="108"/>
      <c r="AL13" s="108"/>
      <c r="AM13" s="87">
        <f t="shared" si="12"/>
        <v>0</v>
      </c>
      <c r="AN13" s="108"/>
      <c r="AO13" s="108"/>
      <c r="AP13" s="108"/>
      <c r="AQ13" s="108"/>
      <c r="AR13" s="108"/>
      <c r="AS13" s="108"/>
      <c r="AT13" s="87">
        <f t="shared" si="13"/>
        <v>0</v>
      </c>
      <c r="AU13" s="88">
        <f>AT13+AM13+AF13+Y13+R13+K13</f>
        <v>2480000</v>
      </c>
      <c r="AV13" s="96" t="s">
        <v>705</v>
      </c>
      <c r="AW13" s="108">
        <v>2022</v>
      </c>
      <c r="AX13" s="108">
        <v>2023</v>
      </c>
      <c r="AY13" s="119" t="s">
        <v>68</v>
      </c>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72"/>
      <c r="CU13" s="372"/>
      <c r="CV13" s="372"/>
      <c r="CW13" s="372"/>
      <c r="CX13" s="372"/>
      <c r="CY13" s="372"/>
      <c r="CZ13" s="372"/>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372"/>
      <c r="EP13" s="372"/>
      <c r="EQ13" s="372"/>
      <c r="ER13" s="372"/>
      <c r="ES13" s="372"/>
      <c r="ET13" s="372"/>
      <c r="EU13" s="372"/>
      <c r="EV13" s="372"/>
      <c r="EW13" s="372"/>
      <c r="EX13" s="372"/>
      <c r="EY13" s="372"/>
      <c r="EZ13" s="372"/>
      <c r="FA13" s="372"/>
      <c r="FB13" s="372"/>
      <c r="FC13" s="372"/>
      <c r="FD13" s="372"/>
      <c r="FE13" s="372"/>
      <c r="FF13" s="372"/>
      <c r="FG13" s="372"/>
      <c r="FH13" s="372"/>
      <c r="FI13" s="372"/>
      <c r="FJ13" s="372"/>
      <c r="FK13" s="372"/>
      <c r="FL13" s="372"/>
      <c r="FM13" s="372"/>
      <c r="FN13" s="372"/>
      <c r="FO13" s="372"/>
      <c r="FP13" s="372"/>
      <c r="FQ13" s="372"/>
      <c r="FR13" s="372"/>
      <c r="FS13" s="372"/>
      <c r="FT13" s="372"/>
      <c r="FU13" s="372"/>
      <c r="FV13" s="372"/>
      <c r="FW13" s="372"/>
      <c r="FX13" s="372"/>
      <c r="FY13" s="372"/>
      <c r="FZ13" s="372"/>
      <c r="GA13" s="372"/>
      <c r="GB13" s="372"/>
      <c r="GC13" s="372"/>
      <c r="GD13" s="372"/>
      <c r="GE13" s="372"/>
      <c r="GF13" s="372"/>
      <c r="GG13" s="372"/>
      <c r="GH13" s="372"/>
      <c r="GI13" s="372"/>
      <c r="GJ13" s="372"/>
      <c r="GK13" s="372"/>
      <c r="GL13" s="372"/>
      <c r="GM13" s="372"/>
      <c r="GN13" s="372"/>
      <c r="GO13" s="372"/>
      <c r="GP13" s="372"/>
      <c r="GQ13" s="372"/>
      <c r="GR13" s="372"/>
      <c r="GS13" s="372"/>
      <c r="GT13" s="372"/>
      <c r="GU13" s="372"/>
      <c r="GV13" s="372"/>
      <c r="GW13" s="372"/>
      <c r="GX13" s="372"/>
      <c r="GY13" s="372"/>
      <c r="GZ13" s="372"/>
      <c r="HA13" s="372"/>
      <c r="HB13" s="372"/>
      <c r="HC13" s="372"/>
      <c r="HD13" s="372"/>
      <c r="HE13" s="372"/>
      <c r="HF13" s="372"/>
      <c r="HG13" s="372"/>
      <c r="HH13" s="372"/>
      <c r="HI13" s="372"/>
      <c r="HJ13" s="372"/>
      <c r="HK13" s="372"/>
      <c r="HL13" s="372"/>
      <c r="HM13" s="372"/>
      <c r="HN13" s="372"/>
      <c r="HO13" s="372"/>
      <c r="HP13" s="372"/>
      <c r="HQ13" s="372"/>
      <c r="HR13" s="372"/>
      <c r="HS13" s="372"/>
      <c r="HT13" s="372"/>
      <c r="HU13" s="372"/>
      <c r="HV13" s="372"/>
      <c r="HW13" s="372"/>
      <c r="HX13" s="372"/>
      <c r="HY13" s="372"/>
      <c r="HZ13" s="372"/>
      <c r="IA13" s="372"/>
      <c r="IB13" s="372"/>
      <c r="IC13" s="372"/>
      <c r="ID13" s="372"/>
      <c r="IE13" s="372"/>
      <c r="IF13" s="372"/>
      <c r="IG13" s="372"/>
      <c r="IH13" s="372"/>
      <c r="II13" s="372"/>
      <c r="IJ13" s="372"/>
      <c r="IK13" s="372"/>
      <c r="IL13" s="372"/>
      <c r="IM13" s="372"/>
      <c r="IN13" s="372"/>
      <c r="IO13" s="372"/>
      <c r="IP13" s="372"/>
      <c r="IQ13" s="372"/>
      <c r="IR13" s="372"/>
      <c r="IS13" s="372"/>
      <c r="IT13" s="372"/>
      <c r="IU13" s="372"/>
      <c r="IV13" s="372"/>
      <c r="IW13" s="372"/>
      <c r="IX13" s="372"/>
      <c r="IY13" s="372"/>
      <c r="IZ13" s="372"/>
      <c r="JA13" s="372"/>
      <c r="JB13" s="372"/>
      <c r="JC13" s="372"/>
      <c r="JD13" s="372"/>
      <c r="JE13" s="372"/>
      <c r="JF13" s="372"/>
      <c r="JG13" s="372"/>
      <c r="JH13" s="372"/>
      <c r="JI13" s="372"/>
      <c r="JJ13" s="372"/>
      <c r="JK13" s="372"/>
      <c r="JL13" s="372"/>
      <c r="JM13" s="372"/>
      <c r="JN13" s="372"/>
      <c r="JO13" s="372"/>
      <c r="JP13" s="372"/>
      <c r="JQ13" s="372"/>
      <c r="JR13" s="372"/>
      <c r="JS13" s="372"/>
      <c r="JT13" s="372"/>
      <c r="JU13" s="372"/>
      <c r="JV13" s="372"/>
      <c r="JW13" s="372"/>
      <c r="JX13" s="372"/>
      <c r="JY13" s="372"/>
    </row>
    <row r="14" spans="1:285" s="229" customFormat="1" ht="198.75" customHeight="1" x14ac:dyDescent="0.25">
      <c r="A14" s="216" t="s">
        <v>340</v>
      </c>
      <c r="B14" s="217" t="s">
        <v>906</v>
      </c>
      <c r="C14" s="218" t="s">
        <v>97</v>
      </c>
      <c r="D14" s="219"/>
      <c r="E14" s="220">
        <v>74847</v>
      </c>
      <c r="F14" s="221">
        <v>140800</v>
      </c>
      <c r="G14" s="222"/>
      <c r="H14" s="222"/>
      <c r="I14" s="222"/>
      <c r="J14" s="219"/>
      <c r="K14" s="223">
        <f t="shared" si="9"/>
        <v>215647</v>
      </c>
      <c r="L14" s="224">
        <v>939408.00999999989</v>
      </c>
      <c r="M14" s="225">
        <v>563200</v>
      </c>
      <c r="N14" s="219"/>
      <c r="O14" s="219"/>
      <c r="P14" s="219"/>
      <c r="Q14" s="219"/>
      <c r="R14" s="223">
        <f>L14+M14+N14+P14</f>
        <v>1502608.0099999998</v>
      </c>
      <c r="S14" s="219"/>
      <c r="T14" s="219"/>
      <c r="U14" s="219"/>
      <c r="V14" s="219"/>
      <c r="W14" s="219"/>
      <c r="X14" s="219"/>
      <c r="Y14" s="223">
        <f t="shared" si="10"/>
        <v>0</v>
      </c>
      <c r="Z14" s="219"/>
      <c r="AA14" s="219"/>
      <c r="AB14" s="219"/>
      <c r="AC14" s="219"/>
      <c r="AD14" s="219"/>
      <c r="AE14" s="219"/>
      <c r="AF14" s="223">
        <f t="shared" si="11"/>
        <v>0</v>
      </c>
      <c r="AG14" s="219"/>
      <c r="AH14" s="219"/>
      <c r="AI14" s="219"/>
      <c r="AJ14" s="219"/>
      <c r="AK14" s="219"/>
      <c r="AL14" s="219"/>
      <c r="AM14" s="223">
        <f t="shared" si="12"/>
        <v>0</v>
      </c>
      <c r="AN14" s="219"/>
      <c r="AO14" s="219"/>
      <c r="AP14" s="219"/>
      <c r="AQ14" s="219"/>
      <c r="AR14" s="219"/>
      <c r="AS14" s="219"/>
      <c r="AT14" s="223">
        <f t="shared" si="13"/>
        <v>0</v>
      </c>
      <c r="AU14" s="226">
        <f>AT14+AM14+AF14+Y14+R14+K14</f>
        <v>1718255.0099999998</v>
      </c>
      <c r="AV14" s="227" t="s">
        <v>907</v>
      </c>
      <c r="AW14" s="219">
        <v>2022</v>
      </c>
      <c r="AX14" s="219">
        <v>2023</v>
      </c>
      <c r="AY14" s="228" t="s">
        <v>68</v>
      </c>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362"/>
      <c r="CI14" s="362"/>
      <c r="CJ14" s="362"/>
      <c r="CK14" s="362"/>
      <c r="CL14" s="362"/>
      <c r="CM14" s="362"/>
      <c r="CN14" s="362"/>
      <c r="CO14" s="362"/>
      <c r="CP14" s="362"/>
      <c r="CQ14" s="362"/>
      <c r="CR14" s="362"/>
      <c r="CS14" s="362"/>
      <c r="CT14" s="362"/>
      <c r="CU14" s="362"/>
      <c r="CV14" s="362"/>
      <c r="CW14" s="362"/>
      <c r="CX14" s="362"/>
      <c r="CY14" s="362"/>
      <c r="CZ14" s="362"/>
      <c r="DA14" s="362"/>
      <c r="DB14" s="362"/>
      <c r="DC14" s="362"/>
      <c r="DD14" s="362"/>
      <c r="DE14" s="362"/>
      <c r="DF14" s="362"/>
      <c r="DG14" s="362"/>
      <c r="DH14" s="362"/>
      <c r="DI14" s="362"/>
      <c r="DJ14" s="362"/>
      <c r="DK14" s="362"/>
      <c r="DL14" s="362"/>
      <c r="DM14" s="362"/>
      <c r="DN14" s="362"/>
      <c r="DO14" s="362"/>
      <c r="DP14" s="362"/>
      <c r="DQ14" s="362"/>
      <c r="DR14" s="362"/>
      <c r="DS14" s="362"/>
      <c r="DT14" s="362"/>
      <c r="DU14" s="362"/>
      <c r="DV14" s="362"/>
      <c r="DW14" s="362"/>
      <c r="DX14" s="362"/>
      <c r="DY14" s="362"/>
      <c r="DZ14" s="362"/>
      <c r="EA14" s="362"/>
      <c r="EB14" s="362"/>
      <c r="EC14" s="362"/>
      <c r="ED14" s="362"/>
      <c r="EE14" s="362"/>
      <c r="EF14" s="362"/>
      <c r="EG14" s="362"/>
      <c r="EH14" s="362"/>
      <c r="EI14" s="362"/>
      <c r="EJ14" s="362"/>
      <c r="EK14" s="362"/>
      <c r="EL14" s="362"/>
      <c r="EM14" s="362"/>
      <c r="EN14" s="362"/>
      <c r="EO14" s="362"/>
      <c r="EP14" s="362"/>
      <c r="EQ14" s="362"/>
      <c r="ER14" s="362"/>
      <c r="ES14" s="362"/>
      <c r="ET14" s="362"/>
      <c r="EU14" s="362"/>
      <c r="EV14" s="362"/>
      <c r="EW14" s="362"/>
      <c r="EX14" s="362"/>
      <c r="EY14" s="362"/>
      <c r="EZ14" s="362"/>
      <c r="FA14" s="362"/>
      <c r="FB14" s="362"/>
      <c r="FC14" s="362"/>
      <c r="FD14" s="362"/>
      <c r="FE14" s="362"/>
      <c r="FF14" s="362"/>
      <c r="FG14" s="362"/>
      <c r="FH14" s="362"/>
      <c r="FI14" s="362"/>
      <c r="FJ14" s="362"/>
      <c r="FK14" s="362"/>
      <c r="FL14" s="362"/>
      <c r="FM14" s="362"/>
      <c r="FN14" s="362"/>
      <c r="FO14" s="362"/>
      <c r="FP14" s="362"/>
      <c r="FQ14" s="362"/>
      <c r="FR14" s="362"/>
      <c r="FS14" s="362"/>
      <c r="FT14" s="362"/>
      <c r="FU14" s="362"/>
      <c r="FV14" s="362"/>
      <c r="FW14" s="362"/>
      <c r="FX14" s="362"/>
      <c r="FY14" s="362"/>
      <c r="FZ14" s="362"/>
      <c r="GA14" s="362"/>
      <c r="GB14" s="362"/>
      <c r="GC14" s="362"/>
      <c r="GD14" s="362"/>
      <c r="GE14" s="362"/>
      <c r="GF14" s="362"/>
      <c r="GG14" s="362"/>
      <c r="GH14" s="362"/>
      <c r="GI14" s="362"/>
      <c r="GJ14" s="362"/>
      <c r="GK14" s="362"/>
      <c r="GL14" s="362"/>
      <c r="GM14" s="362"/>
      <c r="GN14" s="362"/>
      <c r="GO14" s="362"/>
      <c r="GP14" s="362"/>
      <c r="GQ14" s="362"/>
      <c r="GR14" s="362"/>
      <c r="GS14" s="362"/>
      <c r="GT14" s="362"/>
      <c r="GU14" s="362"/>
      <c r="GV14" s="362"/>
      <c r="GW14" s="362"/>
      <c r="GX14" s="362"/>
      <c r="GY14" s="362"/>
      <c r="GZ14" s="362"/>
      <c r="HA14" s="362"/>
      <c r="HB14" s="362"/>
      <c r="HC14" s="362"/>
      <c r="HD14" s="362"/>
      <c r="HE14" s="362"/>
      <c r="HF14" s="362"/>
      <c r="HG14" s="362"/>
      <c r="HH14" s="362"/>
      <c r="HI14" s="362"/>
      <c r="HJ14" s="362"/>
      <c r="HK14" s="362"/>
      <c r="HL14" s="362"/>
      <c r="HM14" s="362"/>
      <c r="HN14" s="362"/>
      <c r="HO14" s="362"/>
      <c r="HP14" s="362"/>
      <c r="HQ14" s="362"/>
      <c r="HR14" s="362"/>
      <c r="HS14" s="362"/>
      <c r="HT14" s="362"/>
      <c r="HU14" s="362"/>
      <c r="HV14" s="362"/>
      <c r="HW14" s="362"/>
      <c r="HX14" s="362"/>
      <c r="HY14" s="362"/>
      <c r="HZ14" s="362"/>
      <c r="IA14" s="362"/>
      <c r="IB14" s="362"/>
      <c r="IC14" s="362"/>
      <c r="ID14" s="362"/>
      <c r="IE14" s="362"/>
      <c r="IF14" s="362"/>
      <c r="IG14" s="362"/>
      <c r="IH14" s="362"/>
      <c r="II14" s="362"/>
      <c r="IJ14" s="362"/>
      <c r="IK14" s="362"/>
      <c r="IL14" s="362"/>
      <c r="IM14" s="362"/>
      <c r="IN14" s="362"/>
      <c r="IO14" s="362"/>
      <c r="IP14" s="362"/>
      <c r="IQ14" s="362"/>
      <c r="IR14" s="362"/>
      <c r="IS14" s="362"/>
      <c r="IT14" s="362"/>
      <c r="IU14" s="362"/>
      <c r="IV14" s="362"/>
      <c r="IW14" s="362"/>
      <c r="IX14" s="362"/>
      <c r="IY14" s="362"/>
      <c r="IZ14" s="362"/>
      <c r="JA14" s="362"/>
      <c r="JB14" s="362"/>
      <c r="JC14" s="362"/>
      <c r="JD14" s="362"/>
      <c r="JE14" s="362"/>
      <c r="JF14" s="362"/>
      <c r="JG14" s="362"/>
      <c r="JH14" s="362"/>
      <c r="JI14" s="362"/>
      <c r="JJ14" s="362"/>
      <c r="JK14" s="362"/>
      <c r="JL14" s="362"/>
      <c r="JM14" s="362"/>
      <c r="JN14" s="362"/>
      <c r="JO14" s="362"/>
      <c r="JP14" s="362"/>
      <c r="JQ14" s="362"/>
      <c r="JR14" s="362"/>
      <c r="JS14" s="362"/>
      <c r="JT14" s="362"/>
      <c r="JU14" s="362"/>
      <c r="JV14" s="362"/>
      <c r="JW14" s="362"/>
      <c r="JX14" s="362"/>
      <c r="JY14" s="362"/>
    </row>
    <row r="15" spans="1:285" s="229" customFormat="1" ht="46.5" customHeight="1" x14ac:dyDescent="0.25">
      <c r="A15" s="412" t="s">
        <v>905</v>
      </c>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c r="AR15" s="413"/>
      <c r="AS15" s="413"/>
      <c r="AT15" s="413"/>
      <c r="AU15" s="413"/>
      <c r="AV15" s="413"/>
      <c r="AW15" s="413"/>
      <c r="AX15" s="413"/>
      <c r="AY15" s="414"/>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2"/>
      <c r="CR15" s="362"/>
      <c r="CS15" s="362"/>
      <c r="CT15" s="362"/>
      <c r="CU15" s="362"/>
      <c r="CV15" s="362"/>
      <c r="CW15" s="362"/>
      <c r="CX15" s="362"/>
      <c r="CY15" s="362"/>
      <c r="CZ15" s="362"/>
      <c r="DA15" s="362"/>
      <c r="DB15" s="362"/>
      <c r="DC15" s="362"/>
      <c r="DD15" s="362"/>
      <c r="DE15" s="362"/>
      <c r="DF15" s="362"/>
      <c r="DG15" s="362"/>
      <c r="DH15" s="362"/>
      <c r="DI15" s="362"/>
      <c r="DJ15" s="362"/>
      <c r="DK15" s="362"/>
      <c r="DL15" s="362"/>
      <c r="DM15" s="362"/>
      <c r="DN15" s="362"/>
      <c r="DO15" s="362"/>
      <c r="DP15" s="362"/>
      <c r="DQ15" s="362"/>
      <c r="DR15" s="362"/>
      <c r="DS15" s="362"/>
      <c r="DT15" s="362"/>
      <c r="DU15" s="362"/>
      <c r="DV15" s="362"/>
      <c r="DW15" s="362"/>
      <c r="DX15" s="362"/>
      <c r="DY15" s="362"/>
      <c r="DZ15" s="362"/>
      <c r="EA15" s="362"/>
      <c r="EB15" s="362"/>
      <c r="EC15" s="362"/>
      <c r="ED15" s="362"/>
      <c r="EE15" s="362"/>
      <c r="EF15" s="362"/>
      <c r="EG15" s="362"/>
      <c r="EH15" s="362"/>
      <c r="EI15" s="362"/>
      <c r="EJ15" s="362"/>
      <c r="EK15" s="362"/>
      <c r="EL15" s="362"/>
      <c r="EM15" s="362"/>
      <c r="EN15" s="362"/>
      <c r="EO15" s="362"/>
      <c r="EP15" s="362"/>
      <c r="EQ15" s="362"/>
      <c r="ER15" s="362"/>
      <c r="ES15" s="362"/>
      <c r="ET15" s="362"/>
      <c r="EU15" s="362"/>
      <c r="EV15" s="362"/>
      <c r="EW15" s="362"/>
      <c r="EX15" s="362"/>
      <c r="EY15" s="362"/>
      <c r="EZ15" s="362"/>
      <c r="FA15" s="362"/>
      <c r="FB15" s="362"/>
      <c r="FC15" s="362"/>
      <c r="FD15" s="362"/>
      <c r="FE15" s="362"/>
      <c r="FF15" s="362"/>
      <c r="FG15" s="362"/>
      <c r="FH15" s="362"/>
      <c r="FI15" s="362"/>
      <c r="FJ15" s="362"/>
      <c r="FK15" s="362"/>
      <c r="FL15" s="362"/>
      <c r="FM15" s="362"/>
      <c r="FN15" s="362"/>
      <c r="FO15" s="362"/>
      <c r="FP15" s="362"/>
      <c r="FQ15" s="362"/>
      <c r="FR15" s="362"/>
      <c r="FS15" s="362"/>
      <c r="FT15" s="362"/>
      <c r="FU15" s="362"/>
      <c r="FV15" s="362"/>
      <c r="FW15" s="362"/>
      <c r="FX15" s="362"/>
      <c r="FY15" s="362"/>
      <c r="FZ15" s="362"/>
      <c r="GA15" s="362"/>
      <c r="GB15" s="362"/>
      <c r="GC15" s="362"/>
      <c r="GD15" s="362"/>
      <c r="GE15" s="362"/>
      <c r="GF15" s="362"/>
      <c r="GG15" s="362"/>
      <c r="GH15" s="362"/>
      <c r="GI15" s="362"/>
      <c r="GJ15" s="362"/>
      <c r="GK15" s="362"/>
      <c r="GL15" s="362"/>
      <c r="GM15" s="362"/>
      <c r="GN15" s="362"/>
      <c r="GO15" s="362"/>
      <c r="GP15" s="362"/>
      <c r="GQ15" s="362"/>
      <c r="GR15" s="362"/>
      <c r="GS15" s="362"/>
      <c r="GT15" s="362"/>
      <c r="GU15" s="362"/>
      <c r="GV15" s="362"/>
      <c r="GW15" s="362"/>
      <c r="GX15" s="362"/>
      <c r="GY15" s="362"/>
      <c r="GZ15" s="362"/>
      <c r="HA15" s="362"/>
      <c r="HB15" s="362"/>
      <c r="HC15" s="362"/>
      <c r="HD15" s="362"/>
      <c r="HE15" s="362"/>
      <c r="HF15" s="362"/>
      <c r="HG15" s="362"/>
      <c r="HH15" s="362"/>
      <c r="HI15" s="362"/>
      <c r="HJ15" s="362"/>
      <c r="HK15" s="362"/>
      <c r="HL15" s="362"/>
      <c r="HM15" s="362"/>
      <c r="HN15" s="362"/>
      <c r="HO15" s="362"/>
      <c r="HP15" s="362"/>
      <c r="HQ15" s="362"/>
      <c r="HR15" s="362"/>
      <c r="HS15" s="362"/>
      <c r="HT15" s="362"/>
      <c r="HU15" s="362"/>
      <c r="HV15" s="362"/>
      <c r="HW15" s="362"/>
      <c r="HX15" s="362"/>
      <c r="HY15" s="362"/>
      <c r="HZ15" s="362"/>
      <c r="IA15" s="362"/>
      <c r="IB15" s="362"/>
      <c r="IC15" s="362"/>
      <c r="ID15" s="362"/>
      <c r="IE15" s="362"/>
      <c r="IF15" s="362"/>
      <c r="IG15" s="362"/>
      <c r="IH15" s="362"/>
      <c r="II15" s="362"/>
      <c r="IJ15" s="362"/>
      <c r="IK15" s="362"/>
      <c r="IL15" s="362"/>
      <c r="IM15" s="362"/>
      <c r="IN15" s="362"/>
      <c r="IO15" s="362"/>
      <c r="IP15" s="362"/>
      <c r="IQ15" s="362"/>
      <c r="IR15" s="362"/>
      <c r="IS15" s="362"/>
      <c r="IT15" s="362"/>
      <c r="IU15" s="362"/>
      <c r="IV15" s="362"/>
      <c r="IW15" s="362"/>
      <c r="IX15" s="362"/>
      <c r="IY15" s="362"/>
      <c r="IZ15" s="362"/>
      <c r="JA15" s="362"/>
      <c r="JB15" s="362"/>
      <c r="JC15" s="362"/>
      <c r="JD15" s="362"/>
      <c r="JE15" s="362"/>
      <c r="JF15" s="362"/>
      <c r="JG15" s="362"/>
      <c r="JH15" s="362"/>
      <c r="JI15" s="362"/>
      <c r="JJ15" s="362"/>
      <c r="JK15" s="362"/>
      <c r="JL15" s="362"/>
      <c r="JM15" s="362"/>
      <c r="JN15" s="362"/>
      <c r="JO15" s="362"/>
      <c r="JP15" s="362"/>
      <c r="JQ15" s="362"/>
      <c r="JR15" s="362"/>
      <c r="JS15" s="362"/>
      <c r="JT15" s="362"/>
      <c r="JU15" s="362"/>
      <c r="JV15" s="362"/>
      <c r="JW15" s="362"/>
      <c r="JX15" s="362"/>
      <c r="JY15" s="362"/>
    </row>
    <row r="16" spans="1:285" s="229" customFormat="1" ht="149.44999999999999" customHeight="1" x14ac:dyDescent="0.25">
      <c r="A16" s="216" t="s">
        <v>1005</v>
      </c>
      <c r="B16" s="218" t="s">
        <v>1006</v>
      </c>
      <c r="C16" s="218" t="s">
        <v>97</v>
      </c>
      <c r="D16" s="219"/>
      <c r="E16" s="243"/>
      <c r="F16" s="244"/>
      <c r="G16" s="219"/>
      <c r="H16" s="219"/>
      <c r="I16" s="219"/>
      <c r="J16" s="219"/>
      <c r="K16" s="326">
        <f t="shared" ref="K16" si="14">E16+F16+G16+I16</f>
        <v>0</v>
      </c>
      <c r="L16" s="243"/>
      <c r="M16" s="244"/>
      <c r="N16" s="219"/>
      <c r="O16" s="219"/>
      <c r="P16" s="219"/>
      <c r="Q16" s="219"/>
      <c r="R16" s="326">
        <f t="shared" ref="R16" si="15">L16+M16+N16+P16</f>
        <v>0</v>
      </c>
      <c r="S16" s="219"/>
      <c r="T16" s="219"/>
      <c r="U16" s="219"/>
      <c r="V16" s="218" t="s">
        <v>1007</v>
      </c>
      <c r="W16" s="219"/>
      <c r="X16" s="219"/>
      <c r="Y16" s="223">
        <f>S16+T16+U16+W16</f>
        <v>0</v>
      </c>
      <c r="Z16" s="337"/>
      <c r="AA16" s="218">
        <v>1828569</v>
      </c>
      <c r="AB16" s="337">
        <v>1002871.2</v>
      </c>
      <c r="AC16" s="218" t="s">
        <v>1007</v>
      </c>
      <c r="AD16" s="218"/>
      <c r="AE16" s="218"/>
      <c r="AF16" s="338">
        <f t="shared" ref="AF16" si="16">Z16+AA16+AB16+AD16</f>
        <v>2831440.2</v>
      </c>
      <c r="AG16" s="339"/>
      <c r="AH16" s="218"/>
      <c r="AI16" s="337">
        <v>2340032.7999999998</v>
      </c>
      <c r="AJ16" s="218" t="s">
        <v>1007</v>
      </c>
      <c r="AK16" s="218"/>
      <c r="AL16" s="218"/>
      <c r="AM16" s="338">
        <f>AG16+AH16+AI16+AK16</f>
        <v>2340032.7999999998</v>
      </c>
      <c r="AN16" s="243"/>
      <c r="AO16" s="244"/>
      <c r="AP16" s="219"/>
      <c r="AQ16" s="219"/>
      <c r="AR16" s="219"/>
      <c r="AS16" s="219"/>
      <c r="AT16" s="326">
        <f t="shared" ref="AT16" si="17">AN16+AO16+AP16+AR16</f>
        <v>0</v>
      </c>
      <c r="AU16" s="226">
        <f>AT16+AM16+AF16+Y16+R16+K16</f>
        <v>5171473</v>
      </c>
      <c r="AV16" s="227" t="s">
        <v>1065</v>
      </c>
      <c r="AW16" s="219">
        <v>2024</v>
      </c>
      <c r="AX16" s="219">
        <v>2026</v>
      </c>
      <c r="AY16" s="228" t="s">
        <v>68</v>
      </c>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c r="CS16" s="362"/>
      <c r="CT16" s="362"/>
      <c r="CU16" s="362"/>
      <c r="CV16" s="362"/>
      <c r="CW16" s="362"/>
      <c r="CX16" s="362"/>
      <c r="CY16" s="362"/>
      <c r="CZ16" s="362"/>
      <c r="DA16" s="362"/>
      <c r="DB16" s="362"/>
      <c r="DC16" s="362"/>
      <c r="DD16" s="362"/>
      <c r="DE16" s="362"/>
      <c r="DF16" s="362"/>
      <c r="DG16" s="362"/>
      <c r="DH16" s="362"/>
      <c r="DI16" s="362"/>
      <c r="DJ16" s="362"/>
      <c r="DK16" s="362"/>
      <c r="DL16" s="362"/>
      <c r="DM16" s="362"/>
      <c r="DN16" s="362"/>
      <c r="DO16" s="362"/>
      <c r="DP16" s="362"/>
      <c r="DQ16" s="362"/>
      <c r="DR16" s="362"/>
      <c r="DS16" s="362"/>
      <c r="DT16" s="362"/>
      <c r="DU16" s="362"/>
      <c r="DV16" s="362"/>
      <c r="DW16" s="362"/>
      <c r="DX16" s="362"/>
      <c r="DY16" s="362"/>
      <c r="DZ16" s="362"/>
      <c r="EA16" s="362"/>
      <c r="EB16" s="362"/>
      <c r="EC16" s="362"/>
      <c r="ED16" s="362"/>
      <c r="EE16" s="362"/>
      <c r="EF16" s="362"/>
      <c r="EG16" s="362"/>
      <c r="EH16" s="362"/>
      <c r="EI16" s="362"/>
      <c r="EJ16" s="362"/>
      <c r="EK16" s="362"/>
      <c r="EL16" s="362"/>
      <c r="EM16" s="362"/>
      <c r="EN16" s="362"/>
      <c r="EO16" s="362"/>
      <c r="EP16" s="362"/>
      <c r="EQ16" s="362"/>
      <c r="ER16" s="362"/>
      <c r="ES16" s="362"/>
      <c r="ET16" s="362"/>
      <c r="EU16" s="362"/>
      <c r="EV16" s="362"/>
      <c r="EW16" s="362"/>
      <c r="EX16" s="362"/>
      <c r="EY16" s="362"/>
      <c r="EZ16" s="362"/>
      <c r="FA16" s="362"/>
      <c r="FB16" s="362"/>
      <c r="FC16" s="362"/>
      <c r="FD16" s="362"/>
      <c r="FE16" s="362"/>
      <c r="FF16" s="362"/>
      <c r="FG16" s="362"/>
      <c r="FH16" s="362"/>
      <c r="FI16" s="362"/>
      <c r="FJ16" s="362"/>
      <c r="FK16" s="362"/>
      <c r="FL16" s="362"/>
      <c r="FM16" s="362"/>
      <c r="FN16" s="362"/>
      <c r="FO16" s="362"/>
      <c r="FP16" s="362"/>
      <c r="FQ16" s="362"/>
      <c r="FR16" s="362"/>
      <c r="FS16" s="362"/>
      <c r="FT16" s="362"/>
      <c r="FU16" s="362"/>
      <c r="FV16" s="362"/>
      <c r="FW16" s="362"/>
      <c r="FX16" s="362"/>
      <c r="FY16" s="362"/>
      <c r="FZ16" s="362"/>
      <c r="GA16" s="362"/>
      <c r="GB16" s="362"/>
      <c r="GC16" s="362"/>
      <c r="GD16" s="362"/>
      <c r="GE16" s="362"/>
      <c r="GF16" s="362"/>
      <c r="GG16" s="362"/>
      <c r="GH16" s="362"/>
      <c r="GI16" s="362"/>
      <c r="GJ16" s="362"/>
      <c r="GK16" s="362"/>
      <c r="GL16" s="362"/>
      <c r="GM16" s="362"/>
      <c r="GN16" s="362"/>
      <c r="GO16" s="362"/>
      <c r="GP16" s="362"/>
      <c r="GQ16" s="362"/>
      <c r="GR16" s="362"/>
      <c r="GS16" s="362"/>
      <c r="GT16" s="362"/>
      <c r="GU16" s="362"/>
      <c r="GV16" s="362"/>
      <c r="GW16" s="362"/>
      <c r="GX16" s="362"/>
      <c r="GY16" s="362"/>
      <c r="GZ16" s="362"/>
      <c r="HA16" s="362"/>
      <c r="HB16" s="362"/>
      <c r="HC16" s="362"/>
      <c r="HD16" s="362"/>
      <c r="HE16" s="362"/>
      <c r="HF16" s="362"/>
      <c r="HG16" s="362"/>
      <c r="HH16" s="362"/>
      <c r="HI16" s="362"/>
      <c r="HJ16" s="362"/>
      <c r="HK16" s="362"/>
      <c r="HL16" s="362"/>
      <c r="HM16" s="362"/>
      <c r="HN16" s="362"/>
      <c r="HO16" s="362"/>
      <c r="HP16" s="362"/>
      <c r="HQ16" s="362"/>
      <c r="HR16" s="362"/>
      <c r="HS16" s="362"/>
      <c r="HT16" s="362"/>
      <c r="HU16" s="362"/>
      <c r="HV16" s="362"/>
      <c r="HW16" s="362"/>
      <c r="HX16" s="362"/>
      <c r="HY16" s="362"/>
      <c r="HZ16" s="362"/>
      <c r="IA16" s="362"/>
      <c r="IB16" s="362"/>
      <c r="IC16" s="362"/>
      <c r="ID16" s="362"/>
      <c r="IE16" s="362"/>
      <c r="IF16" s="362"/>
      <c r="IG16" s="362"/>
      <c r="IH16" s="362"/>
      <c r="II16" s="362"/>
      <c r="IJ16" s="362"/>
      <c r="IK16" s="362"/>
      <c r="IL16" s="362"/>
      <c r="IM16" s="362"/>
      <c r="IN16" s="362"/>
      <c r="IO16" s="362"/>
      <c r="IP16" s="362"/>
      <c r="IQ16" s="362"/>
      <c r="IR16" s="362"/>
      <c r="IS16" s="362"/>
      <c r="IT16" s="362"/>
      <c r="IU16" s="362"/>
      <c r="IV16" s="362"/>
      <c r="IW16" s="362"/>
      <c r="IX16" s="362"/>
      <c r="IY16" s="362"/>
      <c r="IZ16" s="362"/>
      <c r="JA16" s="362"/>
      <c r="JB16" s="362"/>
      <c r="JC16" s="362"/>
      <c r="JD16" s="362"/>
      <c r="JE16" s="362"/>
      <c r="JF16" s="362"/>
      <c r="JG16" s="362"/>
      <c r="JH16" s="362"/>
      <c r="JI16" s="362"/>
      <c r="JJ16" s="362"/>
      <c r="JK16" s="362"/>
      <c r="JL16" s="362"/>
      <c r="JM16" s="362"/>
      <c r="JN16" s="362"/>
      <c r="JO16" s="362"/>
      <c r="JP16" s="362"/>
      <c r="JQ16" s="362"/>
      <c r="JR16" s="362"/>
      <c r="JS16" s="362"/>
      <c r="JT16" s="362"/>
      <c r="JU16" s="362"/>
      <c r="JV16" s="362"/>
      <c r="JW16" s="362"/>
      <c r="JX16" s="362"/>
      <c r="JY16" s="362"/>
    </row>
    <row r="17" spans="1:285" s="314" customFormat="1" ht="45.95" customHeight="1" x14ac:dyDescent="0.25">
      <c r="A17" s="404" t="s">
        <v>1074</v>
      </c>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6"/>
      <c r="AZ17" s="364"/>
      <c r="BA17" s="364"/>
      <c r="BB17" s="364"/>
      <c r="BC17" s="364"/>
      <c r="BD17" s="364"/>
      <c r="BE17" s="364"/>
      <c r="BF17" s="364"/>
      <c r="BG17" s="364"/>
      <c r="BH17" s="364"/>
      <c r="BI17" s="364"/>
      <c r="BJ17" s="364"/>
      <c r="BK17" s="364"/>
      <c r="BL17" s="364"/>
      <c r="BM17" s="364"/>
      <c r="BN17" s="364"/>
      <c r="BO17" s="364"/>
      <c r="BP17" s="364"/>
      <c r="BQ17" s="364"/>
      <c r="BR17" s="364"/>
      <c r="BS17" s="364"/>
      <c r="BT17" s="364"/>
      <c r="BU17" s="364"/>
      <c r="BV17" s="364"/>
      <c r="BW17" s="364"/>
      <c r="BX17" s="364"/>
      <c r="BY17" s="364"/>
      <c r="BZ17" s="364"/>
      <c r="CA17" s="364"/>
      <c r="CB17" s="364"/>
      <c r="CC17" s="364"/>
      <c r="CD17" s="364"/>
      <c r="CE17" s="364"/>
      <c r="CF17" s="364"/>
      <c r="CG17" s="364"/>
      <c r="CH17" s="364"/>
      <c r="CI17" s="364"/>
      <c r="CJ17" s="364"/>
      <c r="CK17" s="364"/>
      <c r="CL17" s="364"/>
      <c r="CM17" s="364"/>
      <c r="CN17" s="364"/>
      <c r="CO17" s="364"/>
      <c r="CP17" s="364"/>
      <c r="CQ17" s="364"/>
      <c r="CR17" s="364"/>
      <c r="CS17" s="364"/>
      <c r="CT17" s="364"/>
      <c r="CU17" s="364"/>
      <c r="CV17" s="364"/>
      <c r="CW17" s="364"/>
      <c r="CX17" s="364"/>
      <c r="CY17" s="364"/>
      <c r="CZ17" s="364"/>
      <c r="DA17" s="364"/>
      <c r="DB17" s="364"/>
      <c r="DC17" s="364"/>
      <c r="DD17" s="364"/>
      <c r="DE17" s="364"/>
      <c r="DF17" s="364"/>
      <c r="DG17" s="364"/>
      <c r="DH17" s="364"/>
      <c r="DI17" s="364"/>
      <c r="DJ17" s="364"/>
      <c r="DK17" s="364"/>
      <c r="DL17" s="364"/>
      <c r="DM17" s="364"/>
      <c r="DN17" s="364"/>
      <c r="DO17" s="364"/>
      <c r="DP17" s="364"/>
      <c r="DQ17" s="364"/>
      <c r="DR17" s="364"/>
      <c r="DS17" s="364"/>
      <c r="DT17" s="364"/>
      <c r="DU17" s="364"/>
      <c r="DV17" s="364"/>
      <c r="DW17" s="364"/>
      <c r="DX17" s="364"/>
      <c r="DY17" s="364"/>
      <c r="DZ17" s="364"/>
      <c r="EA17" s="364"/>
      <c r="EB17" s="364"/>
      <c r="EC17" s="364"/>
      <c r="ED17" s="364"/>
      <c r="EE17" s="364"/>
      <c r="EF17" s="364"/>
      <c r="EG17" s="364"/>
      <c r="EH17" s="364"/>
      <c r="EI17" s="364"/>
      <c r="EJ17" s="364"/>
      <c r="EK17" s="364"/>
      <c r="EL17" s="364"/>
      <c r="EM17" s="364"/>
      <c r="EN17" s="364"/>
      <c r="EO17" s="364"/>
      <c r="EP17" s="364"/>
      <c r="EQ17" s="364"/>
      <c r="ER17" s="364"/>
      <c r="ES17" s="364"/>
      <c r="ET17" s="364"/>
      <c r="EU17" s="364"/>
      <c r="EV17" s="364"/>
      <c r="EW17" s="364"/>
      <c r="EX17" s="364"/>
      <c r="EY17" s="364"/>
      <c r="EZ17" s="364"/>
      <c r="FA17" s="364"/>
      <c r="FB17" s="364"/>
      <c r="FC17" s="364"/>
      <c r="FD17" s="364"/>
      <c r="FE17" s="364"/>
      <c r="FF17" s="364"/>
      <c r="FG17" s="364"/>
      <c r="FH17" s="364"/>
      <c r="FI17" s="364"/>
      <c r="FJ17" s="364"/>
      <c r="FK17" s="364"/>
      <c r="FL17" s="364"/>
      <c r="FM17" s="364"/>
      <c r="FN17" s="364"/>
      <c r="FO17" s="364"/>
      <c r="FP17" s="364"/>
      <c r="FQ17" s="364"/>
      <c r="FR17" s="364"/>
      <c r="FS17" s="364"/>
      <c r="FT17" s="364"/>
      <c r="FU17" s="364"/>
      <c r="FV17" s="364"/>
      <c r="FW17" s="364"/>
      <c r="FX17" s="364"/>
      <c r="FY17" s="364"/>
      <c r="FZ17" s="364"/>
      <c r="GA17" s="364"/>
      <c r="GB17" s="364"/>
      <c r="GC17" s="364"/>
      <c r="GD17" s="364"/>
      <c r="GE17" s="364"/>
      <c r="GF17" s="364"/>
      <c r="GG17" s="364"/>
      <c r="GH17" s="364"/>
      <c r="GI17" s="364"/>
      <c r="GJ17" s="364"/>
      <c r="GK17" s="364"/>
      <c r="GL17" s="364"/>
      <c r="GM17" s="364"/>
      <c r="GN17" s="364"/>
      <c r="GO17" s="364"/>
      <c r="GP17" s="364"/>
      <c r="GQ17" s="364"/>
      <c r="GR17" s="364"/>
      <c r="GS17" s="364"/>
      <c r="GT17" s="364"/>
      <c r="GU17" s="364"/>
      <c r="GV17" s="364"/>
      <c r="GW17" s="364"/>
      <c r="GX17" s="364"/>
      <c r="GY17" s="364"/>
      <c r="GZ17" s="364"/>
      <c r="HA17" s="364"/>
      <c r="HB17" s="364"/>
      <c r="HC17" s="364"/>
      <c r="HD17" s="364"/>
      <c r="HE17" s="364"/>
      <c r="HF17" s="364"/>
      <c r="HG17" s="364"/>
      <c r="HH17" s="364"/>
      <c r="HI17" s="364"/>
      <c r="HJ17" s="364"/>
      <c r="HK17" s="364"/>
      <c r="HL17" s="364"/>
      <c r="HM17" s="364"/>
      <c r="HN17" s="364"/>
      <c r="HO17" s="364"/>
      <c r="HP17" s="364"/>
      <c r="HQ17" s="364"/>
      <c r="HR17" s="364"/>
      <c r="HS17" s="364"/>
      <c r="HT17" s="364"/>
      <c r="HU17" s="364"/>
      <c r="HV17" s="364"/>
      <c r="HW17" s="364"/>
      <c r="HX17" s="364"/>
      <c r="HY17" s="364"/>
      <c r="HZ17" s="364"/>
      <c r="IA17" s="364"/>
      <c r="IB17" s="364"/>
      <c r="IC17" s="364"/>
      <c r="ID17" s="364"/>
      <c r="IE17" s="364"/>
      <c r="IF17" s="364"/>
      <c r="IG17" s="364"/>
      <c r="IH17" s="364"/>
      <c r="II17" s="364"/>
      <c r="IJ17" s="364"/>
      <c r="IK17" s="364"/>
      <c r="IL17" s="364"/>
      <c r="IM17" s="364"/>
      <c r="IN17" s="364"/>
      <c r="IO17" s="364"/>
      <c r="IP17" s="364"/>
      <c r="IQ17" s="364"/>
      <c r="IR17" s="364"/>
      <c r="IS17" s="364"/>
      <c r="IT17" s="364"/>
      <c r="IU17" s="364"/>
      <c r="IV17" s="364"/>
      <c r="IW17" s="364"/>
      <c r="IX17" s="364"/>
      <c r="IY17" s="364"/>
      <c r="IZ17" s="364"/>
      <c r="JA17" s="364"/>
      <c r="JB17" s="364"/>
      <c r="JC17" s="364"/>
      <c r="JD17" s="364"/>
      <c r="JE17" s="364"/>
      <c r="JF17" s="364"/>
      <c r="JG17" s="364"/>
      <c r="JH17" s="364"/>
      <c r="JI17" s="364"/>
      <c r="JJ17" s="364"/>
      <c r="JK17" s="364"/>
      <c r="JL17" s="364"/>
      <c r="JM17" s="364"/>
      <c r="JN17" s="364"/>
      <c r="JO17" s="364"/>
      <c r="JP17" s="364"/>
      <c r="JQ17" s="364"/>
      <c r="JR17" s="364"/>
      <c r="JS17" s="364"/>
      <c r="JT17" s="364"/>
      <c r="JU17" s="364"/>
      <c r="JV17" s="364"/>
      <c r="JW17" s="364"/>
      <c r="JX17" s="364"/>
      <c r="JY17" s="364"/>
    </row>
    <row r="18" spans="1:285" ht="192" customHeight="1" x14ac:dyDescent="0.25">
      <c r="A18" s="231" t="s">
        <v>1018</v>
      </c>
      <c r="B18" s="233" t="s">
        <v>1019</v>
      </c>
      <c r="C18" s="233" t="s">
        <v>97</v>
      </c>
      <c r="D18" s="234"/>
      <c r="E18" s="264"/>
      <c r="F18" s="265"/>
      <c r="G18" s="234"/>
      <c r="H18" s="234"/>
      <c r="I18" s="234"/>
      <c r="J18" s="234"/>
      <c r="K18" s="273">
        <f t="shared" ref="K18" si="18">E18+F18+G18+I18</f>
        <v>0</v>
      </c>
      <c r="L18" s="264"/>
      <c r="M18" s="265"/>
      <c r="N18" s="234"/>
      <c r="O18" s="234"/>
      <c r="P18" s="234"/>
      <c r="Q18" s="234"/>
      <c r="R18" s="273">
        <f t="shared" ref="R18" si="19">L18+M18+N18+P18</f>
        <v>0</v>
      </c>
      <c r="S18" s="234"/>
      <c r="T18" s="234"/>
      <c r="U18" s="234"/>
      <c r="V18" s="233"/>
      <c r="W18" s="234"/>
      <c r="X18" s="234"/>
      <c r="Y18" s="236">
        <f>S18+T18+U18+W18</f>
        <v>0</v>
      </c>
      <c r="Z18" s="296"/>
      <c r="AA18" s="233">
        <v>32673</v>
      </c>
      <c r="AB18" s="296">
        <v>185149</v>
      </c>
      <c r="AC18" s="233" t="s">
        <v>46</v>
      </c>
      <c r="AD18" s="233"/>
      <c r="AE18" s="233"/>
      <c r="AF18" s="297">
        <f t="shared" ref="AF18" si="20">Z18+AA18+AB18+AD18</f>
        <v>217822</v>
      </c>
      <c r="AG18" s="298"/>
      <c r="AH18" s="233">
        <v>14003</v>
      </c>
      <c r="AI18" s="296">
        <v>79349</v>
      </c>
      <c r="AJ18" s="233" t="s">
        <v>46</v>
      </c>
      <c r="AK18" s="233"/>
      <c r="AL18" s="233"/>
      <c r="AM18" s="297">
        <f>AG18+AH18+AI18+AK18</f>
        <v>93352</v>
      </c>
      <c r="AN18" s="264"/>
      <c r="AO18" s="265"/>
      <c r="AP18" s="234"/>
      <c r="AQ18" s="233"/>
      <c r="AR18" s="234"/>
      <c r="AS18" s="234"/>
      <c r="AT18" s="273">
        <f t="shared" ref="AT18" si="21">AN18+AO18+AP18+AR18</f>
        <v>0</v>
      </c>
      <c r="AU18" s="237">
        <f>AT18+AM18+AF18+Y18+R18+K18</f>
        <v>311174</v>
      </c>
      <c r="AV18" s="238" t="s">
        <v>1020</v>
      </c>
      <c r="AW18" s="234">
        <v>2024</v>
      </c>
      <c r="AX18" s="234">
        <v>2026</v>
      </c>
      <c r="AY18" s="239" t="s">
        <v>68</v>
      </c>
    </row>
    <row r="19" spans="1:285" ht="39.6" customHeight="1" x14ac:dyDescent="0.25">
      <c r="A19" s="388" t="s">
        <v>1021</v>
      </c>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90"/>
    </row>
    <row r="20" spans="1:285" s="20" customFormat="1" ht="31.5" customHeight="1" x14ac:dyDescent="0.25">
      <c r="A20" s="386" t="s">
        <v>591</v>
      </c>
      <c r="B20" s="387"/>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60"/>
      <c r="BA20" s="360"/>
      <c r="BB20" s="360"/>
      <c r="BC20" s="360"/>
      <c r="BD20" s="360"/>
      <c r="BE20" s="360"/>
      <c r="BF20" s="360"/>
      <c r="BG20" s="360"/>
      <c r="BH20" s="360"/>
      <c r="BI20" s="360"/>
      <c r="BJ20" s="360"/>
      <c r="BK20" s="360"/>
      <c r="BL20" s="360"/>
      <c r="BM20" s="360"/>
      <c r="BN20" s="360"/>
      <c r="BO20" s="360"/>
      <c r="BP20" s="360"/>
      <c r="BQ20" s="360"/>
      <c r="BR20" s="360"/>
      <c r="BS20" s="360"/>
      <c r="BT20" s="360"/>
      <c r="BU20" s="360"/>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360"/>
      <c r="DZ20" s="360"/>
      <c r="EA20" s="360"/>
      <c r="EB20" s="360"/>
      <c r="EC20" s="360"/>
      <c r="ED20" s="360"/>
      <c r="EE20" s="360"/>
      <c r="EF20" s="360"/>
      <c r="EG20" s="360"/>
      <c r="EH20" s="360"/>
      <c r="EI20" s="360"/>
      <c r="EJ20" s="360"/>
      <c r="EK20" s="360"/>
      <c r="EL20" s="360"/>
      <c r="EM20" s="360"/>
      <c r="EN20" s="360"/>
      <c r="EO20" s="360"/>
      <c r="EP20" s="360"/>
      <c r="EQ20" s="360"/>
      <c r="ER20" s="360"/>
      <c r="ES20" s="360"/>
      <c r="ET20" s="360"/>
      <c r="EU20" s="360"/>
      <c r="EV20" s="360"/>
      <c r="EW20" s="360"/>
      <c r="EX20" s="360"/>
      <c r="EY20" s="360"/>
      <c r="EZ20" s="360"/>
      <c r="FA20" s="360"/>
      <c r="FB20" s="360"/>
      <c r="FC20" s="360"/>
      <c r="FD20" s="360"/>
      <c r="FE20" s="360"/>
      <c r="FF20" s="360"/>
      <c r="FG20" s="360"/>
      <c r="FH20" s="360"/>
      <c r="FI20" s="360"/>
      <c r="FJ20" s="360"/>
      <c r="FK20" s="360"/>
      <c r="FL20" s="360"/>
      <c r="FM20" s="360"/>
      <c r="FN20" s="360"/>
      <c r="FO20" s="360"/>
      <c r="FP20" s="360"/>
      <c r="FQ20" s="360"/>
      <c r="FR20" s="360"/>
      <c r="FS20" s="360"/>
      <c r="FT20" s="360"/>
      <c r="FU20" s="360"/>
      <c r="FV20" s="360"/>
      <c r="FW20" s="360"/>
      <c r="FX20" s="360"/>
      <c r="FY20" s="360"/>
      <c r="FZ20" s="360"/>
      <c r="GA20" s="360"/>
      <c r="GB20" s="360"/>
      <c r="GC20" s="360"/>
      <c r="GD20" s="360"/>
      <c r="GE20" s="360"/>
      <c r="GF20" s="360"/>
      <c r="GG20" s="360"/>
      <c r="GH20" s="360"/>
      <c r="GI20" s="360"/>
      <c r="GJ20" s="360"/>
      <c r="GK20" s="360"/>
      <c r="GL20" s="360"/>
      <c r="GM20" s="360"/>
      <c r="GN20" s="360"/>
      <c r="GO20" s="360"/>
      <c r="GP20" s="360"/>
      <c r="GQ20" s="360"/>
      <c r="GR20" s="360"/>
      <c r="GS20" s="360"/>
      <c r="GT20" s="360"/>
      <c r="GU20" s="360"/>
      <c r="GV20" s="360"/>
      <c r="GW20" s="360"/>
      <c r="GX20" s="360"/>
      <c r="GY20" s="360"/>
      <c r="GZ20" s="360"/>
      <c r="HA20" s="360"/>
      <c r="HB20" s="360"/>
      <c r="HC20" s="360"/>
      <c r="HD20" s="360"/>
      <c r="HE20" s="360"/>
      <c r="HF20" s="360"/>
      <c r="HG20" s="360"/>
      <c r="HH20" s="360"/>
      <c r="HI20" s="360"/>
      <c r="HJ20" s="360"/>
      <c r="HK20" s="360"/>
      <c r="HL20" s="360"/>
      <c r="HM20" s="360"/>
      <c r="HN20" s="360"/>
      <c r="HO20" s="360"/>
      <c r="HP20" s="360"/>
      <c r="HQ20" s="360"/>
      <c r="HR20" s="360"/>
      <c r="HS20" s="360"/>
      <c r="HT20" s="360"/>
      <c r="HU20" s="360"/>
      <c r="HV20" s="360"/>
      <c r="HW20" s="360"/>
      <c r="HX20" s="360"/>
      <c r="HY20" s="360"/>
      <c r="HZ20" s="360"/>
      <c r="IA20" s="360"/>
      <c r="IB20" s="360"/>
      <c r="IC20" s="360"/>
      <c r="ID20" s="360"/>
      <c r="IE20" s="360"/>
      <c r="IF20" s="360"/>
      <c r="IG20" s="360"/>
      <c r="IH20" s="360"/>
      <c r="II20" s="360"/>
      <c r="IJ20" s="360"/>
      <c r="IK20" s="360"/>
      <c r="IL20" s="360"/>
      <c r="IM20" s="360"/>
      <c r="IN20" s="360"/>
      <c r="IO20" s="360"/>
      <c r="IP20" s="360"/>
      <c r="IQ20" s="360"/>
      <c r="IR20" s="360"/>
      <c r="IS20" s="360"/>
      <c r="IT20" s="360"/>
      <c r="IU20" s="360"/>
      <c r="IV20" s="360"/>
      <c r="IW20" s="360"/>
      <c r="IX20" s="360"/>
      <c r="IY20" s="360"/>
      <c r="IZ20" s="360"/>
      <c r="JA20" s="360"/>
      <c r="JB20" s="360"/>
      <c r="JC20" s="360"/>
      <c r="JD20" s="360"/>
      <c r="JE20" s="360"/>
      <c r="JF20" s="360"/>
      <c r="JG20" s="360"/>
      <c r="JH20" s="360"/>
      <c r="JI20" s="360"/>
      <c r="JJ20" s="360"/>
      <c r="JK20" s="360"/>
      <c r="JL20" s="360"/>
      <c r="JM20" s="360"/>
      <c r="JN20" s="360"/>
      <c r="JO20" s="360"/>
      <c r="JP20" s="360"/>
      <c r="JQ20" s="360"/>
      <c r="JR20" s="360"/>
      <c r="JS20" s="360"/>
      <c r="JT20" s="360"/>
      <c r="JU20" s="360"/>
      <c r="JV20" s="360"/>
      <c r="JW20" s="360"/>
      <c r="JX20" s="360"/>
      <c r="JY20" s="360"/>
    </row>
    <row r="21" spans="1:285" ht="164.25" customHeight="1" x14ac:dyDescent="0.25">
      <c r="A21" s="126" t="s">
        <v>520</v>
      </c>
      <c r="B21" s="51" t="s">
        <v>212</v>
      </c>
      <c r="C21" s="48" t="s">
        <v>97</v>
      </c>
      <c r="D21" s="50"/>
      <c r="E21" s="90">
        <v>40000</v>
      </c>
      <c r="F21" s="90">
        <v>105000</v>
      </c>
      <c r="G21" s="50"/>
      <c r="H21" s="50"/>
      <c r="I21" s="50"/>
      <c r="J21" s="50"/>
      <c r="K21" s="87">
        <f t="shared" si="9"/>
        <v>145000</v>
      </c>
      <c r="L21" s="90"/>
      <c r="M21" s="90"/>
      <c r="N21" s="50"/>
      <c r="O21" s="50"/>
      <c r="P21" s="50"/>
      <c r="Q21" s="50"/>
      <c r="R21" s="87">
        <f>L21+M21+N21+P21</f>
        <v>0</v>
      </c>
      <c r="S21" s="50"/>
      <c r="T21" s="50"/>
      <c r="U21" s="50"/>
      <c r="V21" s="50"/>
      <c r="W21" s="50"/>
      <c r="X21" s="50"/>
      <c r="Y21" s="87">
        <f t="shared" si="10"/>
        <v>0</v>
      </c>
      <c r="Z21" s="50"/>
      <c r="AA21" s="50"/>
      <c r="AB21" s="50"/>
      <c r="AC21" s="50"/>
      <c r="AD21" s="50"/>
      <c r="AE21" s="50"/>
      <c r="AF21" s="87">
        <f t="shared" si="11"/>
        <v>0</v>
      </c>
      <c r="AG21" s="50"/>
      <c r="AH21" s="50"/>
      <c r="AI21" s="50"/>
      <c r="AJ21" s="50"/>
      <c r="AK21" s="50"/>
      <c r="AL21" s="50"/>
      <c r="AM21" s="87">
        <f t="shared" si="12"/>
        <v>0</v>
      </c>
      <c r="AN21" s="50"/>
      <c r="AO21" s="50"/>
      <c r="AP21" s="50"/>
      <c r="AQ21" s="50"/>
      <c r="AR21" s="50"/>
      <c r="AS21" s="50"/>
      <c r="AT21" s="87">
        <f t="shared" si="13"/>
        <v>0</v>
      </c>
      <c r="AU21" s="88">
        <f t="shared" ref="AU21:AU53" si="22">AT21+AM21+AF21+Y21+R21+K21</f>
        <v>145000</v>
      </c>
      <c r="AV21" s="89" t="s">
        <v>704</v>
      </c>
      <c r="AW21" s="50">
        <v>2022</v>
      </c>
      <c r="AX21" s="50">
        <v>2022</v>
      </c>
      <c r="AY21" s="48" t="s">
        <v>213</v>
      </c>
    </row>
    <row r="22" spans="1:285" ht="126" customHeight="1" x14ac:dyDescent="0.25">
      <c r="A22" s="126" t="s">
        <v>341</v>
      </c>
      <c r="B22" s="51" t="s">
        <v>492</v>
      </c>
      <c r="C22" s="48" t="s">
        <v>97</v>
      </c>
      <c r="D22" s="50"/>
      <c r="E22" s="50"/>
      <c r="F22" s="50"/>
      <c r="G22" s="50"/>
      <c r="H22" s="50" t="s">
        <v>95</v>
      </c>
      <c r="I22" s="50"/>
      <c r="J22" s="50"/>
      <c r="K22" s="87">
        <f t="shared" si="9"/>
        <v>0</v>
      </c>
      <c r="L22" s="50">
        <v>50000</v>
      </c>
      <c r="M22" s="50"/>
      <c r="N22" s="50"/>
      <c r="O22" s="50"/>
      <c r="P22" s="50"/>
      <c r="Q22" s="50"/>
      <c r="R22" s="87">
        <f>L22+M22+N22+P22</f>
        <v>50000</v>
      </c>
      <c r="S22" s="50"/>
      <c r="T22" s="50"/>
      <c r="U22" s="50"/>
      <c r="V22" s="50"/>
      <c r="W22" s="50"/>
      <c r="X22" s="50"/>
      <c r="Y22" s="87">
        <f t="shared" si="10"/>
        <v>0</v>
      </c>
      <c r="Z22" s="50"/>
      <c r="AA22" s="50"/>
      <c r="AB22" s="50"/>
      <c r="AC22" s="50"/>
      <c r="AD22" s="50"/>
      <c r="AE22" s="50"/>
      <c r="AF22" s="87">
        <f t="shared" si="11"/>
        <v>0</v>
      </c>
      <c r="AG22" s="50"/>
      <c r="AH22" s="50"/>
      <c r="AI22" s="50"/>
      <c r="AJ22" s="50"/>
      <c r="AK22" s="50"/>
      <c r="AL22" s="50"/>
      <c r="AM22" s="87">
        <f t="shared" si="12"/>
        <v>0</v>
      </c>
      <c r="AN22" s="50"/>
      <c r="AO22" s="50"/>
      <c r="AP22" s="50"/>
      <c r="AQ22" s="50"/>
      <c r="AR22" s="50"/>
      <c r="AS22" s="50"/>
      <c r="AT22" s="87">
        <f t="shared" si="13"/>
        <v>0</v>
      </c>
      <c r="AU22" s="88">
        <f t="shared" si="22"/>
        <v>50000</v>
      </c>
      <c r="AV22" s="89" t="s">
        <v>707</v>
      </c>
      <c r="AW22" s="50">
        <v>2023</v>
      </c>
      <c r="AX22" s="50">
        <v>2023</v>
      </c>
      <c r="AY22" s="91" t="s">
        <v>493</v>
      </c>
    </row>
    <row r="23" spans="1:285" ht="99.75" customHeight="1" x14ac:dyDescent="0.25">
      <c r="A23" s="126" t="s">
        <v>342</v>
      </c>
      <c r="B23" s="51" t="s">
        <v>207</v>
      </c>
      <c r="C23" s="48" t="s">
        <v>126</v>
      </c>
      <c r="D23" s="50"/>
      <c r="F23" s="50"/>
      <c r="G23" s="50"/>
      <c r="H23" s="50"/>
      <c r="I23" s="50"/>
      <c r="J23" s="50"/>
      <c r="K23" s="87">
        <f t="shared" si="9"/>
        <v>0</v>
      </c>
      <c r="L23" s="50">
        <v>110000</v>
      </c>
      <c r="M23" s="50"/>
      <c r="N23" s="50"/>
      <c r="O23" s="50"/>
      <c r="P23" s="50"/>
      <c r="Q23" s="50"/>
      <c r="R23" s="87"/>
      <c r="S23" s="50"/>
      <c r="T23" s="50"/>
      <c r="U23" s="50"/>
      <c r="V23" s="50"/>
      <c r="W23" s="50"/>
      <c r="X23" s="50"/>
      <c r="Y23" s="87">
        <f t="shared" si="10"/>
        <v>0</v>
      </c>
      <c r="Z23" s="50"/>
      <c r="AA23" s="50"/>
      <c r="AB23" s="50"/>
      <c r="AC23" s="50"/>
      <c r="AD23" s="50"/>
      <c r="AE23" s="50"/>
      <c r="AF23" s="87">
        <f t="shared" si="11"/>
        <v>0</v>
      </c>
      <c r="AG23" s="50"/>
      <c r="AH23" s="50"/>
      <c r="AI23" s="50"/>
      <c r="AJ23" s="50"/>
      <c r="AK23" s="50"/>
      <c r="AL23" s="50"/>
      <c r="AM23" s="87">
        <f t="shared" si="12"/>
        <v>0</v>
      </c>
      <c r="AN23" s="50"/>
      <c r="AO23" s="50"/>
      <c r="AP23" s="50"/>
      <c r="AQ23" s="50"/>
      <c r="AR23" s="50"/>
      <c r="AS23" s="50"/>
      <c r="AT23" s="87">
        <f t="shared" si="13"/>
        <v>0</v>
      </c>
      <c r="AU23" s="88">
        <f t="shared" si="22"/>
        <v>0</v>
      </c>
      <c r="AV23" s="89" t="s">
        <v>695</v>
      </c>
      <c r="AW23" s="50">
        <v>2022</v>
      </c>
      <c r="AX23" s="50">
        <v>2022</v>
      </c>
      <c r="AY23" s="48" t="s">
        <v>208</v>
      </c>
    </row>
    <row r="24" spans="1:285" ht="213.6" customHeight="1" x14ac:dyDescent="0.25">
      <c r="A24" s="231" t="s">
        <v>343</v>
      </c>
      <c r="B24" s="232" t="s">
        <v>957</v>
      </c>
      <c r="C24" s="233" t="s">
        <v>97</v>
      </c>
      <c r="D24" s="234"/>
      <c r="E24" s="234"/>
      <c r="F24" s="234"/>
      <c r="G24" s="234"/>
      <c r="H24" s="234"/>
      <c r="I24" s="234"/>
      <c r="J24" s="234"/>
      <c r="K24" s="236">
        <f t="shared" si="9"/>
        <v>0</v>
      </c>
      <c r="L24" s="234"/>
      <c r="M24" s="234"/>
      <c r="N24" s="234"/>
      <c r="O24" s="234"/>
      <c r="P24" s="234"/>
      <c r="Q24" s="234"/>
      <c r="R24" s="236">
        <f t="shared" ref="R24" si="23">L24+M24+N24+P24</f>
        <v>0</v>
      </c>
      <c r="S24" s="234"/>
      <c r="T24" s="234"/>
      <c r="U24" s="234"/>
      <c r="V24" s="234"/>
      <c r="W24" s="234"/>
      <c r="X24" s="234"/>
      <c r="Y24" s="236">
        <f t="shared" si="10"/>
        <v>0</v>
      </c>
      <c r="Z24" s="234">
        <v>25000</v>
      </c>
      <c r="AA24" s="234"/>
      <c r="AB24" s="234"/>
      <c r="AC24" s="234"/>
      <c r="AD24" s="234"/>
      <c r="AE24" s="234"/>
      <c r="AF24" s="236">
        <f t="shared" si="11"/>
        <v>25000</v>
      </c>
      <c r="AG24" s="234">
        <v>25000</v>
      </c>
      <c r="AH24" s="234"/>
      <c r="AI24" s="234"/>
      <c r="AJ24" s="234"/>
      <c r="AK24" s="234"/>
      <c r="AL24" s="234"/>
      <c r="AM24" s="236">
        <f t="shared" si="12"/>
        <v>25000</v>
      </c>
      <c r="AN24" s="234"/>
      <c r="AO24" s="234"/>
      <c r="AP24" s="234"/>
      <c r="AQ24" s="234"/>
      <c r="AR24" s="234"/>
      <c r="AS24" s="234"/>
      <c r="AT24" s="236">
        <f t="shared" si="13"/>
        <v>0</v>
      </c>
      <c r="AU24" s="237">
        <f t="shared" si="22"/>
        <v>50000</v>
      </c>
      <c r="AV24" s="238" t="s">
        <v>703</v>
      </c>
      <c r="AW24" s="234">
        <v>2025</v>
      </c>
      <c r="AX24" s="234">
        <v>2026</v>
      </c>
      <c r="AY24" s="233" t="s">
        <v>508</v>
      </c>
    </row>
    <row r="25" spans="1:285" customFormat="1" ht="18.75" x14ac:dyDescent="0.25">
      <c r="A25" s="380" t="s">
        <v>989</v>
      </c>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2"/>
      <c r="AZ25" s="364"/>
      <c r="BA25" s="364"/>
      <c r="BB25" s="364"/>
      <c r="BC25" s="364"/>
      <c r="BD25" s="364"/>
      <c r="BE25" s="364"/>
      <c r="BF25" s="364"/>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4"/>
      <c r="CH25" s="364"/>
      <c r="CI25" s="364"/>
      <c r="CJ25" s="364"/>
      <c r="CK25" s="364"/>
      <c r="CL25" s="364"/>
      <c r="CM25" s="364"/>
      <c r="CN25" s="364"/>
      <c r="CO25" s="364"/>
      <c r="CP25" s="364"/>
      <c r="CQ25" s="364"/>
      <c r="CR25" s="364"/>
      <c r="CS25" s="364"/>
      <c r="CT25" s="364"/>
      <c r="CU25" s="364"/>
      <c r="CV25" s="364"/>
      <c r="CW25" s="364"/>
      <c r="CX25" s="364"/>
      <c r="CY25" s="364"/>
      <c r="CZ25" s="364"/>
      <c r="DA25" s="364"/>
      <c r="DB25" s="364"/>
      <c r="DC25" s="364"/>
      <c r="DD25" s="364"/>
      <c r="DE25" s="364"/>
      <c r="DF25" s="364"/>
      <c r="DG25" s="364"/>
      <c r="DH25" s="364"/>
      <c r="DI25" s="364"/>
      <c r="DJ25" s="364"/>
      <c r="DK25" s="364"/>
      <c r="DL25" s="364"/>
      <c r="DM25" s="364"/>
      <c r="DN25" s="364"/>
      <c r="DO25" s="364"/>
      <c r="DP25" s="364"/>
      <c r="DQ25" s="364"/>
      <c r="DR25" s="364"/>
      <c r="DS25" s="364"/>
      <c r="DT25" s="364"/>
      <c r="DU25" s="364"/>
      <c r="DV25" s="364"/>
      <c r="DW25" s="364"/>
      <c r="DX25" s="364"/>
      <c r="DY25" s="364"/>
      <c r="DZ25" s="364"/>
      <c r="EA25" s="364"/>
      <c r="EB25" s="364"/>
      <c r="EC25" s="364"/>
      <c r="ED25" s="364"/>
      <c r="EE25" s="364"/>
      <c r="EF25" s="364"/>
      <c r="EG25" s="364"/>
      <c r="EH25" s="364"/>
      <c r="EI25" s="364"/>
      <c r="EJ25" s="364"/>
      <c r="EK25" s="364"/>
      <c r="EL25" s="364"/>
      <c r="EM25" s="364"/>
      <c r="EN25" s="364"/>
      <c r="EO25" s="364"/>
      <c r="EP25" s="364"/>
      <c r="EQ25" s="364"/>
      <c r="ER25" s="364"/>
      <c r="ES25" s="364"/>
      <c r="ET25" s="364"/>
      <c r="EU25" s="364"/>
      <c r="EV25" s="364"/>
      <c r="EW25" s="364"/>
      <c r="EX25" s="364"/>
      <c r="EY25" s="364"/>
      <c r="EZ25" s="364"/>
      <c r="FA25" s="364"/>
      <c r="FB25" s="364"/>
      <c r="FC25" s="364"/>
      <c r="FD25" s="364"/>
      <c r="FE25" s="364"/>
      <c r="FF25" s="364"/>
      <c r="FG25" s="364"/>
      <c r="FH25" s="364"/>
      <c r="FI25" s="364"/>
      <c r="FJ25" s="364"/>
      <c r="FK25" s="364"/>
      <c r="FL25" s="364"/>
      <c r="FM25" s="364"/>
      <c r="FN25" s="364"/>
      <c r="FO25" s="364"/>
      <c r="FP25" s="364"/>
      <c r="FQ25" s="364"/>
      <c r="FR25" s="364"/>
      <c r="FS25" s="364"/>
      <c r="FT25" s="364"/>
      <c r="FU25" s="364"/>
      <c r="FV25" s="364"/>
      <c r="FW25" s="364"/>
      <c r="FX25" s="364"/>
      <c r="FY25" s="364"/>
      <c r="FZ25" s="364"/>
      <c r="GA25" s="364"/>
      <c r="GB25" s="364"/>
      <c r="GC25" s="364"/>
      <c r="GD25" s="364"/>
      <c r="GE25" s="364"/>
      <c r="GF25" s="364"/>
      <c r="GG25" s="364"/>
      <c r="GH25" s="364"/>
      <c r="GI25" s="364"/>
      <c r="GJ25" s="364"/>
      <c r="GK25" s="364"/>
      <c r="GL25" s="364"/>
      <c r="GM25" s="364"/>
      <c r="GN25" s="364"/>
      <c r="GO25" s="364"/>
      <c r="GP25" s="364"/>
      <c r="GQ25" s="364"/>
      <c r="GR25" s="364"/>
      <c r="GS25" s="364"/>
      <c r="GT25" s="364"/>
      <c r="GU25" s="364"/>
      <c r="GV25" s="364"/>
      <c r="GW25" s="364"/>
      <c r="GX25" s="364"/>
      <c r="GY25" s="364"/>
      <c r="GZ25" s="364"/>
      <c r="HA25" s="364"/>
      <c r="HB25" s="364"/>
      <c r="HC25" s="364"/>
      <c r="HD25" s="364"/>
      <c r="HE25" s="364"/>
      <c r="HF25" s="364"/>
      <c r="HG25" s="364"/>
      <c r="HH25" s="364"/>
      <c r="HI25" s="364"/>
      <c r="HJ25" s="364"/>
      <c r="HK25" s="364"/>
      <c r="HL25" s="364"/>
      <c r="HM25" s="364"/>
      <c r="HN25" s="364"/>
      <c r="HO25" s="364"/>
      <c r="HP25" s="364"/>
      <c r="HQ25" s="364"/>
      <c r="HR25" s="364"/>
      <c r="HS25" s="364"/>
      <c r="HT25" s="364"/>
      <c r="HU25" s="364"/>
      <c r="HV25" s="364"/>
      <c r="HW25" s="364"/>
      <c r="HX25" s="364"/>
      <c r="HY25" s="364"/>
      <c r="HZ25" s="364"/>
      <c r="IA25" s="364"/>
      <c r="IB25" s="364"/>
      <c r="IC25" s="364"/>
      <c r="ID25" s="364"/>
      <c r="IE25" s="364"/>
      <c r="IF25" s="364"/>
      <c r="IG25" s="364"/>
      <c r="IH25" s="364"/>
      <c r="II25" s="364"/>
      <c r="IJ25" s="364"/>
      <c r="IK25" s="364"/>
      <c r="IL25" s="364"/>
      <c r="IM25" s="364"/>
      <c r="IN25" s="364"/>
      <c r="IO25" s="364"/>
      <c r="IP25" s="364"/>
      <c r="IQ25" s="364"/>
      <c r="IR25" s="364"/>
      <c r="IS25" s="364"/>
      <c r="IT25" s="364"/>
      <c r="IU25" s="364"/>
      <c r="IV25" s="364"/>
      <c r="IW25" s="364"/>
      <c r="IX25" s="364"/>
      <c r="IY25" s="364"/>
      <c r="IZ25" s="364"/>
      <c r="JA25" s="364"/>
      <c r="JB25" s="364"/>
      <c r="JC25" s="364"/>
      <c r="JD25" s="364"/>
      <c r="JE25" s="364"/>
      <c r="JF25" s="364"/>
      <c r="JG25" s="364"/>
      <c r="JH25" s="364"/>
      <c r="JI25" s="364"/>
      <c r="JJ25" s="364"/>
      <c r="JK25" s="364"/>
      <c r="JL25" s="364"/>
      <c r="JM25" s="364"/>
      <c r="JN25" s="364"/>
      <c r="JO25" s="364"/>
      <c r="JP25" s="364"/>
      <c r="JQ25" s="364"/>
      <c r="JR25" s="364"/>
      <c r="JS25" s="364"/>
      <c r="JT25" s="364"/>
      <c r="JU25" s="364"/>
      <c r="JV25" s="364"/>
      <c r="JW25" s="364"/>
      <c r="JX25" s="364"/>
      <c r="JY25" s="364"/>
    </row>
    <row r="26" spans="1:285" ht="252" customHeight="1" x14ac:dyDescent="0.25">
      <c r="A26" s="126" t="s">
        <v>344</v>
      </c>
      <c r="B26" s="51" t="s">
        <v>511</v>
      </c>
      <c r="C26" s="48" t="s">
        <v>97</v>
      </c>
      <c r="D26" s="50"/>
      <c r="E26" s="90">
        <v>19700</v>
      </c>
      <c r="F26" s="50"/>
      <c r="G26" s="50"/>
      <c r="H26" s="50"/>
      <c r="I26" s="50"/>
      <c r="J26" s="50"/>
      <c r="K26" s="87">
        <f t="shared" si="9"/>
        <v>19700</v>
      </c>
      <c r="L26" s="50">
        <v>37260</v>
      </c>
      <c r="M26" s="50"/>
      <c r="N26" s="50"/>
      <c r="O26" s="50"/>
      <c r="P26" s="50"/>
      <c r="Q26" s="50"/>
      <c r="R26" s="87">
        <f t="shared" ref="R26:R54" si="24">L26+M26+N26+P26</f>
        <v>37260</v>
      </c>
      <c r="S26" s="50">
        <v>37260</v>
      </c>
      <c r="T26" s="50"/>
      <c r="U26" s="50"/>
      <c r="V26" s="50"/>
      <c r="W26" s="50"/>
      <c r="X26" s="50"/>
      <c r="Y26" s="87">
        <f t="shared" si="10"/>
        <v>37260</v>
      </c>
      <c r="Z26" s="50">
        <v>37260</v>
      </c>
      <c r="AA26" s="50"/>
      <c r="AB26" s="50"/>
      <c r="AC26" s="50"/>
      <c r="AD26" s="50"/>
      <c r="AE26" s="50"/>
      <c r="AF26" s="87">
        <f t="shared" si="11"/>
        <v>37260</v>
      </c>
      <c r="AG26" s="50">
        <v>37260</v>
      </c>
      <c r="AH26" s="50"/>
      <c r="AI26" s="50"/>
      <c r="AJ26" s="50"/>
      <c r="AK26" s="50"/>
      <c r="AL26" s="50"/>
      <c r="AM26" s="87">
        <f t="shared" si="12"/>
        <v>37260</v>
      </c>
      <c r="AN26" s="50">
        <v>37260</v>
      </c>
      <c r="AO26" s="50"/>
      <c r="AP26" s="50"/>
      <c r="AQ26" s="50"/>
      <c r="AR26" s="50"/>
      <c r="AS26" s="50"/>
      <c r="AT26" s="87">
        <f t="shared" si="13"/>
        <v>37260</v>
      </c>
      <c r="AU26" s="88">
        <f t="shared" si="22"/>
        <v>206000</v>
      </c>
      <c r="AV26" s="89" t="s">
        <v>708</v>
      </c>
      <c r="AW26" s="50">
        <v>2022</v>
      </c>
      <c r="AX26" s="50">
        <v>2027</v>
      </c>
      <c r="AY26" s="48" t="s">
        <v>210</v>
      </c>
    </row>
    <row r="27" spans="1:285" s="4" customFormat="1" ht="138.75" customHeight="1" x14ac:dyDescent="0.25">
      <c r="A27" s="126" t="s">
        <v>345</v>
      </c>
      <c r="B27" s="51" t="s">
        <v>876</v>
      </c>
      <c r="C27" s="51" t="s">
        <v>97</v>
      </c>
      <c r="D27" s="108"/>
      <c r="E27" s="138"/>
      <c r="F27" s="138"/>
      <c r="G27" s="108"/>
      <c r="H27" s="108"/>
      <c r="I27" s="108"/>
      <c r="J27" s="108"/>
      <c r="K27" s="87">
        <f t="shared" si="9"/>
        <v>0</v>
      </c>
      <c r="L27" s="138">
        <v>350000</v>
      </c>
      <c r="M27" s="138"/>
      <c r="N27" s="108"/>
      <c r="O27" s="108"/>
      <c r="P27" s="108"/>
      <c r="Q27" s="108"/>
      <c r="R27" s="49">
        <f t="shared" si="24"/>
        <v>350000</v>
      </c>
      <c r="S27" s="108"/>
      <c r="T27" s="108"/>
      <c r="U27" s="108"/>
      <c r="V27" s="108"/>
      <c r="W27" s="108"/>
      <c r="X27" s="108"/>
      <c r="Y27" s="87">
        <f t="shared" si="10"/>
        <v>0</v>
      </c>
      <c r="Z27" s="108"/>
      <c r="AA27" s="108"/>
      <c r="AB27" s="108"/>
      <c r="AC27" s="108"/>
      <c r="AD27" s="108"/>
      <c r="AE27" s="108"/>
      <c r="AF27" s="87">
        <f t="shared" si="11"/>
        <v>0</v>
      </c>
      <c r="AG27" s="108"/>
      <c r="AH27" s="108"/>
      <c r="AI27" s="108"/>
      <c r="AJ27" s="108"/>
      <c r="AK27" s="108"/>
      <c r="AL27" s="108"/>
      <c r="AM27" s="87">
        <f t="shared" si="12"/>
        <v>0</v>
      </c>
      <c r="AN27" s="108"/>
      <c r="AO27" s="108"/>
      <c r="AP27" s="108"/>
      <c r="AQ27" s="108"/>
      <c r="AR27" s="108"/>
      <c r="AS27" s="108"/>
      <c r="AT27" s="87">
        <f t="shared" si="13"/>
        <v>0</v>
      </c>
      <c r="AU27" s="130">
        <f t="shared" si="22"/>
        <v>350000</v>
      </c>
      <c r="AV27" s="96" t="s">
        <v>709</v>
      </c>
      <c r="AW27" s="108">
        <v>2023</v>
      </c>
      <c r="AX27" s="108">
        <v>2023</v>
      </c>
      <c r="AY27" s="51" t="s">
        <v>494</v>
      </c>
      <c r="AZ27" s="372"/>
      <c r="BA27" s="372"/>
      <c r="BB27" s="372"/>
      <c r="BC27" s="372"/>
      <c r="BD27" s="372"/>
      <c r="BE27" s="372"/>
      <c r="BF27" s="372"/>
      <c r="BG27" s="372"/>
      <c r="BH27" s="372"/>
      <c r="BI27" s="372"/>
      <c r="BJ27" s="372"/>
      <c r="BK27" s="372"/>
      <c r="BL27" s="372"/>
      <c r="BM27" s="372"/>
      <c r="BN27" s="372"/>
      <c r="BO27" s="372"/>
      <c r="BP27" s="372"/>
      <c r="BQ27" s="372"/>
      <c r="BR27" s="372"/>
      <c r="BS27" s="372"/>
      <c r="BT27" s="372"/>
      <c r="BU27" s="372"/>
      <c r="BV27" s="372"/>
      <c r="BW27" s="372"/>
      <c r="BX27" s="372"/>
      <c r="BY27" s="372"/>
      <c r="BZ27" s="372"/>
      <c r="CA27" s="372"/>
      <c r="CB27" s="372"/>
      <c r="CC27" s="372"/>
      <c r="CD27" s="372"/>
      <c r="CE27" s="372"/>
      <c r="CF27" s="372"/>
      <c r="CG27" s="372"/>
      <c r="CH27" s="372"/>
      <c r="CI27" s="372"/>
      <c r="CJ27" s="372"/>
      <c r="CK27" s="372"/>
      <c r="CL27" s="372"/>
      <c r="CM27" s="372"/>
      <c r="CN27" s="372"/>
      <c r="CO27" s="372"/>
      <c r="CP27" s="372"/>
      <c r="CQ27" s="372"/>
      <c r="CR27" s="372"/>
      <c r="CS27" s="372"/>
      <c r="CT27" s="372"/>
      <c r="CU27" s="372"/>
      <c r="CV27" s="372"/>
      <c r="CW27" s="372"/>
      <c r="CX27" s="372"/>
      <c r="CY27" s="372"/>
      <c r="CZ27" s="372"/>
      <c r="DA27" s="372"/>
      <c r="DB27" s="372"/>
      <c r="DC27" s="372"/>
      <c r="DD27" s="372"/>
      <c r="DE27" s="372"/>
      <c r="DF27" s="372"/>
      <c r="DG27" s="372"/>
      <c r="DH27" s="372"/>
      <c r="DI27" s="372"/>
      <c r="DJ27" s="372"/>
      <c r="DK27" s="372"/>
      <c r="DL27" s="372"/>
      <c r="DM27" s="372"/>
      <c r="DN27" s="372"/>
      <c r="DO27" s="372"/>
      <c r="DP27" s="372"/>
      <c r="DQ27" s="372"/>
      <c r="DR27" s="372"/>
      <c r="DS27" s="372"/>
      <c r="DT27" s="372"/>
      <c r="DU27" s="372"/>
      <c r="DV27" s="372"/>
      <c r="DW27" s="372"/>
      <c r="DX27" s="372"/>
      <c r="DY27" s="372"/>
      <c r="DZ27" s="372"/>
      <c r="EA27" s="372"/>
      <c r="EB27" s="372"/>
      <c r="EC27" s="372"/>
      <c r="ED27" s="372"/>
      <c r="EE27" s="372"/>
      <c r="EF27" s="372"/>
      <c r="EG27" s="372"/>
      <c r="EH27" s="372"/>
      <c r="EI27" s="372"/>
      <c r="EJ27" s="372"/>
      <c r="EK27" s="372"/>
      <c r="EL27" s="372"/>
      <c r="EM27" s="372"/>
      <c r="EN27" s="372"/>
      <c r="EO27" s="372"/>
      <c r="EP27" s="372"/>
      <c r="EQ27" s="372"/>
      <c r="ER27" s="372"/>
      <c r="ES27" s="372"/>
      <c r="ET27" s="372"/>
      <c r="EU27" s="372"/>
      <c r="EV27" s="372"/>
      <c r="EW27" s="372"/>
      <c r="EX27" s="372"/>
      <c r="EY27" s="372"/>
      <c r="EZ27" s="372"/>
      <c r="FA27" s="372"/>
      <c r="FB27" s="372"/>
      <c r="FC27" s="372"/>
      <c r="FD27" s="372"/>
      <c r="FE27" s="372"/>
      <c r="FF27" s="372"/>
      <c r="FG27" s="372"/>
      <c r="FH27" s="372"/>
      <c r="FI27" s="372"/>
      <c r="FJ27" s="372"/>
      <c r="FK27" s="372"/>
      <c r="FL27" s="372"/>
      <c r="FM27" s="372"/>
      <c r="FN27" s="372"/>
      <c r="FO27" s="372"/>
      <c r="FP27" s="372"/>
      <c r="FQ27" s="372"/>
      <c r="FR27" s="372"/>
      <c r="FS27" s="372"/>
      <c r="FT27" s="372"/>
      <c r="FU27" s="372"/>
      <c r="FV27" s="372"/>
      <c r="FW27" s="372"/>
      <c r="FX27" s="372"/>
      <c r="FY27" s="372"/>
      <c r="FZ27" s="372"/>
      <c r="GA27" s="372"/>
      <c r="GB27" s="372"/>
      <c r="GC27" s="372"/>
      <c r="GD27" s="372"/>
      <c r="GE27" s="372"/>
      <c r="GF27" s="372"/>
      <c r="GG27" s="372"/>
      <c r="GH27" s="372"/>
      <c r="GI27" s="372"/>
      <c r="GJ27" s="372"/>
      <c r="GK27" s="372"/>
      <c r="GL27" s="372"/>
      <c r="GM27" s="372"/>
      <c r="GN27" s="372"/>
      <c r="GO27" s="372"/>
      <c r="GP27" s="372"/>
      <c r="GQ27" s="372"/>
      <c r="GR27" s="372"/>
      <c r="GS27" s="372"/>
      <c r="GT27" s="372"/>
      <c r="GU27" s="372"/>
      <c r="GV27" s="372"/>
      <c r="GW27" s="372"/>
      <c r="GX27" s="372"/>
      <c r="GY27" s="372"/>
      <c r="GZ27" s="372"/>
      <c r="HA27" s="372"/>
      <c r="HB27" s="372"/>
      <c r="HC27" s="372"/>
      <c r="HD27" s="372"/>
      <c r="HE27" s="372"/>
      <c r="HF27" s="372"/>
      <c r="HG27" s="372"/>
      <c r="HH27" s="372"/>
      <c r="HI27" s="372"/>
      <c r="HJ27" s="372"/>
      <c r="HK27" s="372"/>
      <c r="HL27" s="372"/>
      <c r="HM27" s="372"/>
      <c r="HN27" s="372"/>
      <c r="HO27" s="372"/>
      <c r="HP27" s="372"/>
      <c r="HQ27" s="372"/>
      <c r="HR27" s="372"/>
      <c r="HS27" s="372"/>
      <c r="HT27" s="372"/>
      <c r="HU27" s="372"/>
      <c r="HV27" s="372"/>
      <c r="HW27" s="372"/>
      <c r="HX27" s="372"/>
      <c r="HY27" s="372"/>
      <c r="HZ27" s="372"/>
      <c r="IA27" s="372"/>
      <c r="IB27" s="372"/>
      <c r="IC27" s="372"/>
      <c r="ID27" s="372"/>
      <c r="IE27" s="372"/>
      <c r="IF27" s="372"/>
      <c r="IG27" s="372"/>
      <c r="IH27" s="372"/>
      <c r="II27" s="372"/>
      <c r="IJ27" s="372"/>
      <c r="IK27" s="372"/>
      <c r="IL27" s="372"/>
      <c r="IM27" s="372"/>
      <c r="IN27" s="372"/>
      <c r="IO27" s="372"/>
      <c r="IP27" s="372"/>
      <c r="IQ27" s="372"/>
      <c r="IR27" s="372"/>
      <c r="IS27" s="372"/>
      <c r="IT27" s="372"/>
      <c r="IU27" s="372"/>
      <c r="IV27" s="372"/>
      <c r="IW27" s="372"/>
      <c r="IX27" s="372"/>
      <c r="IY27" s="372"/>
      <c r="IZ27" s="372"/>
      <c r="JA27" s="372"/>
      <c r="JB27" s="372"/>
      <c r="JC27" s="372"/>
      <c r="JD27" s="372"/>
      <c r="JE27" s="372"/>
      <c r="JF27" s="372"/>
      <c r="JG27" s="372"/>
      <c r="JH27" s="372"/>
      <c r="JI27" s="372"/>
      <c r="JJ27" s="372"/>
      <c r="JK27" s="372"/>
      <c r="JL27" s="372"/>
      <c r="JM27" s="372"/>
      <c r="JN27" s="372"/>
      <c r="JO27" s="372"/>
      <c r="JP27" s="372"/>
      <c r="JQ27" s="372"/>
      <c r="JR27" s="372"/>
      <c r="JS27" s="372"/>
      <c r="JT27" s="372"/>
      <c r="JU27" s="372"/>
      <c r="JV27" s="372"/>
      <c r="JW27" s="372"/>
      <c r="JX27" s="372"/>
      <c r="JY27" s="372"/>
    </row>
    <row r="28" spans="1:285" ht="223.5" customHeight="1" x14ac:dyDescent="0.25">
      <c r="A28" s="127" t="s">
        <v>346</v>
      </c>
      <c r="B28" s="51" t="s">
        <v>28</v>
      </c>
      <c r="C28" s="48" t="s">
        <v>97</v>
      </c>
      <c r="D28" s="50"/>
      <c r="E28" s="97"/>
      <c r="F28" s="144"/>
      <c r="G28" s="97"/>
      <c r="H28" s="97"/>
      <c r="I28" s="97"/>
      <c r="J28" s="97"/>
      <c r="K28" s="87">
        <f t="shared" si="9"/>
        <v>0</v>
      </c>
      <c r="L28" s="97">
        <v>3253377</v>
      </c>
      <c r="M28" s="144"/>
      <c r="N28" s="97"/>
      <c r="O28" s="97"/>
      <c r="P28" s="97"/>
      <c r="Q28" s="97"/>
      <c r="R28" s="87">
        <f t="shared" si="24"/>
        <v>3253377</v>
      </c>
      <c r="S28" s="50"/>
      <c r="T28" s="50"/>
      <c r="U28" s="50"/>
      <c r="V28" s="50"/>
      <c r="W28" s="50"/>
      <c r="X28" s="50"/>
      <c r="Y28" s="87">
        <f t="shared" si="10"/>
        <v>0</v>
      </c>
      <c r="Z28" s="50"/>
      <c r="AA28" s="50"/>
      <c r="AB28" s="50"/>
      <c r="AC28" s="50"/>
      <c r="AD28" s="50"/>
      <c r="AE28" s="50"/>
      <c r="AF28" s="87">
        <f t="shared" si="11"/>
        <v>0</v>
      </c>
      <c r="AG28" s="50"/>
      <c r="AH28" s="50"/>
      <c r="AI28" s="50"/>
      <c r="AJ28" s="50"/>
      <c r="AK28" s="50"/>
      <c r="AL28" s="50"/>
      <c r="AM28" s="87">
        <f t="shared" si="12"/>
        <v>0</v>
      </c>
      <c r="AN28" s="50"/>
      <c r="AO28" s="50"/>
      <c r="AP28" s="50"/>
      <c r="AQ28" s="50"/>
      <c r="AR28" s="50"/>
      <c r="AS28" s="50"/>
      <c r="AT28" s="87">
        <f t="shared" si="13"/>
        <v>0</v>
      </c>
      <c r="AU28" s="88">
        <f t="shared" si="22"/>
        <v>3253377</v>
      </c>
      <c r="AV28" s="98" t="s">
        <v>702</v>
      </c>
      <c r="AW28" s="145" t="s">
        <v>112</v>
      </c>
      <c r="AX28" s="145" t="s">
        <v>112</v>
      </c>
      <c r="AY28" s="99" t="s">
        <v>130</v>
      </c>
    </row>
    <row r="29" spans="1:285" ht="179.25" customHeight="1" x14ac:dyDescent="0.25">
      <c r="A29" s="126" t="s">
        <v>347</v>
      </c>
      <c r="B29" s="51" t="s">
        <v>102</v>
      </c>
      <c r="C29" s="48" t="s">
        <v>97</v>
      </c>
      <c r="D29" s="50"/>
      <c r="E29" s="97">
        <v>15000</v>
      </c>
      <c r="F29" s="97"/>
      <c r="G29" s="97"/>
      <c r="H29" s="97"/>
      <c r="I29" s="97"/>
      <c r="J29" s="97"/>
      <c r="K29" s="87">
        <f t="shared" si="9"/>
        <v>15000</v>
      </c>
      <c r="L29" s="97">
        <v>35000</v>
      </c>
      <c r="M29" s="97"/>
      <c r="N29" s="97"/>
      <c r="O29" s="97"/>
      <c r="P29" s="97"/>
      <c r="Q29" s="97"/>
      <c r="R29" s="87">
        <f t="shared" si="24"/>
        <v>35000</v>
      </c>
      <c r="S29" s="50"/>
      <c r="T29" s="50"/>
      <c r="U29" s="50"/>
      <c r="V29" s="50"/>
      <c r="W29" s="50"/>
      <c r="X29" s="50"/>
      <c r="Y29" s="87">
        <f t="shared" si="10"/>
        <v>0</v>
      </c>
      <c r="Z29" s="50"/>
      <c r="AA29" s="50"/>
      <c r="AB29" s="50"/>
      <c r="AC29" s="50"/>
      <c r="AD29" s="50"/>
      <c r="AE29" s="50"/>
      <c r="AF29" s="87">
        <f t="shared" si="11"/>
        <v>0</v>
      </c>
      <c r="AG29" s="50"/>
      <c r="AH29" s="50"/>
      <c r="AI29" s="50"/>
      <c r="AJ29" s="50"/>
      <c r="AK29" s="50"/>
      <c r="AL29" s="50"/>
      <c r="AM29" s="87">
        <f t="shared" si="12"/>
        <v>0</v>
      </c>
      <c r="AN29" s="50"/>
      <c r="AO29" s="50"/>
      <c r="AP29" s="50"/>
      <c r="AQ29" s="50"/>
      <c r="AR29" s="50"/>
      <c r="AS29" s="50"/>
      <c r="AT29" s="87">
        <f t="shared" si="13"/>
        <v>0</v>
      </c>
      <c r="AU29" s="88">
        <f t="shared" si="22"/>
        <v>50000</v>
      </c>
      <c r="AV29" s="98" t="s">
        <v>701</v>
      </c>
      <c r="AW29" s="100">
        <v>2022</v>
      </c>
      <c r="AX29" s="100">
        <v>2023</v>
      </c>
      <c r="AY29" s="99" t="s">
        <v>140</v>
      </c>
    </row>
    <row r="30" spans="1:285" ht="142.5" customHeight="1" x14ac:dyDescent="0.25">
      <c r="A30" s="126" t="s">
        <v>348</v>
      </c>
      <c r="B30" s="135" t="s">
        <v>77</v>
      </c>
      <c r="C30" s="48" t="s">
        <v>97</v>
      </c>
      <c r="D30" s="50"/>
      <c r="E30" s="97"/>
      <c r="F30" s="97"/>
      <c r="G30" s="97"/>
      <c r="H30" s="97"/>
      <c r="I30" s="97"/>
      <c r="J30" s="97"/>
      <c r="K30" s="87">
        <f t="shared" si="9"/>
        <v>0</v>
      </c>
      <c r="L30" s="97"/>
      <c r="M30" s="97"/>
      <c r="N30" s="97"/>
      <c r="O30" s="97"/>
      <c r="P30" s="97"/>
      <c r="Q30" s="97"/>
      <c r="R30" s="87">
        <f t="shared" si="24"/>
        <v>0</v>
      </c>
      <c r="S30" s="50"/>
      <c r="T30" s="50"/>
      <c r="U30" s="50"/>
      <c r="V30" s="50"/>
      <c r="W30" s="50"/>
      <c r="X30" s="50"/>
      <c r="Y30" s="87">
        <f t="shared" si="10"/>
        <v>0</v>
      </c>
      <c r="Z30" s="50">
        <v>140000</v>
      </c>
      <c r="AA30" s="50"/>
      <c r="AB30" s="50"/>
      <c r="AC30" s="50"/>
      <c r="AD30" s="50"/>
      <c r="AE30" s="50"/>
      <c r="AF30" s="87">
        <f t="shared" si="11"/>
        <v>140000</v>
      </c>
      <c r="AG30" s="50"/>
      <c r="AH30" s="50"/>
      <c r="AI30" s="50"/>
      <c r="AJ30" s="50"/>
      <c r="AK30" s="50"/>
      <c r="AL30" s="50"/>
      <c r="AM30" s="87">
        <f t="shared" si="12"/>
        <v>0</v>
      </c>
      <c r="AN30" s="50"/>
      <c r="AO30" s="50"/>
      <c r="AP30" s="50"/>
      <c r="AQ30" s="50"/>
      <c r="AR30" s="50"/>
      <c r="AS30" s="50"/>
      <c r="AT30" s="87">
        <f t="shared" si="13"/>
        <v>0</v>
      </c>
      <c r="AU30" s="88">
        <f t="shared" si="22"/>
        <v>140000</v>
      </c>
      <c r="AV30" s="98" t="s">
        <v>700</v>
      </c>
      <c r="AW30" s="100">
        <v>2025</v>
      </c>
      <c r="AX30" s="100">
        <v>2025</v>
      </c>
      <c r="AY30" s="99" t="s">
        <v>141</v>
      </c>
    </row>
    <row r="31" spans="1:285" ht="141.75" customHeight="1" x14ac:dyDescent="0.25">
      <c r="A31" s="126" t="s">
        <v>349</v>
      </c>
      <c r="B31" s="135" t="s">
        <v>76</v>
      </c>
      <c r="C31" s="48" t="s">
        <v>97</v>
      </c>
      <c r="D31" s="50"/>
      <c r="E31" s="97"/>
      <c r="F31" s="97"/>
      <c r="G31" s="97"/>
      <c r="H31" s="97"/>
      <c r="I31" s="97"/>
      <c r="J31" s="97"/>
      <c r="K31" s="87">
        <f t="shared" si="9"/>
        <v>0</v>
      </c>
      <c r="L31" s="97">
        <v>60000</v>
      </c>
      <c r="M31" s="97"/>
      <c r="N31" s="97"/>
      <c r="O31" s="97"/>
      <c r="P31" s="97"/>
      <c r="Q31" s="97"/>
      <c r="R31" s="87">
        <f t="shared" si="24"/>
        <v>60000</v>
      </c>
      <c r="S31" s="50"/>
      <c r="T31" s="50"/>
      <c r="U31" s="50"/>
      <c r="V31" s="50"/>
      <c r="W31" s="50"/>
      <c r="X31" s="50"/>
      <c r="Y31" s="87">
        <f t="shared" si="10"/>
        <v>0</v>
      </c>
      <c r="Z31" s="50"/>
      <c r="AA31" s="50"/>
      <c r="AB31" s="50"/>
      <c r="AC31" s="50"/>
      <c r="AD31" s="50"/>
      <c r="AE31" s="50"/>
      <c r="AF31" s="87">
        <f t="shared" si="11"/>
        <v>0</v>
      </c>
      <c r="AG31" s="50"/>
      <c r="AH31" s="50"/>
      <c r="AI31" s="50"/>
      <c r="AJ31" s="50"/>
      <c r="AK31" s="50"/>
      <c r="AL31" s="50"/>
      <c r="AM31" s="87">
        <f t="shared" si="12"/>
        <v>0</v>
      </c>
      <c r="AN31" s="50"/>
      <c r="AO31" s="50"/>
      <c r="AP31" s="50"/>
      <c r="AQ31" s="50"/>
      <c r="AR31" s="50"/>
      <c r="AS31" s="50"/>
      <c r="AT31" s="87">
        <f t="shared" si="13"/>
        <v>0</v>
      </c>
      <c r="AU31" s="88">
        <f t="shared" si="22"/>
        <v>60000</v>
      </c>
      <c r="AV31" s="98" t="s">
        <v>699</v>
      </c>
      <c r="AW31" s="100">
        <v>2023</v>
      </c>
      <c r="AX31" s="100">
        <v>2023</v>
      </c>
      <c r="AY31" s="99" t="s">
        <v>135</v>
      </c>
    </row>
    <row r="32" spans="1:285" ht="264.75" customHeight="1" x14ac:dyDescent="0.25">
      <c r="A32" s="126" t="s">
        <v>350</v>
      </c>
      <c r="B32" s="51" t="s">
        <v>214</v>
      </c>
      <c r="C32" s="48" t="s">
        <v>97</v>
      </c>
      <c r="D32" s="50"/>
      <c r="E32" s="97">
        <v>10000</v>
      </c>
      <c r="F32" s="97"/>
      <c r="G32" s="97"/>
      <c r="H32" s="97"/>
      <c r="I32" s="97"/>
      <c r="J32" s="97"/>
      <c r="K32" s="87">
        <f t="shared" si="9"/>
        <v>10000</v>
      </c>
      <c r="L32" s="97">
        <v>43577</v>
      </c>
      <c r="M32" s="97"/>
      <c r="N32" s="97"/>
      <c r="O32" s="97"/>
      <c r="P32" s="97"/>
      <c r="Q32" s="97"/>
      <c r="R32" s="87">
        <f t="shared" si="24"/>
        <v>43577</v>
      </c>
      <c r="S32" s="50"/>
      <c r="T32" s="50"/>
      <c r="U32" s="50"/>
      <c r="V32" s="50"/>
      <c r="W32" s="50"/>
      <c r="X32" s="50"/>
      <c r="Y32" s="87">
        <f t="shared" si="10"/>
        <v>0</v>
      </c>
      <c r="Z32" s="50"/>
      <c r="AA32" s="50"/>
      <c r="AB32" s="50"/>
      <c r="AC32" s="50"/>
      <c r="AD32" s="50"/>
      <c r="AE32" s="50"/>
      <c r="AF32" s="87">
        <f t="shared" si="11"/>
        <v>0</v>
      </c>
      <c r="AG32" s="50"/>
      <c r="AH32" s="50"/>
      <c r="AI32" s="50"/>
      <c r="AJ32" s="50"/>
      <c r="AK32" s="50"/>
      <c r="AL32" s="50"/>
      <c r="AM32" s="87">
        <f t="shared" si="12"/>
        <v>0</v>
      </c>
      <c r="AN32" s="50"/>
      <c r="AO32" s="50"/>
      <c r="AP32" s="50"/>
      <c r="AQ32" s="50"/>
      <c r="AR32" s="50"/>
      <c r="AS32" s="50"/>
      <c r="AT32" s="87">
        <f t="shared" si="13"/>
        <v>0</v>
      </c>
      <c r="AU32" s="88">
        <f t="shared" si="22"/>
        <v>53577</v>
      </c>
      <c r="AV32" s="98" t="s">
        <v>696</v>
      </c>
      <c r="AW32" s="100">
        <v>2022</v>
      </c>
      <c r="AX32" s="100">
        <v>2023</v>
      </c>
      <c r="AY32" s="99" t="s">
        <v>135</v>
      </c>
    </row>
    <row r="33" spans="1:285" ht="132" customHeight="1" x14ac:dyDescent="0.25">
      <c r="A33" s="126" t="s">
        <v>351</v>
      </c>
      <c r="B33" s="51" t="s">
        <v>215</v>
      </c>
      <c r="C33" s="48" t="s">
        <v>97</v>
      </c>
      <c r="D33" s="50"/>
      <c r="E33" s="104"/>
      <c r="F33" s="50"/>
      <c r="G33" s="50"/>
      <c r="H33" s="50"/>
      <c r="I33" s="50"/>
      <c r="J33" s="50"/>
      <c r="K33" s="87">
        <f t="shared" si="9"/>
        <v>0</v>
      </c>
      <c r="L33" s="50">
        <v>50000</v>
      </c>
      <c r="M33" s="50"/>
      <c r="N33" s="50"/>
      <c r="O33" s="50"/>
      <c r="P33" s="50"/>
      <c r="Q33" s="50"/>
      <c r="R33" s="87">
        <f t="shared" si="24"/>
        <v>50000</v>
      </c>
      <c r="S33" s="50"/>
      <c r="T33" s="50"/>
      <c r="U33" s="50"/>
      <c r="V33" s="50"/>
      <c r="W33" s="50"/>
      <c r="X33" s="50"/>
      <c r="Y33" s="87">
        <f t="shared" si="10"/>
        <v>0</v>
      </c>
      <c r="Z33" s="50"/>
      <c r="AA33" s="50"/>
      <c r="AB33" s="50"/>
      <c r="AC33" s="50"/>
      <c r="AD33" s="50"/>
      <c r="AE33" s="50"/>
      <c r="AF33" s="87">
        <f t="shared" si="11"/>
        <v>0</v>
      </c>
      <c r="AG33" s="50"/>
      <c r="AH33" s="50"/>
      <c r="AI33" s="50"/>
      <c r="AJ33" s="50"/>
      <c r="AK33" s="50"/>
      <c r="AL33" s="50"/>
      <c r="AM33" s="87">
        <f t="shared" si="12"/>
        <v>0</v>
      </c>
      <c r="AN33" s="50"/>
      <c r="AO33" s="50"/>
      <c r="AP33" s="50"/>
      <c r="AQ33" s="50"/>
      <c r="AR33" s="50"/>
      <c r="AS33" s="50"/>
      <c r="AT33" s="87">
        <f t="shared" si="13"/>
        <v>0</v>
      </c>
      <c r="AU33" s="88">
        <f t="shared" si="22"/>
        <v>50000</v>
      </c>
      <c r="AV33" s="89" t="s">
        <v>697</v>
      </c>
      <c r="AW33" s="50">
        <v>2023</v>
      </c>
      <c r="AX33" s="50">
        <v>2023</v>
      </c>
      <c r="AY33" s="99" t="s">
        <v>135</v>
      </c>
    </row>
    <row r="34" spans="1:285" ht="161.25" customHeight="1" x14ac:dyDescent="0.25">
      <c r="A34" s="126" t="s">
        <v>352</v>
      </c>
      <c r="B34" s="51" t="s">
        <v>216</v>
      </c>
      <c r="C34" s="48" t="s">
        <v>97</v>
      </c>
      <c r="D34" s="50"/>
      <c r="E34" s="146"/>
      <c r="F34" s="50"/>
      <c r="G34" s="50"/>
      <c r="H34" s="50"/>
      <c r="I34" s="50"/>
      <c r="J34" s="50"/>
      <c r="K34" s="87">
        <f t="shared" si="9"/>
        <v>0</v>
      </c>
      <c r="L34" s="50">
        <v>50000</v>
      </c>
      <c r="M34" s="50"/>
      <c r="N34" s="50"/>
      <c r="O34" s="50"/>
      <c r="P34" s="50"/>
      <c r="Q34" s="50"/>
      <c r="R34" s="87">
        <f t="shared" si="24"/>
        <v>50000</v>
      </c>
      <c r="S34" s="50"/>
      <c r="T34" s="50"/>
      <c r="U34" s="50"/>
      <c r="V34" s="50"/>
      <c r="W34" s="50"/>
      <c r="X34" s="50"/>
      <c r="Y34" s="87">
        <f t="shared" si="10"/>
        <v>0</v>
      </c>
      <c r="Z34" s="50"/>
      <c r="AA34" s="50"/>
      <c r="AB34" s="50"/>
      <c r="AC34" s="50"/>
      <c r="AD34" s="50"/>
      <c r="AE34" s="50"/>
      <c r="AF34" s="87">
        <f t="shared" si="11"/>
        <v>0</v>
      </c>
      <c r="AG34" s="50"/>
      <c r="AH34" s="50"/>
      <c r="AI34" s="50"/>
      <c r="AJ34" s="50"/>
      <c r="AK34" s="50"/>
      <c r="AL34" s="50"/>
      <c r="AM34" s="87">
        <f t="shared" si="12"/>
        <v>0</v>
      </c>
      <c r="AN34" s="50"/>
      <c r="AO34" s="50"/>
      <c r="AP34" s="50"/>
      <c r="AQ34" s="50"/>
      <c r="AR34" s="50"/>
      <c r="AS34" s="50"/>
      <c r="AT34" s="87">
        <f t="shared" si="13"/>
        <v>0</v>
      </c>
      <c r="AU34" s="88">
        <f t="shared" si="22"/>
        <v>50000</v>
      </c>
      <c r="AV34" s="89" t="s">
        <v>698</v>
      </c>
      <c r="AW34" s="50">
        <v>2023</v>
      </c>
      <c r="AX34" s="50">
        <v>2023</v>
      </c>
      <c r="AY34" s="99" t="s">
        <v>135</v>
      </c>
    </row>
    <row r="35" spans="1:285" s="5" customFormat="1" ht="112.5" customHeight="1" x14ac:dyDescent="0.25">
      <c r="A35" s="126" t="s">
        <v>353</v>
      </c>
      <c r="B35" s="101" t="s">
        <v>103</v>
      </c>
      <c r="C35" s="48" t="s">
        <v>97</v>
      </c>
      <c r="D35" s="147"/>
      <c r="E35" s="97"/>
      <c r="F35" s="102">
        <v>0</v>
      </c>
      <c r="G35" s="97">
        <v>0</v>
      </c>
      <c r="H35" s="97"/>
      <c r="I35" s="97"/>
      <c r="J35" s="97"/>
      <c r="K35" s="87">
        <f t="shared" si="9"/>
        <v>0</v>
      </c>
      <c r="L35" s="97"/>
      <c r="M35" s="97"/>
      <c r="N35" s="102"/>
      <c r="O35" s="97"/>
      <c r="P35" s="97">
        <v>150000</v>
      </c>
      <c r="Q35" s="97"/>
      <c r="R35" s="87">
        <f t="shared" si="24"/>
        <v>150000</v>
      </c>
      <c r="S35" s="50"/>
      <c r="T35" s="50"/>
      <c r="U35" s="50"/>
      <c r="V35" s="50"/>
      <c r="W35" s="50"/>
      <c r="X35" s="50"/>
      <c r="Y35" s="87">
        <f t="shared" si="10"/>
        <v>0</v>
      </c>
      <c r="Z35" s="50"/>
      <c r="AA35" s="50"/>
      <c r="AB35" s="50"/>
      <c r="AC35" s="50"/>
      <c r="AD35" s="50"/>
      <c r="AE35" s="50"/>
      <c r="AF35" s="87">
        <f t="shared" si="11"/>
        <v>0</v>
      </c>
      <c r="AG35" s="50"/>
      <c r="AH35" s="50"/>
      <c r="AI35" s="50"/>
      <c r="AJ35" s="50"/>
      <c r="AK35" s="50"/>
      <c r="AL35" s="50"/>
      <c r="AM35" s="87">
        <f t="shared" si="12"/>
        <v>0</v>
      </c>
      <c r="AN35" s="50"/>
      <c r="AO35" s="50"/>
      <c r="AP35" s="50"/>
      <c r="AQ35" s="50"/>
      <c r="AR35" s="50"/>
      <c r="AS35" s="50"/>
      <c r="AT35" s="87">
        <f t="shared" si="13"/>
        <v>0</v>
      </c>
      <c r="AU35" s="88">
        <f t="shared" si="22"/>
        <v>150000</v>
      </c>
      <c r="AV35" s="148" t="s">
        <v>710</v>
      </c>
      <c r="AW35" s="50">
        <v>2022</v>
      </c>
      <c r="AX35" s="50">
        <v>2023</v>
      </c>
      <c r="AY35" s="146" t="s">
        <v>132</v>
      </c>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c r="BW35" s="373"/>
      <c r="BX35" s="373"/>
      <c r="BY35" s="373"/>
      <c r="BZ35" s="373"/>
      <c r="CA35" s="373"/>
      <c r="CB35" s="373"/>
      <c r="CC35" s="373"/>
      <c r="CD35" s="373"/>
      <c r="CE35" s="373"/>
      <c r="CF35" s="373"/>
      <c r="CG35" s="373"/>
      <c r="CH35" s="373"/>
      <c r="CI35" s="373"/>
      <c r="CJ35" s="373"/>
      <c r="CK35" s="373"/>
      <c r="CL35" s="373"/>
      <c r="CM35" s="373"/>
      <c r="CN35" s="373"/>
      <c r="CO35" s="373"/>
      <c r="CP35" s="373"/>
      <c r="CQ35" s="373"/>
      <c r="CR35" s="373"/>
      <c r="CS35" s="373"/>
      <c r="CT35" s="373"/>
      <c r="CU35" s="373"/>
      <c r="CV35" s="373"/>
      <c r="CW35" s="373"/>
      <c r="CX35" s="373"/>
      <c r="CY35" s="373"/>
      <c r="CZ35" s="373"/>
      <c r="DA35" s="373"/>
      <c r="DB35" s="373"/>
      <c r="DC35" s="373"/>
      <c r="DD35" s="373"/>
      <c r="DE35" s="373"/>
      <c r="DF35" s="373"/>
      <c r="DG35" s="373"/>
      <c r="DH35" s="373"/>
      <c r="DI35" s="373"/>
      <c r="DJ35" s="373"/>
      <c r="DK35" s="373"/>
      <c r="DL35" s="373"/>
      <c r="DM35" s="373"/>
      <c r="DN35" s="373"/>
      <c r="DO35" s="373"/>
      <c r="DP35" s="373"/>
      <c r="DQ35" s="373"/>
      <c r="DR35" s="373"/>
      <c r="DS35" s="373"/>
      <c r="DT35" s="373"/>
      <c r="DU35" s="373"/>
      <c r="DV35" s="373"/>
      <c r="DW35" s="373"/>
      <c r="DX35" s="373"/>
      <c r="DY35" s="373"/>
      <c r="DZ35" s="373"/>
      <c r="EA35" s="373"/>
      <c r="EB35" s="373"/>
      <c r="EC35" s="373"/>
      <c r="ED35" s="373"/>
      <c r="EE35" s="373"/>
      <c r="EF35" s="373"/>
      <c r="EG35" s="373"/>
      <c r="EH35" s="373"/>
      <c r="EI35" s="373"/>
      <c r="EJ35" s="373"/>
      <c r="EK35" s="373"/>
      <c r="EL35" s="373"/>
      <c r="EM35" s="373"/>
      <c r="EN35" s="373"/>
      <c r="EO35" s="373"/>
      <c r="EP35" s="373"/>
      <c r="EQ35" s="373"/>
      <c r="ER35" s="373"/>
      <c r="ES35" s="373"/>
      <c r="ET35" s="373"/>
      <c r="EU35" s="373"/>
      <c r="EV35" s="373"/>
      <c r="EW35" s="373"/>
      <c r="EX35" s="373"/>
      <c r="EY35" s="373"/>
      <c r="EZ35" s="373"/>
      <c r="FA35" s="373"/>
      <c r="FB35" s="373"/>
      <c r="FC35" s="373"/>
      <c r="FD35" s="373"/>
      <c r="FE35" s="373"/>
      <c r="FF35" s="373"/>
      <c r="FG35" s="373"/>
      <c r="FH35" s="373"/>
      <c r="FI35" s="373"/>
      <c r="FJ35" s="373"/>
      <c r="FK35" s="373"/>
      <c r="FL35" s="373"/>
      <c r="FM35" s="373"/>
      <c r="FN35" s="373"/>
      <c r="FO35" s="373"/>
      <c r="FP35" s="373"/>
      <c r="FQ35" s="373"/>
      <c r="FR35" s="373"/>
      <c r="FS35" s="373"/>
      <c r="FT35" s="373"/>
      <c r="FU35" s="373"/>
      <c r="FV35" s="373"/>
      <c r="FW35" s="373"/>
      <c r="FX35" s="373"/>
      <c r="FY35" s="373"/>
      <c r="FZ35" s="373"/>
      <c r="GA35" s="373"/>
      <c r="GB35" s="373"/>
      <c r="GC35" s="373"/>
      <c r="GD35" s="373"/>
      <c r="GE35" s="373"/>
      <c r="GF35" s="373"/>
      <c r="GG35" s="373"/>
      <c r="GH35" s="373"/>
      <c r="GI35" s="373"/>
      <c r="GJ35" s="373"/>
      <c r="GK35" s="373"/>
      <c r="GL35" s="373"/>
      <c r="GM35" s="373"/>
      <c r="GN35" s="373"/>
      <c r="GO35" s="373"/>
      <c r="GP35" s="373"/>
      <c r="GQ35" s="373"/>
      <c r="GR35" s="373"/>
      <c r="GS35" s="373"/>
      <c r="GT35" s="373"/>
      <c r="GU35" s="373"/>
      <c r="GV35" s="373"/>
      <c r="GW35" s="373"/>
      <c r="GX35" s="373"/>
      <c r="GY35" s="373"/>
      <c r="GZ35" s="373"/>
      <c r="HA35" s="373"/>
      <c r="HB35" s="373"/>
      <c r="HC35" s="373"/>
      <c r="HD35" s="373"/>
      <c r="HE35" s="373"/>
      <c r="HF35" s="373"/>
      <c r="HG35" s="373"/>
      <c r="HH35" s="373"/>
      <c r="HI35" s="373"/>
      <c r="HJ35" s="373"/>
      <c r="HK35" s="373"/>
      <c r="HL35" s="373"/>
      <c r="HM35" s="373"/>
      <c r="HN35" s="373"/>
      <c r="HO35" s="373"/>
      <c r="HP35" s="373"/>
      <c r="HQ35" s="373"/>
      <c r="HR35" s="373"/>
      <c r="HS35" s="373"/>
      <c r="HT35" s="373"/>
      <c r="HU35" s="373"/>
      <c r="HV35" s="373"/>
      <c r="HW35" s="373"/>
      <c r="HX35" s="373"/>
      <c r="HY35" s="373"/>
      <c r="HZ35" s="373"/>
      <c r="IA35" s="373"/>
      <c r="IB35" s="373"/>
      <c r="IC35" s="373"/>
      <c r="ID35" s="373"/>
      <c r="IE35" s="373"/>
      <c r="IF35" s="373"/>
      <c r="IG35" s="373"/>
      <c r="IH35" s="373"/>
      <c r="II35" s="373"/>
      <c r="IJ35" s="373"/>
      <c r="IK35" s="373"/>
      <c r="IL35" s="373"/>
      <c r="IM35" s="373"/>
      <c r="IN35" s="373"/>
      <c r="IO35" s="373"/>
      <c r="IP35" s="373"/>
      <c r="IQ35" s="373"/>
      <c r="IR35" s="373"/>
      <c r="IS35" s="373"/>
      <c r="IT35" s="373"/>
      <c r="IU35" s="373"/>
      <c r="IV35" s="373"/>
      <c r="IW35" s="373"/>
      <c r="IX35" s="373"/>
      <c r="IY35" s="373"/>
      <c r="IZ35" s="373"/>
      <c r="JA35" s="373"/>
      <c r="JB35" s="373"/>
      <c r="JC35" s="373"/>
      <c r="JD35" s="373"/>
      <c r="JE35" s="373"/>
      <c r="JF35" s="373"/>
      <c r="JG35" s="373"/>
      <c r="JH35" s="373"/>
      <c r="JI35" s="373"/>
      <c r="JJ35" s="373"/>
      <c r="JK35" s="373"/>
      <c r="JL35" s="373"/>
      <c r="JM35" s="373"/>
      <c r="JN35" s="373"/>
      <c r="JO35" s="373"/>
      <c r="JP35" s="373"/>
      <c r="JQ35" s="373"/>
      <c r="JR35" s="373"/>
      <c r="JS35" s="373"/>
      <c r="JT35" s="373"/>
      <c r="JU35" s="373"/>
      <c r="JV35" s="373"/>
      <c r="JW35" s="373"/>
      <c r="JX35" s="373"/>
      <c r="JY35" s="373"/>
    </row>
    <row r="36" spans="1:285" ht="264" customHeight="1" x14ac:dyDescent="0.25">
      <c r="A36" s="126" t="s">
        <v>354</v>
      </c>
      <c r="B36" s="51" t="s">
        <v>218</v>
      </c>
      <c r="C36" s="48" t="s">
        <v>97</v>
      </c>
      <c r="D36" s="50"/>
      <c r="E36" s="97">
        <v>41910</v>
      </c>
      <c r="F36" s="97"/>
      <c r="G36" s="97"/>
      <c r="H36" s="97"/>
      <c r="I36" s="97"/>
      <c r="J36" s="97"/>
      <c r="K36" s="87">
        <f t="shared" si="9"/>
        <v>41910</v>
      </c>
      <c r="L36" s="97">
        <f>50000+81905</f>
        <v>131905</v>
      </c>
      <c r="M36" s="97"/>
      <c r="N36" s="97"/>
      <c r="O36" s="97"/>
      <c r="P36" s="97"/>
      <c r="Q36" s="97"/>
      <c r="R36" s="87">
        <f t="shared" si="24"/>
        <v>131905</v>
      </c>
      <c r="S36" s="50"/>
      <c r="T36" s="50"/>
      <c r="U36" s="50"/>
      <c r="V36" s="50"/>
      <c r="W36" s="50"/>
      <c r="X36" s="50"/>
      <c r="Y36" s="87">
        <f t="shared" si="10"/>
        <v>0</v>
      </c>
      <c r="Z36" s="50"/>
      <c r="AA36" s="50"/>
      <c r="AB36" s="50"/>
      <c r="AC36" s="50"/>
      <c r="AD36" s="50"/>
      <c r="AE36" s="50"/>
      <c r="AF36" s="87">
        <f t="shared" si="11"/>
        <v>0</v>
      </c>
      <c r="AG36" s="50"/>
      <c r="AH36" s="50"/>
      <c r="AI36" s="50"/>
      <c r="AJ36" s="50"/>
      <c r="AK36" s="50"/>
      <c r="AL36" s="50"/>
      <c r="AM36" s="87">
        <f t="shared" si="12"/>
        <v>0</v>
      </c>
      <c r="AN36" s="50"/>
      <c r="AO36" s="50"/>
      <c r="AP36" s="50"/>
      <c r="AQ36" s="50"/>
      <c r="AR36" s="50"/>
      <c r="AS36" s="50"/>
      <c r="AT36" s="87">
        <f t="shared" si="13"/>
        <v>0</v>
      </c>
      <c r="AU36" s="88">
        <f t="shared" si="22"/>
        <v>173815</v>
      </c>
      <c r="AV36" s="98" t="s">
        <v>711</v>
      </c>
      <c r="AW36" s="100">
        <v>2022</v>
      </c>
      <c r="AX36" s="100">
        <v>2023</v>
      </c>
      <c r="AY36" s="99" t="s">
        <v>132</v>
      </c>
    </row>
    <row r="37" spans="1:285" ht="262.5" customHeight="1" x14ac:dyDescent="0.25">
      <c r="A37" s="126" t="s">
        <v>355</v>
      </c>
      <c r="B37" s="51" t="s">
        <v>30</v>
      </c>
      <c r="C37" s="48" t="s">
        <v>97</v>
      </c>
      <c r="D37" s="50"/>
      <c r="E37" s="97">
        <v>12000</v>
      </c>
      <c r="F37" s="144"/>
      <c r="G37" s="97"/>
      <c r="H37" s="97"/>
      <c r="I37" s="97"/>
      <c r="J37" s="97"/>
      <c r="K37" s="87">
        <f t="shared" si="9"/>
        <v>12000</v>
      </c>
      <c r="L37" s="97"/>
      <c r="M37" s="144"/>
      <c r="N37" s="97"/>
      <c r="O37" s="97"/>
      <c r="P37" s="97"/>
      <c r="Q37" s="97"/>
      <c r="R37" s="87">
        <f t="shared" si="24"/>
        <v>0</v>
      </c>
      <c r="S37" s="50"/>
      <c r="T37" s="50"/>
      <c r="U37" s="50"/>
      <c r="V37" s="50"/>
      <c r="W37" s="50"/>
      <c r="X37" s="50"/>
      <c r="Y37" s="87">
        <f t="shared" si="10"/>
        <v>0</v>
      </c>
      <c r="Z37" s="50"/>
      <c r="AA37" s="50"/>
      <c r="AB37" s="50"/>
      <c r="AC37" s="50"/>
      <c r="AD37" s="50"/>
      <c r="AE37" s="50"/>
      <c r="AF37" s="87">
        <f t="shared" si="11"/>
        <v>0</v>
      </c>
      <c r="AG37" s="50"/>
      <c r="AH37" s="50"/>
      <c r="AI37" s="50"/>
      <c r="AJ37" s="50"/>
      <c r="AK37" s="50"/>
      <c r="AL37" s="50"/>
      <c r="AM37" s="87">
        <f t="shared" si="12"/>
        <v>0</v>
      </c>
      <c r="AN37" s="50"/>
      <c r="AO37" s="50"/>
      <c r="AP37" s="50"/>
      <c r="AQ37" s="50"/>
      <c r="AR37" s="50"/>
      <c r="AS37" s="50"/>
      <c r="AT37" s="87">
        <f t="shared" si="13"/>
        <v>0</v>
      </c>
      <c r="AU37" s="88">
        <f t="shared" si="22"/>
        <v>12000</v>
      </c>
      <c r="AV37" s="98" t="s">
        <v>712</v>
      </c>
      <c r="AW37" s="100">
        <v>2022</v>
      </c>
      <c r="AX37" s="100">
        <v>2022</v>
      </c>
      <c r="AY37" s="99" t="s">
        <v>133</v>
      </c>
    </row>
    <row r="38" spans="1:285" ht="189" customHeight="1" x14ac:dyDescent="0.25">
      <c r="A38" s="126" t="s">
        <v>356</v>
      </c>
      <c r="B38" s="51" t="s">
        <v>32</v>
      </c>
      <c r="C38" s="48" t="s">
        <v>97</v>
      </c>
      <c r="D38" s="50"/>
      <c r="E38" s="104"/>
      <c r="F38" s="50"/>
      <c r="G38" s="50"/>
      <c r="H38" s="50"/>
      <c r="I38" s="50"/>
      <c r="J38" s="50"/>
      <c r="K38" s="87">
        <f t="shared" si="9"/>
        <v>0</v>
      </c>
      <c r="L38" s="50"/>
      <c r="M38" s="50"/>
      <c r="N38" s="50"/>
      <c r="O38" s="50"/>
      <c r="P38" s="50"/>
      <c r="Q38" s="50"/>
      <c r="R38" s="87">
        <f t="shared" si="24"/>
        <v>0</v>
      </c>
      <c r="S38" s="50">
        <v>50000</v>
      </c>
      <c r="T38" s="50"/>
      <c r="U38" s="50"/>
      <c r="V38" s="50"/>
      <c r="W38" s="50"/>
      <c r="X38" s="50"/>
      <c r="Y38" s="87">
        <f t="shared" si="10"/>
        <v>50000</v>
      </c>
      <c r="Z38" s="50">
        <v>250000</v>
      </c>
      <c r="AA38" s="50"/>
      <c r="AB38" s="50"/>
      <c r="AC38" s="50"/>
      <c r="AD38" s="50"/>
      <c r="AE38" s="50"/>
      <c r="AF38" s="87">
        <f t="shared" si="11"/>
        <v>250000</v>
      </c>
      <c r="AG38" s="50">
        <v>250000</v>
      </c>
      <c r="AH38" s="50"/>
      <c r="AI38" s="50"/>
      <c r="AJ38" s="50"/>
      <c r="AK38" s="50"/>
      <c r="AL38" s="50"/>
      <c r="AM38" s="87">
        <f t="shared" si="12"/>
        <v>250000</v>
      </c>
      <c r="AN38" s="50"/>
      <c r="AO38" s="50"/>
      <c r="AP38" s="50"/>
      <c r="AQ38" s="50"/>
      <c r="AR38" s="50"/>
      <c r="AS38" s="50"/>
      <c r="AT38" s="87">
        <f t="shared" si="13"/>
        <v>0</v>
      </c>
      <c r="AU38" s="88">
        <f t="shared" si="22"/>
        <v>550000</v>
      </c>
      <c r="AV38" s="89" t="s">
        <v>892</v>
      </c>
      <c r="AW38" s="50">
        <v>2024</v>
      </c>
      <c r="AX38" s="50">
        <v>2026</v>
      </c>
      <c r="AY38" s="48" t="s">
        <v>142</v>
      </c>
    </row>
    <row r="39" spans="1:285" ht="186" customHeight="1" x14ac:dyDescent="0.25">
      <c r="A39" s="126" t="s">
        <v>357</v>
      </c>
      <c r="B39" s="51" t="s">
        <v>504</v>
      </c>
      <c r="C39" s="48" t="s">
        <v>97</v>
      </c>
      <c r="D39" s="103"/>
      <c r="E39" s="97"/>
      <c r="F39" s="97"/>
      <c r="G39" s="97"/>
      <c r="H39" s="97"/>
      <c r="I39" s="97"/>
      <c r="J39" s="97"/>
      <c r="K39" s="87">
        <f t="shared" si="9"/>
        <v>0</v>
      </c>
      <c r="L39" s="97"/>
      <c r="M39" s="97"/>
      <c r="N39" s="97"/>
      <c r="O39" s="97"/>
      <c r="P39" s="97"/>
      <c r="Q39" s="97" t="s">
        <v>95</v>
      </c>
      <c r="R39" s="87">
        <f t="shared" si="24"/>
        <v>0</v>
      </c>
      <c r="S39" s="50"/>
      <c r="T39" s="50"/>
      <c r="U39" s="50"/>
      <c r="V39" s="50"/>
      <c r="W39" s="50"/>
      <c r="X39" s="50"/>
      <c r="Y39" s="87">
        <f t="shared" si="10"/>
        <v>0</v>
      </c>
      <c r="Z39" s="50">
        <v>128000</v>
      </c>
      <c r="AA39" s="50"/>
      <c r="AB39" s="50"/>
      <c r="AC39" s="50"/>
      <c r="AD39" s="50"/>
      <c r="AE39" s="50"/>
      <c r="AF39" s="87">
        <f t="shared" si="11"/>
        <v>128000</v>
      </c>
      <c r="AG39" s="50">
        <v>500000</v>
      </c>
      <c r="AH39" s="50"/>
      <c r="AI39" s="50"/>
      <c r="AJ39" s="50"/>
      <c r="AK39" s="50"/>
      <c r="AL39" s="50"/>
      <c r="AM39" s="87">
        <f t="shared" si="12"/>
        <v>500000</v>
      </c>
      <c r="AN39" s="50"/>
      <c r="AO39" s="50"/>
      <c r="AP39" s="50"/>
      <c r="AQ39" s="50"/>
      <c r="AR39" s="50"/>
      <c r="AS39" s="50"/>
      <c r="AT39" s="87">
        <f t="shared" si="13"/>
        <v>0</v>
      </c>
      <c r="AU39" s="88">
        <f t="shared" si="22"/>
        <v>628000</v>
      </c>
      <c r="AV39" s="98" t="s">
        <v>713</v>
      </c>
      <c r="AW39" s="100">
        <v>2025</v>
      </c>
      <c r="AX39" s="100">
        <v>2026</v>
      </c>
      <c r="AY39" s="99" t="s">
        <v>131</v>
      </c>
    </row>
    <row r="40" spans="1:285" ht="354.75" customHeight="1" x14ac:dyDescent="0.25">
      <c r="A40" s="126" t="s">
        <v>358</v>
      </c>
      <c r="B40" s="51" t="s">
        <v>106</v>
      </c>
      <c r="C40" s="48" t="s">
        <v>97</v>
      </c>
      <c r="D40" s="50"/>
      <c r="E40" s="104">
        <f>9000</f>
        <v>9000</v>
      </c>
      <c r="F40" s="50"/>
      <c r="G40" s="50"/>
      <c r="H40" s="50"/>
      <c r="I40" s="50"/>
      <c r="J40" s="50"/>
      <c r="K40" s="87">
        <f t="shared" si="9"/>
        <v>9000</v>
      </c>
      <c r="L40" s="104">
        <f>116900/2+50000</f>
        <v>108450</v>
      </c>
      <c r="M40" s="50"/>
      <c r="N40" s="50"/>
      <c r="O40" s="50"/>
      <c r="P40" s="50"/>
      <c r="Q40" s="50"/>
      <c r="R40" s="87">
        <f t="shared" si="24"/>
        <v>108450</v>
      </c>
      <c r="S40" s="50"/>
      <c r="T40" s="50"/>
      <c r="U40" s="50"/>
      <c r="V40" s="50"/>
      <c r="W40" s="50"/>
      <c r="X40" s="50"/>
      <c r="Y40" s="87">
        <f t="shared" si="10"/>
        <v>0</v>
      </c>
      <c r="Z40" s="50"/>
      <c r="AA40" s="50"/>
      <c r="AB40" s="50"/>
      <c r="AC40" s="50"/>
      <c r="AD40" s="50"/>
      <c r="AE40" s="50"/>
      <c r="AF40" s="87">
        <f t="shared" si="11"/>
        <v>0</v>
      </c>
      <c r="AG40" s="50"/>
      <c r="AH40" s="50"/>
      <c r="AI40" s="50"/>
      <c r="AJ40" s="50"/>
      <c r="AK40" s="50"/>
      <c r="AL40" s="50"/>
      <c r="AM40" s="87">
        <f t="shared" si="12"/>
        <v>0</v>
      </c>
      <c r="AN40" s="50"/>
      <c r="AO40" s="50"/>
      <c r="AP40" s="50"/>
      <c r="AQ40" s="50"/>
      <c r="AR40" s="50"/>
      <c r="AS40" s="50"/>
      <c r="AT40" s="87">
        <f t="shared" si="13"/>
        <v>0</v>
      </c>
      <c r="AU40" s="88">
        <f t="shared" si="22"/>
        <v>117450</v>
      </c>
      <c r="AV40" s="89" t="s">
        <v>714</v>
      </c>
      <c r="AW40" s="50">
        <v>2022</v>
      </c>
      <c r="AX40" s="50">
        <v>2023</v>
      </c>
      <c r="AY40" s="48" t="s">
        <v>136</v>
      </c>
    </row>
    <row r="41" spans="1:285" ht="132" customHeight="1" x14ac:dyDescent="0.25">
      <c r="A41" s="126" t="s">
        <v>359</v>
      </c>
      <c r="B41" s="51" t="s">
        <v>35</v>
      </c>
      <c r="C41" s="48" t="s">
        <v>97</v>
      </c>
      <c r="D41" s="50"/>
      <c r="E41" s="104"/>
      <c r="F41" s="50"/>
      <c r="G41" s="50"/>
      <c r="H41" s="50"/>
      <c r="I41" s="50"/>
      <c r="J41" s="50"/>
      <c r="K41" s="87">
        <f t="shared" si="9"/>
        <v>0</v>
      </c>
      <c r="L41" s="50"/>
      <c r="M41" s="50"/>
      <c r="N41" s="50"/>
      <c r="O41" s="50"/>
      <c r="P41" s="50"/>
      <c r="Q41" s="50"/>
      <c r="R41" s="87">
        <f t="shared" si="24"/>
        <v>0</v>
      </c>
      <c r="S41" s="50">
        <v>300000</v>
      </c>
      <c r="T41" s="50"/>
      <c r="U41" s="50"/>
      <c r="V41" s="50"/>
      <c r="W41" s="50"/>
      <c r="X41" s="50"/>
      <c r="Y41" s="87">
        <f t="shared" si="10"/>
        <v>300000</v>
      </c>
      <c r="Z41" s="50"/>
      <c r="AA41" s="50"/>
      <c r="AB41" s="50"/>
      <c r="AC41" s="50"/>
      <c r="AD41" s="50"/>
      <c r="AE41" s="50"/>
      <c r="AF41" s="87">
        <f t="shared" si="11"/>
        <v>0</v>
      </c>
      <c r="AG41" s="50"/>
      <c r="AH41" s="50"/>
      <c r="AI41" s="50"/>
      <c r="AJ41" s="50"/>
      <c r="AK41" s="50"/>
      <c r="AL41" s="50"/>
      <c r="AM41" s="87">
        <f t="shared" si="12"/>
        <v>0</v>
      </c>
      <c r="AN41" s="50"/>
      <c r="AO41" s="50"/>
      <c r="AP41" s="50"/>
      <c r="AQ41" s="50"/>
      <c r="AR41" s="50"/>
      <c r="AS41" s="50"/>
      <c r="AT41" s="87">
        <f t="shared" si="13"/>
        <v>0</v>
      </c>
      <c r="AU41" s="88">
        <f t="shared" si="22"/>
        <v>300000</v>
      </c>
      <c r="AV41" s="89" t="s">
        <v>715</v>
      </c>
      <c r="AW41" s="50">
        <v>2024</v>
      </c>
      <c r="AX41" s="50">
        <v>2024</v>
      </c>
      <c r="AY41" s="48" t="s">
        <v>136</v>
      </c>
    </row>
    <row r="42" spans="1:285" ht="170.25" customHeight="1" x14ac:dyDescent="0.25">
      <c r="A42" s="126" t="s">
        <v>360</v>
      </c>
      <c r="B42" s="51" t="s">
        <v>36</v>
      </c>
      <c r="C42" s="48" t="s">
        <v>97</v>
      </c>
      <c r="D42" s="50"/>
      <c r="E42" s="104">
        <v>0</v>
      </c>
      <c r="F42" s="50"/>
      <c r="G42" s="50"/>
      <c r="H42" s="50"/>
      <c r="I42" s="50"/>
      <c r="J42" s="50"/>
      <c r="K42" s="87">
        <f t="shared" si="9"/>
        <v>0</v>
      </c>
      <c r="L42" s="50">
        <v>120000</v>
      </c>
      <c r="M42" s="50"/>
      <c r="N42" s="50"/>
      <c r="O42" s="50"/>
      <c r="P42" s="50"/>
      <c r="Q42" s="50"/>
      <c r="R42" s="87">
        <f t="shared" si="24"/>
        <v>120000</v>
      </c>
      <c r="S42" s="50"/>
      <c r="T42" s="50"/>
      <c r="U42" s="50"/>
      <c r="V42" s="50"/>
      <c r="W42" s="50"/>
      <c r="X42" s="50"/>
      <c r="Y42" s="87">
        <f t="shared" si="10"/>
        <v>0</v>
      </c>
      <c r="Z42" s="50"/>
      <c r="AA42" s="50"/>
      <c r="AB42" s="50"/>
      <c r="AC42" s="50"/>
      <c r="AD42" s="50"/>
      <c r="AE42" s="50"/>
      <c r="AF42" s="87">
        <f t="shared" si="11"/>
        <v>0</v>
      </c>
      <c r="AG42" s="50"/>
      <c r="AH42" s="50"/>
      <c r="AI42" s="50"/>
      <c r="AJ42" s="50"/>
      <c r="AK42" s="50"/>
      <c r="AL42" s="50"/>
      <c r="AM42" s="87">
        <f t="shared" si="12"/>
        <v>0</v>
      </c>
      <c r="AN42" s="50"/>
      <c r="AO42" s="50"/>
      <c r="AP42" s="50"/>
      <c r="AQ42" s="50"/>
      <c r="AR42" s="50"/>
      <c r="AS42" s="50"/>
      <c r="AT42" s="87">
        <f t="shared" si="13"/>
        <v>0</v>
      </c>
      <c r="AU42" s="88">
        <f t="shared" si="22"/>
        <v>120000</v>
      </c>
      <c r="AV42" s="89" t="s">
        <v>716</v>
      </c>
      <c r="AW42" s="50">
        <v>2023</v>
      </c>
      <c r="AX42" s="50">
        <v>2023</v>
      </c>
      <c r="AY42" s="48" t="s">
        <v>136</v>
      </c>
    </row>
    <row r="43" spans="1:285" ht="147" customHeight="1" x14ac:dyDescent="0.25">
      <c r="A43" s="126" t="s">
        <v>361</v>
      </c>
      <c r="B43" s="51" t="s">
        <v>37</v>
      </c>
      <c r="C43" s="48" t="s">
        <v>97</v>
      </c>
      <c r="D43" s="50"/>
      <c r="E43" s="104"/>
      <c r="F43" s="50"/>
      <c r="G43" s="50"/>
      <c r="H43" s="50"/>
      <c r="I43" s="50"/>
      <c r="J43" s="50"/>
      <c r="K43" s="87">
        <f t="shared" si="9"/>
        <v>0</v>
      </c>
      <c r="L43" s="50">
        <v>150000</v>
      </c>
      <c r="M43" s="50"/>
      <c r="N43" s="50"/>
      <c r="O43" s="50"/>
      <c r="P43" s="50"/>
      <c r="Q43" s="50"/>
      <c r="R43" s="87">
        <f t="shared" si="24"/>
        <v>150000</v>
      </c>
      <c r="S43" s="50">
        <v>150000</v>
      </c>
      <c r="T43" s="50"/>
      <c r="U43" s="50"/>
      <c r="V43" s="50"/>
      <c r="W43" s="50"/>
      <c r="X43" s="50"/>
      <c r="Y43" s="87">
        <f t="shared" si="10"/>
        <v>150000</v>
      </c>
      <c r="Z43" s="50"/>
      <c r="AA43" s="50"/>
      <c r="AB43" s="50"/>
      <c r="AC43" s="50"/>
      <c r="AD43" s="50"/>
      <c r="AE43" s="50"/>
      <c r="AF43" s="87">
        <f t="shared" si="11"/>
        <v>0</v>
      </c>
      <c r="AG43" s="50"/>
      <c r="AH43" s="50"/>
      <c r="AI43" s="50"/>
      <c r="AJ43" s="50"/>
      <c r="AK43" s="50"/>
      <c r="AL43" s="50"/>
      <c r="AM43" s="87">
        <f t="shared" si="12"/>
        <v>0</v>
      </c>
      <c r="AN43" s="50"/>
      <c r="AO43" s="50"/>
      <c r="AP43" s="50"/>
      <c r="AQ43" s="50"/>
      <c r="AR43" s="50"/>
      <c r="AS43" s="50"/>
      <c r="AT43" s="87">
        <f t="shared" si="13"/>
        <v>0</v>
      </c>
      <c r="AU43" s="88">
        <f t="shared" si="22"/>
        <v>300000</v>
      </c>
      <c r="AV43" s="89" t="s">
        <v>717</v>
      </c>
      <c r="AW43" s="50">
        <v>2023</v>
      </c>
      <c r="AX43" s="50">
        <v>2024</v>
      </c>
      <c r="AY43" s="48" t="s">
        <v>136</v>
      </c>
    </row>
    <row r="44" spans="1:285" ht="209.25" customHeight="1" x14ac:dyDescent="0.25">
      <c r="A44" s="126" t="s">
        <v>362</v>
      </c>
      <c r="B44" s="51" t="s">
        <v>221</v>
      </c>
      <c r="C44" s="48" t="s">
        <v>97</v>
      </c>
      <c r="D44" s="50"/>
      <c r="E44" s="104">
        <v>48840</v>
      </c>
      <c r="F44" s="50"/>
      <c r="G44" s="50"/>
      <c r="H44" s="50"/>
      <c r="I44" s="50"/>
      <c r="J44" s="50"/>
      <c r="K44" s="87">
        <f t="shared" si="9"/>
        <v>48840</v>
      </c>
      <c r="L44" s="50">
        <v>20000</v>
      </c>
      <c r="M44" s="50"/>
      <c r="N44" s="50"/>
      <c r="O44" s="50"/>
      <c r="P44" s="50"/>
      <c r="Q44" s="50"/>
      <c r="R44" s="87">
        <f t="shared" si="24"/>
        <v>20000</v>
      </c>
      <c r="S44" s="50"/>
      <c r="T44" s="50"/>
      <c r="U44" s="50"/>
      <c r="V44" s="50"/>
      <c r="W44" s="50"/>
      <c r="X44" s="50"/>
      <c r="Y44" s="87">
        <f t="shared" si="10"/>
        <v>0</v>
      </c>
      <c r="Z44" s="50"/>
      <c r="AA44" s="50"/>
      <c r="AB44" s="50"/>
      <c r="AC44" s="50"/>
      <c r="AD44" s="50"/>
      <c r="AE44" s="50"/>
      <c r="AF44" s="87">
        <f t="shared" si="11"/>
        <v>0</v>
      </c>
      <c r="AG44" s="50"/>
      <c r="AH44" s="50"/>
      <c r="AI44" s="50"/>
      <c r="AJ44" s="50"/>
      <c r="AK44" s="50"/>
      <c r="AL44" s="50"/>
      <c r="AM44" s="87">
        <f t="shared" si="12"/>
        <v>0</v>
      </c>
      <c r="AN44" s="50"/>
      <c r="AO44" s="50"/>
      <c r="AP44" s="50"/>
      <c r="AQ44" s="50"/>
      <c r="AR44" s="50"/>
      <c r="AS44" s="50"/>
      <c r="AT44" s="87">
        <f t="shared" si="13"/>
        <v>0</v>
      </c>
      <c r="AU44" s="88">
        <f t="shared" si="22"/>
        <v>68840</v>
      </c>
      <c r="AV44" s="96" t="s">
        <v>718</v>
      </c>
      <c r="AW44" s="50">
        <v>2022</v>
      </c>
      <c r="AX44" s="50">
        <v>2023</v>
      </c>
      <c r="AY44" s="48" t="s">
        <v>220</v>
      </c>
    </row>
    <row r="45" spans="1:285" ht="192" customHeight="1" x14ac:dyDescent="0.25">
      <c r="A45" s="126" t="s">
        <v>363</v>
      </c>
      <c r="B45" s="51" t="s">
        <v>105</v>
      </c>
      <c r="C45" s="48" t="s">
        <v>97</v>
      </c>
      <c r="D45" s="50"/>
      <c r="E45" s="104">
        <v>14060</v>
      </c>
      <c r="F45" s="50"/>
      <c r="G45" s="50"/>
      <c r="H45" s="50"/>
      <c r="I45" s="50"/>
      <c r="J45" s="50"/>
      <c r="K45" s="87">
        <f t="shared" si="9"/>
        <v>14060</v>
      </c>
      <c r="L45" s="50">
        <v>513980</v>
      </c>
      <c r="M45" s="50"/>
      <c r="N45" s="50"/>
      <c r="O45" s="50"/>
      <c r="P45" s="50"/>
      <c r="Q45" s="50"/>
      <c r="R45" s="87">
        <f t="shared" si="24"/>
        <v>513980</v>
      </c>
      <c r="S45" s="50"/>
      <c r="T45" s="50"/>
      <c r="U45" s="50"/>
      <c r="V45" s="50"/>
      <c r="W45" s="50"/>
      <c r="X45" s="50"/>
      <c r="Y45" s="87">
        <f t="shared" si="10"/>
        <v>0</v>
      </c>
      <c r="Z45" s="50"/>
      <c r="AA45" s="50"/>
      <c r="AB45" s="50"/>
      <c r="AC45" s="50"/>
      <c r="AD45" s="50"/>
      <c r="AE45" s="50"/>
      <c r="AF45" s="87">
        <f t="shared" si="11"/>
        <v>0</v>
      </c>
      <c r="AG45" s="50"/>
      <c r="AH45" s="50"/>
      <c r="AI45" s="50"/>
      <c r="AJ45" s="50"/>
      <c r="AK45" s="50"/>
      <c r="AL45" s="50"/>
      <c r="AM45" s="87">
        <f t="shared" si="12"/>
        <v>0</v>
      </c>
      <c r="AN45" s="50"/>
      <c r="AO45" s="50"/>
      <c r="AP45" s="50"/>
      <c r="AQ45" s="50"/>
      <c r="AR45" s="50"/>
      <c r="AS45" s="50"/>
      <c r="AT45" s="87">
        <f t="shared" si="13"/>
        <v>0</v>
      </c>
      <c r="AU45" s="88">
        <f t="shared" si="22"/>
        <v>528040</v>
      </c>
      <c r="AV45" s="89" t="s">
        <v>719</v>
      </c>
      <c r="AW45" s="50">
        <v>2022</v>
      </c>
      <c r="AX45" s="50">
        <v>2023</v>
      </c>
      <c r="AY45" s="48" t="s">
        <v>146</v>
      </c>
    </row>
    <row r="46" spans="1:285" ht="120" customHeight="1" x14ac:dyDescent="0.25">
      <c r="A46" s="126" t="s">
        <v>364</v>
      </c>
      <c r="B46" s="51" t="s">
        <v>39</v>
      </c>
      <c r="C46" s="48" t="s">
        <v>97</v>
      </c>
      <c r="D46" s="50"/>
      <c r="E46" s="104">
        <v>513980</v>
      </c>
      <c r="F46" s="50"/>
      <c r="G46" s="50"/>
      <c r="H46" s="50"/>
      <c r="I46" s="50"/>
      <c r="J46" s="50"/>
      <c r="K46" s="87">
        <f t="shared" si="9"/>
        <v>513980</v>
      </c>
      <c r="L46" s="50"/>
      <c r="M46" s="50"/>
      <c r="N46" s="50"/>
      <c r="O46" s="50"/>
      <c r="P46" s="50"/>
      <c r="Q46" s="50"/>
      <c r="R46" s="87">
        <f t="shared" si="24"/>
        <v>0</v>
      </c>
      <c r="S46" s="50"/>
      <c r="T46" s="50"/>
      <c r="U46" s="50"/>
      <c r="V46" s="50"/>
      <c r="W46" s="50"/>
      <c r="X46" s="50"/>
      <c r="Y46" s="87">
        <f t="shared" si="10"/>
        <v>0</v>
      </c>
      <c r="Z46" s="50"/>
      <c r="AA46" s="50"/>
      <c r="AB46" s="50"/>
      <c r="AC46" s="50"/>
      <c r="AD46" s="50"/>
      <c r="AE46" s="50"/>
      <c r="AF46" s="87">
        <f t="shared" si="11"/>
        <v>0</v>
      </c>
      <c r="AG46" s="50"/>
      <c r="AH46" s="50"/>
      <c r="AI46" s="50"/>
      <c r="AJ46" s="50"/>
      <c r="AK46" s="50"/>
      <c r="AL46" s="50"/>
      <c r="AM46" s="87">
        <f t="shared" si="12"/>
        <v>0</v>
      </c>
      <c r="AN46" s="50"/>
      <c r="AO46" s="50"/>
      <c r="AP46" s="50"/>
      <c r="AQ46" s="50"/>
      <c r="AR46" s="50"/>
      <c r="AS46" s="50"/>
      <c r="AT46" s="87">
        <f t="shared" si="13"/>
        <v>0</v>
      </c>
      <c r="AU46" s="88">
        <f t="shared" si="22"/>
        <v>513980</v>
      </c>
      <c r="AV46" s="89" t="s">
        <v>720</v>
      </c>
      <c r="AW46" s="50">
        <v>2022</v>
      </c>
      <c r="AX46" s="50">
        <v>2022</v>
      </c>
      <c r="AY46" s="48" t="s">
        <v>884</v>
      </c>
    </row>
    <row r="47" spans="1:285" ht="159.75" customHeight="1" x14ac:dyDescent="0.25">
      <c r="A47" s="126" t="s">
        <v>365</v>
      </c>
      <c r="B47" s="51" t="s">
        <v>877</v>
      </c>
      <c r="C47" s="48" t="s">
        <v>97</v>
      </c>
      <c r="D47" s="50"/>
      <c r="E47" s="50">
        <v>0</v>
      </c>
      <c r="F47" s="50"/>
      <c r="G47" s="50"/>
      <c r="H47" s="50"/>
      <c r="I47" s="50"/>
      <c r="J47" s="50"/>
      <c r="K47" s="87">
        <f t="shared" si="9"/>
        <v>0</v>
      </c>
      <c r="L47" s="50"/>
      <c r="M47" s="50"/>
      <c r="N47" s="50"/>
      <c r="O47" s="50"/>
      <c r="P47" s="50"/>
      <c r="Q47" s="50"/>
      <c r="R47" s="87">
        <f t="shared" si="24"/>
        <v>0</v>
      </c>
      <c r="S47" s="50"/>
      <c r="T47" s="50"/>
      <c r="U47" s="50"/>
      <c r="V47" s="50"/>
      <c r="W47" s="50"/>
      <c r="X47" s="50"/>
      <c r="Y47" s="87">
        <f t="shared" si="10"/>
        <v>0</v>
      </c>
      <c r="Z47" s="50"/>
      <c r="AA47" s="50"/>
      <c r="AB47" s="50"/>
      <c r="AC47" s="50"/>
      <c r="AD47" s="50"/>
      <c r="AE47" s="50"/>
      <c r="AF47" s="87">
        <f t="shared" si="11"/>
        <v>0</v>
      </c>
      <c r="AG47" s="50"/>
      <c r="AH47" s="50"/>
      <c r="AI47" s="50"/>
      <c r="AJ47" s="50"/>
      <c r="AK47" s="50"/>
      <c r="AL47" s="50"/>
      <c r="AM47" s="87">
        <f t="shared" si="12"/>
        <v>0</v>
      </c>
      <c r="AN47" s="50"/>
      <c r="AO47" s="50"/>
      <c r="AP47" s="50"/>
      <c r="AQ47" s="50"/>
      <c r="AR47" s="50"/>
      <c r="AS47" s="50"/>
      <c r="AT47" s="87">
        <f t="shared" si="13"/>
        <v>0</v>
      </c>
      <c r="AU47" s="88">
        <f t="shared" si="22"/>
        <v>0</v>
      </c>
      <c r="AV47" s="89" t="s">
        <v>721</v>
      </c>
      <c r="AW47" s="50">
        <v>2022</v>
      </c>
      <c r="AX47" s="50">
        <v>2022</v>
      </c>
      <c r="AY47" s="48" t="s">
        <v>143</v>
      </c>
    </row>
    <row r="48" spans="1:285" ht="135" customHeight="1" x14ac:dyDescent="0.25">
      <c r="A48" s="126" t="s">
        <v>366</v>
      </c>
      <c r="B48" s="51" t="s">
        <v>38</v>
      </c>
      <c r="C48" s="48" t="s">
        <v>97</v>
      </c>
      <c r="D48" s="50"/>
      <c r="E48" s="50"/>
      <c r="F48" s="50"/>
      <c r="G48" s="50"/>
      <c r="H48" s="50"/>
      <c r="I48" s="50"/>
      <c r="J48" s="50"/>
      <c r="K48" s="87">
        <f t="shared" si="9"/>
        <v>0</v>
      </c>
      <c r="L48" s="50">
        <v>30000</v>
      </c>
      <c r="M48" s="50"/>
      <c r="N48" s="50"/>
      <c r="O48" s="50"/>
      <c r="P48" s="50"/>
      <c r="Q48" s="50"/>
      <c r="R48" s="87">
        <f t="shared" si="24"/>
        <v>30000</v>
      </c>
      <c r="S48" s="50"/>
      <c r="T48" s="50"/>
      <c r="U48" s="50"/>
      <c r="V48" s="50"/>
      <c r="W48" s="50"/>
      <c r="X48" s="50"/>
      <c r="Y48" s="87">
        <f t="shared" si="10"/>
        <v>0</v>
      </c>
      <c r="Z48" s="50"/>
      <c r="AA48" s="50"/>
      <c r="AB48" s="50"/>
      <c r="AC48" s="50"/>
      <c r="AD48" s="50"/>
      <c r="AE48" s="50"/>
      <c r="AF48" s="87">
        <f t="shared" si="11"/>
        <v>0</v>
      </c>
      <c r="AG48" s="50"/>
      <c r="AH48" s="50"/>
      <c r="AI48" s="50"/>
      <c r="AJ48" s="50"/>
      <c r="AK48" s="50"/>
      <c r="AL48" s="50"/>
      <c r="AM48" s="87">
        <f t="shared" si="12"/>
        <v>0</v>
      </c>
      <c r="AN48" s="50"/>
      <c r="AO48" s="50"/>
      <c r="AP48" s="50"/>
      <c r="AQ48" s="50"/>
      <c r="AR48" s="50"/>
      <c r="AS48" s="50"/>
      <c r="AT48" s="87">
        <f t="shared" si="13"/>
        <v>0</v>
      </c>
      <c r="AU48" s="88">
        <f t="shared" si="22"/>
        <v>30000</v>
      </c>
      <c r="AV48" s="89" t="s">
        <v>722</v>
      </c>
      <c r="AW48" s="50">
        <v>2023</v>
      </c>
      <c r="AX48" s="50">
        <v>2023</v>
      </c>
      <c r="AY48" s="48" t="s">
        <v>149</v>
      </c>
    </row>
    <row r="49" spans="1:285" ht="139.5" customHeight="1" x14ac:dyDescent="0.25">
      <c r="A49" s="126" t="s">
        <v>367</v>
      </c>
      <c r="B49" s="51" t="s">
        <v>40</v>
      </c>
      <c r="C49" s="48" t="s">
        <v>97</v>
      </c>
      <c r="D49" s="50"/>
      <c r="E49" s="104">
        <v>3093245.6</v>
      </c>
      <c r="F49" s="50"/>
      <c r="G49" s="50"/>
      <c r="H49" s="50"/>
      <c r="I49" s="50"/>
      <c r="J49" s="50"/>
      <c r="K49" s="87">
        <f t="shared" si="9"/>
        <v>3093245.6</v>
      </c>
      <c r="L49" s="50"/>
      <c r="M49" s="50"/>
      <c r="N49" s="50"/>
      <c r="O49" s="50"/>
      <c r="P49" s="50"/>
      <c r="Q49" s="50"/>
      <c r="R49" s="87">
        <f t="shared" si="24"/>
        <v>0</v>
      </c>
      <c r="S49" s="50"/>
      <c r="T49" s="50"/>
      <c r="U49" s="50"/>
      <c r="V49" s="50"/>
      <c r="W49" s="50"/>
      <c r="X49" s="50"/>
      <c r="Y49" s="87">
        <f t="shared" si="10"/>
        <v>0</v>
      </c>
      <c r="Z49" s="50"/>
      <c r="AA49" s="50"/>
      <c r="AB49" s="50"/>
      <c r="AC49" s="50"/>
      <c r="AD49" s="50"/>
      <c r="AE49" s="50"/>
      <c r="AF49" s="87">
        <f t="shared" si="11"/>
        <v>0</v>
      </c>
      <c r="AG49" s="50"/>
      <c r="AH49" s="50"/>
      <c r="AI49" s="50"/>
      <c r="AJ49" s="50"/>
      <c r="AK49" s="50"/>
      <c r="AL49" s="50"/>
      <c r="AM49" s="87">
        <f t="shared" si="12"/>
        <v>0</v>
      </c>
      <c r="AN49" s="50"/>
      <c r="AO49" s="50"/>
      <c r="AP49" s="50"/>
      <c r="AQ49" s="50"/>
      <c r="AR49" s="50"/>
      <c r="AS49" s="50"/>
      <c r="AT49" s="87">
        <f t="shared" si="13"/>
        <v>0</v>
      </c>
      <c r="AU49" s="88">
        <f t="shared" si="22"/>
        <v>3093245.6</v>
      </c>
      <c r="AV49" s="89" t="s">
        <v>723</v>
      </c>
      <c r="AW49" s="50">
        <v>2022</v>
      </c>
      <c r="AX49" s="50">
        <v>2022</v>
      </c>
      <c r="AY49" s="48" t="s">
        <v>149</v>
      </c>
    </row>
    <row r="50" spans="1:285" ht="286.5" customHeight="1" x14ac:dyDescent="0.25">
      <c r="A50" s="126" t="s">
        <v>368</v>
      </c>
      <c r="B50" s="51" t="s">
        <v>104</v>
      </c>
      <c r="C50" s="48" t="s">
        <v>97</v>
      </c>
      <c r="D50" s="50"/>
      <c r="E50" s="50">
        <v>11000</v>
      </c>
      <c r="F50" s="50"/>
      <c r="G50" s="50"/>
      <c r="H50" s="50"/>
      <c r="I50" s="50"/>
      <c r="J50" s="50"/>
      <c r="K50" s="87">
        <f t="shared" si="9"/>
        <v>11000</v>
      </c>
      <c r="L50" s="104">
        <v>33100</v>
      </c>
      <c r="M50" s="50"/>
      <c r="N50" s="50"/>
      <c r="O50" s="50"/>
      <c r="P50" s="50"/>
      <c r="Q50" s="50"/>
      <c r="R50" s="87">
        <f t="shared" si="24"/>
        <v>33100</v>
      </c>
      <c r="S50" s="50">
        <v>44100</v>
      </c>
      <c r="T50" s="50"/>
      <c r="U50" s="50"/>
      <c r="V50" s="50"/>
      <c r="W50" s="50"/>
      <c r="X50" s="50"/>
      <c r="Y50" s="87">
        <f t="shared" si="10"/>
        <v>44100</v>
      </c>
      <c r="Z50" s="50"/>
      <c r="AA50" s="50"/>
      <c r="AB50" s="50"/>
      <c r="AC50" s="50"/>
      <c r="AD50" s="50"/>
      <c r="AE50" s="50"/>
      <c r="AF50" s="87">
        <f t="shared" si="11"/>
        <v>0</v>
      </c>
      <c r="AG50" s="50"/>
      <c r="AH50" s="50"/>
      <c r="AI50" s="50"/>
      <c r="AJ50" s="50"/>
      <c r="AK50" s="50"/>
      <c r="AL50" s="50"/>
      <c r="AM50" s="87">
        <f t="shared" si="12"/>
        <v>0</v>
      </c>
      <c r="AN50" s="50"/>
      <c r="AO50" s="50"/>
      <c r="AP50" s="50"/>
      <c r="AQ50" s="50"/>
      <c r="AR50" s="50"/>
      <c r="AS50" s="50"/>
      <c r="AT50" s="87">
        <f t="shared" si="13"/>
        <v>0</v>
      </c>
      <c r="AU50" s="88">
        <f t="shared" si="22"/>
        <v>88200</v>
      </c>
      <c r="AV50" s="89" t="s">
        <v>724</v>
      </c>
      <c r="AW50" s="50">
        <v>2022</v>
      </c>
      <c r="AX50" s="50">
        <v>2024</v>
      </c>
      <c r="AY50" s="48" t="s">
        <v>144</v>
      </c>
    </row>
    <row r="51" spans="1:285" ht="183" customHeight="1" x14ac:dyDescent="0.25">
      <c r="A51" s="281" t="s">
        <v>369</v>
      </c>
      <c r="B51" s="232" t="s">
        <v>958</v>
      </c>
      <c r="C51" s="232" t="s">
        <v>97</v>
      </c>
      <c r="D51" s="274"/>
      <c r="E51" s="274"/>
      <c r="F51" s="274"/>
      <c r="G51" s="274"/>
      <c r="H51" s="274"/>
      <c r="I51" s="274"/>
      <c r="J51" s="274"/>
      <c r="K51" s="273">
        <f t="shared" si="9"/>
        <v>0</v>
      </c>
      <c r="L51" s="274"/>
      <c r="M51" s="274"/>
      <c r="N51" s="274"/>
      <c r="O51" s="274"/>
      <c r="P51" s="274"/>
      <c r="Q51" s="274"/>
      <c r="R51" s="273">
        <f t="shared" si="24"/>
        <v>0</v>
      </c>
      <c r="S51" s="274"/>
      <c r="T51" s="274"/>
      <c r="U51" s="274"/>
      <c r="V51" s="274"/>
      <c r="W51" s="274"/>
      <c r="X51" s="274"/>
      <c r="Y51" s="273">
        <f t="shared" si="10"/>
        <v>0</v>
      </c>
      <c r="Z51" s="274">
        <v>355000</v>
      </c>
      <c r="AA51" s="274"/>
      <c r="AB51" s="274"/>
      <c r="AC51" s="274"/>
      <c r="AD51" s="274"/>
      <c r="AE51" s="274"/>
      <c r="AF51" s="273">
        <f t="shared" si="11"/>
        <v>355000</v>
      </c>
      <c r="AG51" s="274"/>
      <c r="AH51" s="274"/>
      <c r="AI51" s="274"/>
      <c r="AJ51" s="274"/>
      <c r="AK51" s="274"/>
      <c r="AL51" s="274"/>
      <c r="AM51" s="273">
        <f t="shared" si="12"/>
        <v>0</v>
      </c>
      <c r="AN51" s="274"/>
      <c r="AO51" s="274"/>
      <c r="AP51" s="274"/>
      <c r="AQ51" s="274"/>
      <c r="AR51" s="274"/>
      <c r="AS51" s="274"/>
      <c r="AT51" s="273">
        <f t="shared" si="13"/>
        <v>0</v>
      </c>
      <c r="AU51" s="282">
        <f t="shared" si="22"/>
        <v>355000</v>
      </c>
      <c r="AV51" s="279" t="s">
        <v>987</v>
      </c>
      <c r="AW51" s="274">
        <v>2025</v>
      </c>
      <c r="AX51" s="274">
        <v>2025</v>
      </c>
      <c r="AY51" s="232" t="s">
        <v>144</v>
      </c>
    </row>
    <row r="52" spans="1:285" ht="35.1" customHeight="1" x14ac:dyDescent="0.25">
      <c r="A52" s="380" t="s">
        <v>989</v>
      </c>
      <c r="B52" s="38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2"/>
    </row>
    <row r="53" spans="1:285" s="20" customFormat="1" ht="202.5" customHeight="1" x14ac:dyDescent="0.25">
      <c r="A53" s="126" t="s">
        <v>370</v>
      </c>
      <c r="B53" s="51" t="s">
        <v>219</v>
      </c>
      <c r="C53" s="48" t="s">
        <v>97</v>
      </c>
      <c r="D53" s="50"/>
      <c r="E53" s="104"/>
      <c r="F53" s="50"/>
      <c r="G53" s="50"/>
      <c r="H53" s="50"/>
      <c r="I53" s="50"/>
      <c r="J53" s="50"/>
      <c r="K53" s="87">
        <f t="shared" ref="K53:K54" si="25">E53+F53+G53+I53</f>
        <v>0</v>
      </c>
      <c r="L53" s="50"/>
      <c r="M53" s="50"/>
      <c r="N53" s="50"/>
      <c r="O53" s="50"/>
      <c r="P53" s="50"/>
      <c r="Q53" s="50"/>
      <c r="R53" s="87">
        <f t="shared" si="24"/>
        <v>0</v>
      </c>
      <c r="S53" s="50"/>
      <c r="T53" s="50"/>
      <c r="U53" s="50"/>
      <c r="V53" s="50"/>
      <c r="W53" s="50"/>
      <c r="X53" s="50"/>
      <c r="Y53" s="87">
        <f t="shared" si="10"/>
        <v>0</v>
      </c>
      <c r="Z53" s="50"/>
      <c r="AA53" s="50"/>
      <c r="AB53" s="50"/>
      <c r="AC53" s="50"/>
      <c r="AD53" s="50"/>
      <c r="AE53" s="50"/>
      <c r="AF53" s="87">
        <f t="shared" si="11"/>
        <v>0</v>
      </c>
      <c r="AG53" s="50">
        <v>50000</v>
      </c>
      <c r="AH53" s="50"/>
      <c r="AI53" s="50"/>
      <c r="AJ53" s="50"/>
      <c r="AK53" s="50"/>
      <c r="AL53" s="50"/>
      <c r="AM53" s="87">
        <f t="shared" si="12"/>
        <v>50000</v>
      </c>
      <c r="AN53" s="50"/>
      <c r="AO53" s="50"/>
      <c r="AP53" s="50"/>
      <c r="AQ53" s="50"/>
      <c r="AR53" s="50"/>
      <c r="AS53" s="50"/>
      <c r="AT53" s="87">
        <f t="shared" si="13"/>
        <v>0</v>
      </c>
      <c r="AU53" s="88">
        <f t="shared" si="22"/>
        <v>50000</v>
      </c>
      <c r="AV53" s="89" t="s">
        <v>725</v>
      </c>
      <c r="AW53" s="50">
        <v>2026</v>
      </c>
      <c r="AX53" s="50">
        <v>2026</v>
      </c>
      <c r="AY53" s="48" t="s">
        <v>145</v>
      </c>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360"/>
      <c r="CF53" s="360"/>
      <c r="CG53" s="360"/>
      <c r="CH53" s="360"/>
      <c r="CI53" s="360"/>
      <c r="CJ53" s="360"/>
      <c r="CK53" s="360"/>
      <c r="CL53" s="360"/>
      <c r="CM53" s="360"/>
      <c r="CN53" s="360"/>
      <c r="CO53" s="360"/>
      <c r="CP53" s="360"/>
      <c r="CQ53" s="360"/>
      <c r="CR53" s="360"/>
      <c r="CS53" s="360"/>
      <c r="CT53" s="360"/>
      <c r="CU53" s="360"/>
      <c r="CV53" s="360"/>
      <c r="CW53" s="360"/>
      <c r="CX53" s="360"/>
      <c r="CY53" s="360"/>
      <c r="CZ53" s="360"/>
      <c r="DA53" s="360"/>
      <c r="DB53" s="360"/>
      <c r="DC53" s="360"/>
      <c r="DD53" s="360"/>
      <c r="DE53" s="360"/>
      <c r="DF53" s="360"/>
      <c r="DG53" s="360"/>
      <c r="DH53" s="360"/>
      <c r="DI53" s="360"/>
      <c r="DJ53" s="360"/>
      <c r="DK53" s="360"/>
      <c r="DL53" s="360"/>
      <c r="DM53" s="360"/>
      <c r="DN53" s="360"/>
      <c r="DO53" s="360"/>
      <c r="DP53" s="360"/>
      <c r="DQ53" s="360"/>
      <c r="DR53" s="360"/>
      <c r="DS53" s="360"/>
      <c r="DT53" s="360"/>
      <c r="DU53" s="360"/>
      <c r="DV53" s="360"/>
      <c r="DW53" s="360"/>
      <c r="DX53" s="360"/>
      <c r="DY53" s="360"/>
      <c r="DZ53" s="360"/>
      <c r="EA53" s="360"/>
      <c r="EB53" s="360"/>
      <c r="EC53" s="360"/>
      <c r="ED53" s="360"/>
      <c r="EE53" s="360"/>
      <c r="EF53" s="360"/>
      <c r="EG53" s="360"/>
      <c r="EH53" s="360"/>
      <c r="EI53" s="360"/>
      <c r="EJ53" s="360"/>
      <c r="EK53" s="360"/>
      <c r="EL53" s="360"/>
      <c r="EM53" s="360"/>
      <c r="EN53" s="360"/>
      <c r="EO53" s="360"/>
      <c r="EP53" s="360"/>
      <c r="EQ53" s="360"/>
      <c r="ER53" s="360"/>
      <c r="ES53" s="360"/>
      <c r="ET53" s="360"/>
      <c r="EU53" s="360"/>
      <c r="EV53" s="360"/>
      <c r="EW53" s="360"/>
      <c r="EX53" s="360"/>
      <c r="EY53" s="360"/>
      <c r="EZ53" s="360"/>
      <c r="FA53" s="360"/>
      <c r="FB53" s="360"/>
      <c r="FC53" s="360"/>
      <c r="FD53" s="360"/>
      <c r="FE53" s="360"/>
      <c r="FF53" s="360"/>
      <c r="FG53" s="360"/>
      <c r="FH53" s="360"/>
      <c r="FI53" s="360"/>
      <c r="FJ53" s="360"/>
      <c r="FK53" s="360"/>
      <c r="FL53" s="360"/>
      <c r="FM53" s="360"/>
      <c r="FN53" s="360"/>
      <c r="FO53" s="360"/>
      <c r="FP53" s="360"/>
      <c r="FQ53" s="360"/>
      <c r="FR53" s="360"/>
      <c r="FS53" s="360"/>
      <c r="FT53" s="360"/>
      <c r="FU53" s="360"/>
      <c r="FV53" s="360"/>
      <c r="FW53" s="360"/>
      <c r="FX53" s="360"/>
      <c r="FY53" s="360"/>
      <c r="FZ53" s="360"/>
      <c r="GA53" s="360"/>
      <c r="GB53" s="360"/>
      <c r="GC53" s="360"/>
      <c r="GD53" s="360"/>
      <c r="GE53" s="360"/>
      <c r="GF53" s="360"/>
      <c r="GG53" s="360"/>
      <c r="GH53" s="360"/>
      <c r="GI53" s="360"/>
      <c r="GJ53" s="360"/>
      <c r="GK53" s="360"/>
      <c r="GL53" s="360"/>
      <c r="GM53" s="360"/>
      <c r="GN53" s="360"/>
      <c r="GO53" s="360"/>
      <c r="GP53" s="360"/>
      <c r="GQ53" s="360"/>
      <c r="GR53" s="360"/>
      <c r="GS53" s="360"/>
      <c r="GT53" s="360"/>
      <c r="GU53" s="360"/>
      <c r="GV53" s="360"/>
      <c r="GW53" s="360"/>
      <c r="GX53" s="360"/>
      <c r="GY53" s="360"/>
      <c r="GZ53" s="360"/>
      <c r="HA53" s="360"/>
      <c r="HB53" s="360"/>
      <c r="HC53" s="360"/>
      <c r="HD53" s="360"/>
      <c r="HE53" s="360"/>
      <c r="HF53" s="360"/>
      <c r="HG53" s="360"/>
      <c r="HH53" s="360"/>
      <c r="HI53" s="360"/>
      <c r="HJ53" s="360"/>
      <c r="HK53" s="360"/>
      <c r="HL53" s="360"/>
      <c r="HM53" s="360"/>
      <c r="HN53" s="360"/>
      <c r="HO53" s="360"/>
      <c r="HP53" s="360"/>
      <c r="HQ53" s="360"/>
      <c r="HR53" s="360"/>
      <c r="HS53" s="360"/>
      <c r="HT53" s="360"/>
      <c r="HU53" s="360"/>
      <c r="HV53" s="360"/>
      <c r="HW53" s="360"/>
      <c r="HX53" s="360"/>
      <c r="HY53" s="360"/>
      <c r="HZ53" s="360"/>
      <c r="IA53" s="360"/>
      <c r="IB53" s="360"/>
      <c r="IC53" s="360"/>
      <c r="ID53" s="360"/>
      <c r="IE53" s="360"/>
      <c r="IF53" s="360"/>
      <c r="IG53" s="360"/>
      <c r="IH53" s="360"/>
      <c r="II53" s="360"/>
      <c r="IJ53" s="360"/>
      <c r="IK53" s="360"/>
      <c r="IL53" s="360"/>
      <c r="IM53" s="360"/>
      <c r="IN53" s="360"/>
      <c r="IO53" s="360"/>
      <c r="IP53" s="360"/>
      <c r="IQ53" s="360"/>
      <c r="IR53" s="360"/>
      <c r="IS53" s="360"/>
      <c r="IT53" s="360"/>
      <c r="IU53" s="360"/>
      <c r="IV53" s="360"/>
      <c r="IW53" s="360"/>
      <c r="IX53" s="360"/>
      <c r="IY53" s="360"/>
      <c r="IZ53" s="360"/>
      <c r="JA53" s="360"/>
      <c r="JB53" s="360"/>
      <c r="JC53" s="360"/>
      <c r="JD53" s="360"/>
      <c r="JE53" s="360"/>
      <c r="JF53" s="360"/>
      <c r="JG53" s="360"/>
      <c r="JH53" s="360"/>
      <c r="JI53" s="360"/>
      <c r="JJ53" s="360"/>
      <c r="JK53" s="360"/>
      <c r="JL53" s="360"/>
      <c r="JM53" s="360"/>
      <c r="JN53" s="360"/>
      <c r="JO53" s="360"/>
      <c r="JP53" s="360"/>
      <c r="JQ53" s="360"/>
      <c r="JR53" s="360"/>
      <c r="JS53" s="360"/>
      <c r="JT53" s="360"/>
      <c r="JU53" s="360"/>
      <c r="JV53" s="360"/>
      <c r="JW53" s="360"/>
      <c r="JX53" s="360"/>
      <c r="JY53" s="360"/>
    </row>
    <row r="54" spans="1:285" s="5" customFormat="1" ht="136.5" customHeight="1" x14ac:dyDescent="0.25">
      <c r="A54" s="281" t="s">
        <v>1035</v>
      </c>
      <c r="B54" s="232" t="s">
        <v>1036</v>
      </c>
      <c r="C54" s="232" t="s">
        <v>97</v>
      </c>
      <c r="D54" s="302" t="s">
        <v>1037</v>
      </c>
      <c r="E54" s="274"/>
      <c r="F54" s="274"/>
      <c r="G54" s="274"/>
      <c r="H54" s="274"/>
      <c r="I54" s="274"/>
      <c r="J54" s="274"/>
      <c r="K54" s="236">
        <f t="shared" si="25"/>
        <v>0</v>
      </c>
      <c r="L54" s="274"/>
      <c r="M54" s="274"/>
      <c r="N54" s="274"/>
      <c r="O54" s="274"/>
      <c r="P54" s="274"/>
      <c r="Q54" s="274"/>
      <c r="R54" s="236">
        <f t="shared" si="24"/>
        <v>0</v>
      </c>
      <c r="S54" s="274"/>
      <c r="T54" s="274"/>
      <c r="U54" s="274"/>
      <c r="V54" s="274"/>
      <c r="W54" s="274"/>
      <c r="X54" s="274"/>
      <c r="Y54" s="236">
        <f t="shared" si="10"/>
        <v>0</v>
      </c>
      <c r="Z54" s="274">
        <v>27225</v>
      </c>
      <c r="AA54" s="274">
        <v>154275</v>
      </c>
      <c r="AB54" s="274"/>
      <c r="AC54" s="274"/>
      <c r="AD54" s="274"/>
      <c r="AE54" s="274"/>
      <c r="AF54" s="236">
        <f t="shared" si="11"/>
        <v>181500</v>
      </c>
      <c r="AG54" s="274"/>
      <c r="AH54" s="274"/>
      <c r="AI54" s="274"/>
      <c r="AJ54" s="274"/>
      <c r="AK54" s="274"/>
      <c r="AL54" s="274"/>
      <c r="AM54" s="236">
        <f t="shared" si="12"/>
        <v>0</v>
      </c>
      <c r="AN54" s="274"/>
      <c r="AO54" s="274"/>
      <c r="AP54" s="274"/>
      <c r="AQ54" s="274"/>
      <c r="AR54" s="274"/>
      <c r="AS54" s="274"/>
      <c r="AT54" s="236">
        <f t="shared" si="13"/>
        <v>0</v>
      </c>
      <c r="AU54" s="282">
        <f>AT54+AM54+AF54+Y54+R54+K54</f>
        <v>181500</v>
      </c>
      <c r="AV54" s="303" t="s">
        <v>1038</v>
      </c>
      <c r="AW54" s="274">
        <v>2025</v>
      </c>
      <c r="AX54" s="274">
        <v>2025</v>
      </c>
      <c r="AY54" s="283" t="s">
        <v>1039</v>
      </c>
      <c r="AZ54" s="373"/>
      <c r="BA54" s="373"/>
      <c r="BB54" s="373"/>
      <c r="BC54" s="373"/>
      <c r="BD54" s="373"/>
      <c r="BE54" s="373"/>
      <c r="BF54" s="373"/>
      <c r="BG54" s="373"/>
      <c r="BH54" s="373"/>
      <c r="BI54" s="373"/>
      <c r="BJ54" s="373"/>
      <c r="BK54" s="373"/>
      <c r="BL54" s="373"/>
      <c r="BM54" s="373"/>
      <c r="BN54" s="373"/>
      <c r="BO54" s="373"/>
      <c r="BP54" s="373"/>
      <c r="BQ54" s="373"/>
      <c r="BR54" s="373"/>
      <c r="BS54" s="373"/>
      <c r="BT54" s="373"/>
      <c r="BU54" s="373"/>
      <c r="BV54" s="373"/>
      <c r="BW54" s="373"/>
      <c r="BX54" s="373"/>
      <c r="BY54" s="373"/>
      <c r="BZ54" s="373"/>
      <c r="CA54" s="373"/>
      <c r="CB54" s="373"/>
      <c r="CC54" s="373"/>
      <c r="CD54" s="373"/>
      <c r="CE54" s="373"/>
      <c r="CF54" s="373"/>
      <c r="CG54" s="373"/>
      <c r="CH54" s="373"/>
      <c r="CI54" s="373"/>
      <c r="CJ54" s="373"/>
      <c r="CK54" s="373"/>
      <c r="CL54" s="373"/>
      <c r="CM54" s="373"/>
      <c r="CN54" s="373"/>
      <c r="CO54" s="373"/>
      <c r="CP54" s="373"/>
      <c r="CQ54" s="373"/>
      <c r="CR54" s="373"/>
      <c r="CS54" s="373"/>
      <c r="CT54" s="373"/>
      <c r="CU54" s="373"/>
      <c r="CV54" s="373"/>
      <c r="CW54" s="373"/>
      <c r="CX54" s="373"/>
      <c r="CY54" s="373"/>
      <c r="CZ54" s="373"/>
      <c r="DA54" s="373"/>
      <c r="DB54" s="373"/>
      <c r="DC54" s="373"/>
      <c r="DD54" s="373"/>
      <c r="DE54" s="373"/>
      <c r="DF54" s="373"/>
      <c r="DG54" s="373"/>
      <c r="DH54" s="373"/>
      <c r="DI54" s="373"/>
      <c r="DJ54" s="373"/>
      <c r="DK54" s="373"/>
      <c r="DL54" s="373"/>
      <c r="DM54" s="373"/>
      <c r="DN54" s="373"/>
      <c r="DO54" s="373"/>
      <c r="DP54" s="373"/>
      <c r="DQ54" s="373"/>
      <c r="DR54" s="373"/>
      <c r="DS54" s="373"/>
      <c r="DT54" s="373"/>
      <c r="DU54" s="373"/>
      <c r="DV54" s="373"/>
      <c r="DW54" s="373"/>
      <c r="DX54" s="373"/>
      <c r="DY54" s="373"/>
      <c r="DZ54" s="373"/>
      <c r="EA54" s="373"/>
      <c r="EB54" s="373"/>
      <c r="EC54" s="373"/>
      <c r="ED54" s="373"/>
      <c r="EE54" s="373"/>
      <c r="EF54" s="373"/>
      <c r="EG54" s="373"/>
      <c r="EH54" s="373"/>
      <c r="EI54" s="373"/>
      <c r="EJ54" s="373"/>
      <c r="EK54" s="373"/>
      <c r="EL54" s="373"/>
      <c r="EM54" s="373"/>
      <c r="EN54" s="373"/>
      <c r="EO54" s="373"/>
      <c r="EP54" s="373"/>
      <c r="EQ54" s="373"/>
      <c r="ER54" s="373"/>
      <c r="ES54" s="373"/>
      <c r="ET54" s="373"/>
      <c r="EU54" s="373"/>
      <c r="EV54" s="373"/>
      <c r="EW54" s="373"/>
      <c r="EX54" s="373"/>
      <c r="EY54" s="373"/>
      <c r="EZ54" s="373"/>
      <c r="FA54" s="373"/>
      <c r="FB54" s="373"/>
      <c r="FC54" s="373"/>
      <c r="FD54" s="373"/>
      <c r="FE54" s="373"/>
      <c r="FF54" s="373"/>
      <c r="FG54" s="373"/>
      <c r="FH54" s="373"/>
      <c r="FI54" s="373"/>
      <c r="FJ54" s="373"/>
      <c r="FK54" s="373"/>
      <c r="FL54" s="373"/>
      <c r="FM54" s="373"/>
      <c r="FN54" s="373"/>
      <c r="FO54" s="373"/>
      <c r="FP54" s="373"/>
      <c r="FQ54" s="373"/>
      <c r="FR54" s="373"/>
      <c r="FS54" s="373"/>
      <c r="FT54" s="373"/>
      <c r="FU54" s="373"/>
      <c r="FV54" s="373"/>
      <c r="FW54" s="373"/>
      <c r="FX54" s="373"/>
      <c r="FY54" s="373"/>
      <c r="FZ54" s="373"/>
      <c r="GA54" s="373"/>
      <c r="GB54" s="373"/>
      <c r="GC54" s="373"/>
      <c r="GD54" s="373"/>
      <c r="GE54" s="373"/>
      <c r="GF54" s="373"/>
      <c r="GG54" s="373"/>
      <c r="GH54" s="373"/>
      <c r="GI54" s="373"/>
      <c r="GJ54" s="373"/>
      <c r="GK54" s="373"/>
      <c r="GL54" s="373"/>
      <c r="GM54" s="373"/>
      <c r="GN54" s="373"/>
      <c r="GO54" s="373"/>
      <c r="GP54" s="373"/>
      <c r="GQ54" s="373"/>
      <c r="GR54" s="373"/>
      <c r="GS54" s="373"/>
      <c r="GT54" s="373"/>
      <c r="GU54" s="373"/>
      <c r="GV54" s="373"/>
      <c r="GW54" s="373"/>
      <c r="GX54" s="373"/>
      <c r="GY54" s="373"/>
      <c r="GZ54" s="373"/>
      <c r="HA54" s="373"/>
      <c r="HB54" s="373"/>
      <c r="HC54" s="373"/>
      <c r="HD54" s="373"/>
      <c r="HE54" s="373"/>
      <c r="HF54" s="373"/>
      <c r="HG54" s="373"/>
      <c r="HH54" s="373"/>
      <c r="HI54" s="373"/>
      <c r="HJ54" s="373"/>
      <c r="HK54" s="373"/>
      <c r="HL54" s="373"/>
      <c r="HM54" s="373"/>
      <c r="HN54" s="373"/>
      <c r="HO54" s="373"/>
      <c r="HP54" s="373"/>
      <c r="HQ54" s="373"/>
      <c r="HR54" s="373"/>
      <c r="HS54" s="373"/>
      <c r="HT54" s="373"/>
      <c r="HU54" s="373"/>
      <c r="HV54" s="373"/>
      <c r="HW54" s="373"/>
      <c r="HX54" s="373"/>
      <c r="HY54" s="373"/>
      <c r="HZ54" s="373"/>
      <c r="IA54" s="373"/>
      <c r="IB54" s="373"/>
      <c r="IC54" s="373"/>
      <c r="ID54" s="373"/>
      <c r="IE54" s="373"/>
      <c r="IF54" s="373"/>
      <c r="IG54" s="373"/>
      <c r="IH54" s="373"/>
      <c r="II54" s="373"/>
      <c r="IJ54" s="373"/>
      <c r="IK54" s="373"/>
      <c r="IL54" s="373"/>
      <c r="IM54" s="373"/>
      <c r="IN54" s="373"/>
      <c r="IO54" s="373"/>
      <c r="IP54" s="373"/>
      <c r="IQ54" s="373"/>
      <c r="IR54" s="373"/>
      <c r="IS54" s="373"/>
      <c r="IT54" s="373"/>
      <c r="IU54" s="373"/>
      <c r="IV54" s="373"/>
      <c r="IW54" s="373"/>
      <c r="IX54" s="373"/>
      <c r="IY54" s="373"/>
      <c r="IZ54" s="373"/>
      <c r="JA54" s="373"/>
      <c r="JB54" s="373"/>
      <c r="JC54" s="373"/>
      <c r="JD54" s="373"/>
      <c r="JE54" s="373"/>
      <c r="JF54" s="373"/>
      <c r="JG54" s="373"/>
      <c r="JH54" s="373"/>
      <c r="JI54" s="373"/>
      <c r="JJ54" s="373"/>
      <c r="JK54" s="373"/>
      <c r="JL54" s="373"/>
      <c r="JM54" s="373"/>
      <c r="JN54" s="373"/>
      <c r="JO54" s="373"/>
      <c r="JP54" s="373"/>
      <c r="JQ54" s="373"/>
      <c r="JR54" s="373"/>
      <c r="JS54" s="373"/>
      <c r="JT54" s="373"/>
      <c r="JU54" s="373"/>
      <c r="JV54" s="373"/>
      <c r="JW54" s="373"/>
      <c r="JX54" s="373"/>
      <c r="JY54" s="373"/>
    </row>
    <row r="55" spans="1:285" ht="35.1" customHeight="1" x14ac:dyDescent="0.25">
      <c r="A55" s="380" t="s">
        <v>1044</v>
      </c>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2"/>
    </row>
    <row r="56" spans="1:285" ht="230.45" customHeight="1" x14ac:dyDescent="0.25">
      <c r="A56" s="167" t="s">
        <v>1077</v>
      </c>
      <c r="B56" s="232" t="s">
        <v>1078</v>
      </c>
      <c r="C56" s="233" t="s">
        <v>97</v>
      </c>
      <c r="D56" s="234"/>
      <c r="E56" s="264"/>
      <c r="F56" s="265"/>
      <c r="G56" s="234"/>
      <c r="H56" s="234"/>
      <c r="I56" s="234"/>
      <c r="J56" s="234"/>
      <c r="K56" s="273">
        <f>E56+F56+G56+I56</f>
        <v>0</v>
      </c>
      <c r="L56" s="260"/>
      <c r="M56" s="260"/>
      <c r="N56" s="260"/>
      <c r="O56" s="260"/>
      <c r="P56" s="260"/>
      <c r="Q56" s="260"/>
      <c r="R56" s="262">
        <f>L56+M56+N56+P56</f>
        <v>0</v>
      </c>
      <c r="S56" s="260"/>
      <c r="T56" s="260"/>
      <c r="U56" s="260"/>
      <c r="V56" s="260"/>
      <c r="W56" s="260"/>
      <c r="X56" s="260"/>
      <c r="Y56" s="262">
        <f>S56+T56+U56+W56</f>
        <v>0</v>
      </c>
      <c r="Z56" s="260">
        <v>22372</v>
      </c>
      <c r="AA56" s="260">
        <v>201343</v>
      </c>
      <c r="AB56" s="260"/>
      <c r="AC56" s="260"/>
      <c r="AD56" s="260"/>
      <c r="AE56" s="260"/>
      <c r="AF56" s="261">
        <f>Z56+AA56+AB56+AD56</f>
        <v>223715</v>
      </c>
      <c r="AG56" s="260"/>
      <c r="AH56" s="260"/>
      <c r="AI56" s="260"/>
      <c r="AJ56" s="260"/>
      <c r="AK56" s="260"/>
      <c r="AL56" s="260"/>
      <c r="AM56" s="261">
        <f>AG56+AH56+AI56+AK56</f>
        <v>0</v>
      </c>
      <c r="AN56" s="260"/>
      <c r="AO56" s="260"/>
      <c r="AP56" s="260"/>
      <c r="AQ56" s="260"/>
      <c r="AR56" s="260"/>
      <c r="AS56" s="260"/>
      <c r="AT56" s="262">
        <f>AN56+AO56+AP56+AR56</f>
        <v>0</v>
      </c>
      <c r="AU56" s="263">
        <f>AT56+AM56+AF56+Y56+R56+K56</f>
        <v>223715</v>
      </c>
      <c r="AV56" s="270" t="s">
        <v>1079</v>
      </c>
      <c r="AW56" s="234">
        <v>2025</v>
      </c>
      <c r="AX56" s="234">
        <v>2025</v>
      </c>
      <c r="AY56" s="52" t="s">
        <v>68</v>
      </c>
    </row>
    <row r="57" spans="1:285" ht="35.1" customHeight="1" x14ac:dyDescent="0.25">
      <c r="A57" s="380" t="s">
        <v>1080</v>
      </c>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2"/>
    </row>
    <row r="58" spans="1:285" s="20" customFormat="1" ht="51.6" customHeight="1" x14ac:dyDescent="0.25">
      <c r="A58" s="386" t="s">
        <v>371</v>
      </c>
      <c r="B58" s="387"/>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60"/>
      <c r="BA58" s="360"/>
      <c r="BB58" s="360"/>
      <c r="BC58" s="360"/>
      <c r="BD58" s="360"/>
      <c r="BE58" s="360"/>
      <c r="BF58" s="360"/>
      <c r="BG58" s="360"/>
      <c r="BH58" s="360"/>
      <c r="BI58" s="360"/>
      <c r="BJ58" s="360"/>
      <c r="BK58" s="360"/>
      <c r="BL58" s="360"/>
      <c r="BM58" s="360"/>
      <c r="BN58" s="360"/>
      <c r="BO58" s="360"/>
      <c r="BP58" s="360"/>
      <c r="BQ58" s="360"/>
      <c r="BR58" s="360"/>
      <c r="BS58" s="360"/>
      <c r="BT58" s="360"/>
      <c r="BU58" s="360"/>
      <c r="BV58" s="360"/>
      <c r="BW58" s="360"/>
      <c r="BX58" s="360"/>
      <c r="BY58" s="360"/>
      <c r="BZ58" s="360"/>
      <c r="CA58" s="360"/>
      <c r="CB58" s="360"/>
      <c r="CC58" s="360"/>
      <c r="CD58" s="360"/>
      <c r="CE58" s="360"/>
      <c r="CF58" s="360"/>
      <c r="CG58" s="360"/>
      <c r="CH58" s="360"/>
      <c r="CI58" s="360"/>
      <c r="CJ58" s="360"/>
      <c r="CK58" s="360"/>
      <c r="CL58" s="360"/>
      <c r="CM58" s="360"/>
      <c r="CN58" s="360"/>
      <c r="CO58" s="360"/>
      <c r="CP58" s="360"/>
      <c r="CQ58" s="360"/>
      <c r="CR58" s="360"/>
      <c r="CS58" s="360"/>
      <c r="CT58" s="360"/>
      <c r="CU58" s="360"/>
      <c r="CV58" s="360"/>
      <c r="CW58" s="360"/>
      <c r="CX58" s="360"/>
      <c r="CY58" s="360"/>
      <c r="CZ58" s="360"/>
      <c r="DA58" s="360"/>
      <c r="DB58" s="360"/>
      <c r="DC58" s="360"/>
      <c r="DD58" s="360"/>
      <c r="DE58" s="360"/>
      <c r="DF58" s="360"/>
      <c r="DG58" s="360"/>
      <c r="DH58" s="360"/>
      <c r="DI58" s="360"/>
      <c r="DJ58" s="360"/>
      <c r="DK58" s="360"/>
      <c r="DL58" s="360"/>
      <c r="DM58" s="360"/>
      <c r="DN58" s="360"/>
      <c r="DO58" s="360"/>
      <c r="DP58" s="360"/>
      <c r="DQ58" s="360"/>
      <c r="DR58" s="360"/>
      <c r="DS58" s="360"/>
      <c r="DT58" s="360"/>
      <c r="DU58" s="360"/>
      <c r="DV58" s="360"/>
      <c r="DW58" s="360"/>
      <c r="DX58" s="360"/>
      <c r="DY58" s="360"/>
      <c r="DZ58" s="360"/>
      <c r="EA58" s="360"/>
      <c r="EB58" s="360"/>
      <c r="EC58" s="360"/>
      <c r="ED58" s="360"/>
      <c r="EE58" s="360"/>
      <c r="EF58" s="360"/>
      <c r="EG58" s="360"/>
      <c r="EH58" s="360"/>
      <c r="EI58" s="360"/>
      <c r="EJ58" s="360"/>
      <c r="EK58" s="360"/>
      <c r="EL58" s="360"/>
      <c r="EM58" s="360"/>
      <c r="EN58" s="360"/>
      <c r="EO58" s="360"/>
      <c r="EP58" s="360"/>
      <c r="EQ58" s="360"/>
      <c r="ER58" s="360"/>
      <c r="ES58" s="360"/>
      <c r="ET58" s="360"/>
      <c r="EU58" s="360"/>
      <c r="EV58" s="360"/>
      <c r="EW58" s="360"/>
      <c r="EX58" s="360"/>
      <c r="EY58" s="360"/>
      <c r="EZ58" s="360"/>
      <c r="FA58" s="360"/>
      <c r="FB58" s="360"/>
      <c r="FC58" s="360"/>
      <c r="FD58" s="360"/>
      <c r="FE58" s="360"/>
      <c r="FF58" s="360"/>
      <c r="FG58" s="360"/>
      <c r="FH58" s="360"/>
      <c r="FI58" s="360"/>
      <c r="FJ58" s="360"/>
      <c r="FK58" s="360"/>
      <c r="FL58" s="360"/>
      <c r="FM58" s="360"/>
      <c r="FN58" s="360"/>
      <c r="FO58" s="360"/>
      <c r="FP58" s="360"/>
      <c r="FQ58" s="360"/>
      <c r="FR58" s="360"/>
      <c r="FS58" s="360"/>
      <c r="FT58" s="360"/>
      <c r="FU58" s="360"/>
      <c r="FV58" s="360"/>
      <c r="FW58" s="360"/>
      <c r="FX58" s="360"/>
      <c r="FY58" s="360"/>
      <c r="FZ58" s="360"/>
      <c r="GA58" s="360"/>
      <c r="GB58" s="360"/>
      <c r="GC58" s="360"/>
      <c r="GD58" s="360"/>
      <c r="GE58" s="360"/>
      <c r="GF58" s="360"/>
      <c r="GG58" s="360"/>
      <c r="GH58" s="360"/>
      <c r="GI58" s="360"/>
      <c r="GJ58" s="360"/>
      <c r="GK58" s="360"/>
      <c r="GL58" s="360"/>
      <c r="GM58" s="360"/>
      <c r="GN58" s="360"/>
      <c r="GO58" s="360"/>
      <c r="GP58" s="360"/>
      <c r="GQ58" s="360"/>
      <c r="GR58" s="360"/>
      <c r="GS58" s="360"/>
      <c r="GT58" s="360"/>
      <c r="GU58" s="360"/>
      <c r="GV58" s="360"/>
      <c r="GW58" s="360"/>
      <c r="GX58" s="360"/>
      <c r="GY58" s="360"/>
      <c r="GZ58" s="360"/>
      <c r="HA58" s="360"/>
      <c r="HB58" s="360"/>
      <c r="HC58" s="360"/>
      <c r="HD58" s="360"/>
      <c r="HE58" s="360"/>
      <c r="HF58" s="360"/>
      <c r="HG58" s="360"/>
      <c r="HH58" s="360"/>
      <c r="HI58" s="360"/>
      <c r="HJ58" s="360"/>
      <c r="HK58" s="360"/>
      <c r="HL58" s="360"/>
      <c r="HM58" s="360"/>
      <c r="HN58" s="360"/>
      <c r="HO58" s="360"/>
      <c r="HP58" s="360"/>
      <c r="HQ58" s="360"/>
      <c r="HR58" s="360"/>
      <c r="HS58" s="360"/>
      <c r="HT58" s="360"/>
      <c r="HU58" s="360"/>
      <c r="HV58" s="360"/>
      <c r="HW58" s="360"/>
      <c r="HX58" s="360"/>
      <c r="HY58" s="360"/>
      <c r="HZ58" s="360"/>
      <c r="IA58" s="360"/>
      <c r="IB58" s="360"/>
      <c r="IC58" s="360"/>
      <c r="ID58" s="360"/>
      <c r="IE58" s="360"/>
      <c r="IF58" s="360"/>
      <c r="IG58" s="360"/>
      <c r="IH58" s="360"/>
      <c r="II58" s="360"/>
      <c r="IJ58" s="360"/>
      <c r="IK58" s="360"/>
      <c r="IL58" s="360"/>
      <c r="IM58" s="360"/>
      <c r="IN58" s="360"/>
      <c r="IO58" s="360"/>
      <c r="IP58" s="360"/>
      <c r="IQ58" s="360"/>
      <c r="IR58" s="360"/>
      <c r="IS58" s="360"/>
      <c r="IT58" s="360"/>
      <c r="IU58" s="360"/>
      <c r="IV58" s="360"/>
      <c r="IW58" s="360"/>
      <c r="IX58" s="360"/>
      <c r="IY58" s="360"/>
      <c r="IZ58" s="360"/>
      <c r="JA58" s="360"/>
      <c r="JB58" s="360"/>
      <c r="JC58" s="360"/>
      <c r="JD58" s="360"/>
      <c r="JE58" s="360"/>
      <c r="JF58" s="360"/>
      <c r="JG58" s="360"/>
      <c r="JH58" s="360"/>
      <c r="JI58" s="360"/>
      <c r="JJ58" s="360"/>
      <c r="JK58" s="360"/>
      <c r="JL58" s="360"/>
      <c r="JM58" s="360"/>
      <c r="JN58" s="360"/>
      <c r="JO58" s="360"/>
      <c r="JP58" s="360"/>
      <c r="JQ58" s="360"/>
      <c r="JR58" s="360"/>
      <c r="JS58" s="360"/>
      <c r="JT58" s="360"/>
      <c r="JU58" s="360"/>
      <c r="JV58" s="360"/>
      <c r="JW58" s="360"/>
      <c r="JX58" s="360"/>
      <c r="JY58" s="360"/>
    </row>
    <row r="59" spans="1:285" s="20" customFormat="1" ht="31.5" customHeight="1" x14ac:dyDescent="0.25">
      <c r="A59" s="55" t="s">
        <v>471</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c r="AZ59" s="360"/>
      <c r="BA59" s="360"/>
      <c r="BB59" s="360"/>
      <c r="BC59" s="360"/>
      <c r="BD59" s="360"/>
      <c r="BE59" s="360"/>
      <c r="BF59" s="360"/>
      <c r="BG59" s="360"/>
      <c r="BH59" s="360"/>
      <c r="BI59" s="360"/>
      <c r="BJ59" s="360"/>
      <c r="BK59" s="360"/>
      <c r="BL59" s="360"/>
      <c r="BM59" s="360"/>
      <c r="BN59" s="360"/>
      <c r="BO59" s="360"/>
      <c r="BP59" s="360"/>
      <c r="BQ59" s="360"/>
      <c r="BR59" s="360"/>
      <c r="BS59" s="360"/>
      <c r="BT59" s="360"/>
      <c r="BU59" s="360"/>
      <c r="BV59" s="360"/>
      <c r="BW59" s="360"/>
      <c r="BX59" s="360"/>
      <c r="BY59" s="360"/>
      <c r="BZ59" s="360"/>
      <c r="CA59" s="360"/>
      <c r="CB59" s="360"/>
      <c r="CC59" s="360"/>
      <c r="CD59" s="360"/>
      <c r="CE59" s="360"/>
      <c r="CF59" s="360"/>
      <c r="CG59" s="360"/>
      <c r="CH59" s="360"/>
      <c r="CI59" s="360"/>
      <c r="CJ59" s="360"/>
      <c r="CK59" s="360"/>
      <c r="CL59" s="360"/>
      <c r="CM59" s="360"/>
      <c r="CN59" s="360"/>
      <c r="CO59" s="360"/>
      <c r="CP59" s="360"/>
      <c r="CQ59" s="360"/>
      <c r="CR59" s="360"/>
      <c r="CS59" s="360"/>
      <c r="CT59" s="360"/>
      <c r="CU59" s="360"/>
      <c r="CV59" s="360"/>
      <c r="CW59" s="360"/>
      <c r="CX59" s="360"/>
      <c r="CY59" s="360"/>
      <c r="CZ59" s="360"/>
      <c r="DA59" s="360"/>
      <c r="DB59" s="360"/>
      <c r="DC59" s="360"/>
      <c r="DD59" s="360"/>
      <c r="DE59" s="360"/>
      <c r="DF59" s="360"/>
      <c r="DG59" s="360"/>
      <c r="DH59" s="360"/>
      <c r="DI59" s="360"/>
      <c r="DJ59" s="360"/>
      <c r="DK59" s="360"/>
      <c r="DL59" s="360"/>
      <c r="DM59" s="360"/>
      <c r="DN59" s="360"/>
      <c r="DO59" s="360"/>
      <c r="DP59" s="360"/>
      <c r="DQ59" s="360"/>
      <c r="DR59" s="360"/>
      <c r="DS59" s="360"/>
      <c r="DT59" s="360"/>
      <c r="DU59" s="360"/>
      <c r="DV59" s="360"/>
      <c r="DW59" s="360"/>
      <c r="DX59" s="360"/>
      <c r="DY59" s="360"/>
      <c r="DZ59" s="360"/>
      <c r="EA59" s="360"/>
      <c r="EB59" s="360"/>
      <c r="EC59" s="360"/>
      <c r="ED59" s="360"/>
      <c r="EE59" s="360"/>
      <c r="EF59" s="360"/>
      <c r="EG59" s="360"/>
      <c r="EH59" s="360"/>
      <c r="EI59" s="360"/>
      <c r="EJ59" s="360"/>
      <c r="EK59" s="360"/>
      <c r="EL59" s="360"/>
      <c r="EM59" s="360"/>
      <c r="EN59" s="360"/>
      <c r="EO59" s="360"/>
      <c r="EP59" s="360"/>
      <c r="EQ59" s="360"/>
      <c r="ER59" s="360"/>
      <c r="ES59" s="360"/>
      <c r="ET59" s="360"/>
      <c r="EU59" s="360"/>
      <c r="EV59" s="360"/>
      <c r="EW59" s="360"/>
      <c r="EX59" s="360"/>
      <c r="EY59" s="360"/>
      <c r="EZ59" s="360"/>
      <c r="FA59" s="360"/>
      <c r="FB59" s="360"/>
      <c r="FC59" s="360"/>
      <c r="FD59" s="360"/>
      <c r="FE59" s="360"/>
      <c r="FF59" s="360"/>
      <c r="FG59" s="360"/>
      <c r="FH59" s="360"/>
      <c r="FI59" s="360"/>
      <c r="FJ59" s="360"/>
      <c r="FK59" s="360"/>
      <c r="FL59" s="360"/>
      <c r="FM59" s="360"/>
      <c r="FN59" s="360"/>
      <c r="FO59" s="360"/>
      <c r="FP59" s="360"/>
      <c r="FQ59" s="360"/>
      <c r="FR59" s="360"/>
      <c r="FS59" s="360"/>
      <c r="FT59" s="360"/>
      <c r="FU59" s="360"/>
      <c r="FV59" s="360"/>
      <c r="FW59" s="360"/>
      <c r="FX59" s="360"/>
      <c r="FY59" s="360"/>
      <c r="FZ59" s="360"/>
      <c r="GA59" s="360"/>
      <c r="GB59" s="360"/>
      <c r="GC59" s="360"/>
      <c r="GD59" s="360"/>
      <c r="GE59" s="360"/>
      <c r="GF59" s="360"/>
      <c r="GG59" s="360"/>
      <c r="GH59" s="360"/>
      <c r="GI59" s="360"/>
      <c r="GJ59" s="360"/>
      <c r="GK59" s="360"/>
      <c r="GL59" s="360"/>
      <c r="GM59" s="360"/>
      <c r="GN59" s="360"/>
      <c r="GO59" s="360"/>
      <c r="GP59" s="360"/>
      <c r="GQ59" s="360"/>
      <c r="GR59" s="360"/>
      <c r="GS59" s="360"/>
      <c r="GT59" s="360"/>
      <c r="GU59" s="360"/>
      <c r="GV59" s="360"/>
      <c r="GW59" s="360"/>
      <c r="GX59" s="360"/>
      <c r="GY59" s="360"/>
      <c r="GZ59" s="360"/>
      <c r="HA59" s="360"/>
      <c r="HB59" s="360"/>
      <c r="HC59" s="360"/>
      <c r="HD59" s="360"/>
      <c r="HE59" s="360"/>
      <c r="HF59" s="360"/>
      <c r="HG59" s="360"/>
      <c r="HH59" s="360"/>
      <c r="HI59" s="360"/>
      <c r="HJ59" s="360"/>
      <c r="HK59" s="360"/>
      <c r="HL59" s="360"/>
      <c r="HM59" s="360"/>
      <c r="HN59" s="360"/>
      <c r="HO59" s="360"/>
      <c r="HP59" s="360"/>
      <c r="HQ59" s="360"/>
      <c r="HR59" s="360"/>
      <c r="HS59" s="360"/>
      <c r="HT59" s="360"/>
      <c r="HU59" s="360"/>
      <c r="HV59" s="360"/>
      <c r="HW59" s="360"/>
      <c r="HX59" s="360"/>
      <c r="HY59" s="360"/>
      <c r="HZ59" s="360"/>
      <c r="IA59" s="360"/>
      <c r="IB59" s="360"/>
      <c r="IC59" s="360"/>
      <c r="ID59" s="360"/>
      <c r="IE59" s="360"/>
      <c r="IF59" s="360"/>
      <c r="IG59" s="360"/>
      <c r="IH59" s="360"/>
      <c r="II59" s="360"/>
      <c r="IJ59" s="360"/>
      <c r="IK59" s="360"/>
      <c r="IL59" s="360"/>
      <c r="IM59" s="360"/>
      <c r="IN59" s="360"/>
      <c r="IO59" s="360"/>
      <c r="IP59" s="360"/>
      <c r="IQ59" s="360"/>
      <c r="IR59" s="360"/>
      <c r="IS59" s="360"/>
      <c r="IT59" s="360"/>
      <c r="IU59" s="360"/>
      <c r="IV59" s="360"/>
      <c r="IW59" s="360"/>
      <c r="IX59" s="360"/>
      <c r="IY59" s="360"/>
      <c r="IZ59" s="360"/>
      <c r="JA59" s="360"/>
      <c r="JB59" s="360"/>
      <c r="JC59" s="360"/>
      <c r="JD59" s="360"/>
      <c r="JE59" s="360"/>
      <c r="JF59" s="360"/>
      <c r="JG59" s="360"/>
      <c r="JH59" s="360"/>
      <c r="JI59" s="360"/>
      <c r="JJ59" s="360"/>
      <c r="JK59" s="360"/>
      <c r="JL59" s="360"/>
      <c r="JM59" s="360"/>
      <c r="JN59" s="360"/>
      <c r="JO59" s="360"/>
      <c r="JP59" s="360"/>
      <c r="JQ59" s="360"/>
      <c r="JR59" s="360"/>
      <c r="JS59" s="360"/>
      <c r="JT59" s="360"/>
      <c r="JU59" s="360"/>
      <c r="JV59" s="360"/>
      <c r="JW59" s="360"/>
      <c r="JX59" s="360"/>
      <c r="JY59" s="360"/>
    </row>
    <row r="60" spans="1:285" s="20" customFormat="1" ht="29.1" customHeight="1" x14ac:dyDescent="0.25">
      <c r="A60" s="386" t="s">
        <v>592</v>
      </c>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0"/>
      <c r="CA60" s="360"/>
      <c r="CB60" s="360"/>
      <c r="CC60" s="360"/>
      <c r="CD60" s="360"/>
      <c r="CE60" s="360"/>
      <c r="CF60" s="360"/>
      <c r="CG60" s="360"/>
      <c r="CH60" s="360"/>
      <c r="CI60" s="360"/>
      <c r="CJ60" s="360"/>
      <c r="CK60" s="360"/>
      <c r="CL60" s="360"/>
      <c r="CM60" s="360"/>
      <c r="CN60" s="360"/>
      <c r="CO60" s="360"/>
      <c r="CP60" s="360"/>
      <c r="CQ60" s="360"/>
      <c r="CR60" s="360"/>
      <c r="CS60" s="360"/>
      <c r="CT60" s="360"/>
      <c r="CU60" s="360"/>
      <c r="CV60" s="360"/>
      <c r="CW60" s="360"/>
      <c r="CX60" s="360"/>
      <c r="CY60" s="360"/>
      <c r="CZ60" s="360"/>
      <c r="DA60" s="360"/>
      <c r="DB60" s="360"/>
      <c r="DC60" s="360"/>
      <c r="DD60" s="360"/>
      <c r="DE60" s="360"/>
      <c r="DF60" s="360"/>
      <c r="DG60" s="360"/>
      <c r="DH60" s="360"/>
      <c r="DI60" s="360"/>
      <c r="DJ60" s="360"/>
      <c r="DK60" s="360"/>
      <c r="DL60" s="360"/>
      <c r="DM60" s="360"/>
      <c r="DN60" s="360"/>
      <c r="DO60" s="360"/>
      <c r="DP60" s="360"/>
      <c r="DQ60" s="360"/>
      <c r="DR60" s="360"/>
      <c r="DS60" s="360"/>
      <c r="DT60" s="360"/>
      <c r="DU60" s="360"/>
      <c r="DV60" s="360"/>
      <c r="DW60" s="360"/>
      <c r="DX60" s="360"/>
      <c r="DY60" s="360"/>
      <c r="DZ60" s="360"/>
      <c r="EA60" s="360"/>
      <c r="EB60" s="360"/>
      <c r="EC60" s="360"/>
      <c r="ED60" s="360"/>
      <c r="EE60" s="360"/>
      <c r="EF60" s="360"/>
      <c r="EG60" s="360"/>
      <c r="EH60" s="360"/>
      <c r="EI60" s="360"/>
      <c r="EJ60" s="360"/>
      <c r="EK60" s="360"/>
      <c r="EL60" s="360"/>
      <c r="EM60" s="360"/>
      <c r="EN60" s="360"/>
      <c r="EO60" s="360"/>
      <c r="EP60" s="360"/>
      <c r="EQ60" s="360"/>
      <c r="ER60" s="360"/>
      <c r="ES60" s="360"/>
      <c r="ET60" s="360"/>
      <c r="EU60" s="360"/>
      <c r="EV60" s="360"/>
      <c r="EW60" s="360"/>
      <c r="EX60" s="360"/>
      <c r="EY60" s="360"/>
      <c r="EZ60" s="360"/>
      <c r="FA60" s="360"/>
      <c r="FB60" s="360"/>
      <c r="FC60" s="360"/>
      <c r="FD60" s="360"/>
      <c r="FE60" s="360"/>
      <c r="FF60" s="360"/>
      <c r="FG60" s="360"/>
      <c r="FH60" s="360"/>
      <c r="FI60" s="360"/>
      <c r="FJ60" s="360"/>
      <c r="FK60" s="360"/>
      <c r="FL60" s="360"/>
      <c r="FM60" s="360"/>
      <c r="FN60" s="360"/>
      <c r="FO60" s="360"/>
      <c r="FP60" s="360"/>
      <c r="FQ60" s="360"/>
      <c r="FR60" s="360"/>
      <c r="FS60" s="360"/>
      <c r="FT60" s="360"/>
      <c r="FU60" s="360"/>
      <c r="FV60" s="360"/>
      <c r="FW60" s="360"/>
      <c r="FX60" s="360"/>
      <c r="FY60" s="360"/>
      <c r="FZ60" s="360"/>
      <c r="GA60" s="360"/>
      <c r="GB60" s="360"/>
      <c r="GC60" s="360"/>
      <c r="GD60" s="360"/>
      <c r="GE60" s="360"/>
      <c r="GF60" s="360"/>
      <c r="GG60" s="360"/>
      <c r="GH60" s="360"/>
      <c r="GI60" s="360"/>
      <c r="GJ60" s="360"/>
      <c r="GK60" s="360"/>
      <c r="GL60" s="360"/>
      <c r="GM60" s="360"/>
      <c r="GN60" s="360"/>
      <c r="GO60" s="360"/>
      <c r="GP60" s="360"/>
      <c r="GQ60" s="360"/>
      <c r="GR60" s="360"/>
      <c r="GS60" s="360"/>
      <c r="GT60" s="360"/>
      <c r="GU60" s="360"/>
      <c r="GV60" s="360"/>
      <c r="GW60" s="360"/>
      <c r="GX60" s="360"/>
      <c r="GY60" s="360"/>
      <c r="GZ60" s="360"/>
      <c r="HA60" s="360"/>
      <c r="HB60" s="360"/>
      <c r="HC60" s="360"/>
      <c r="HD60" s="360"/>
      <c r="HE60" s="360"/>
      <c r="HF60" s="360"/>
      <c r="HG60" s="360"/>
      <c r="HH60" s="360"/>
      <c r="HI60" s="360"/>
      <c r="HJ60" s="360"/>
      <c r="HK60" s="360"/>
      <c r="HL60" s="360"/>
      <c r="HM60" s="360"/>
      <c r="HN60" s="360"/>
      <c r="HO60" s="360"/>
      <c r="HP60" s="360"/>
      <c r="HQ60" s="360"/>
      <c r="HR60" s="360"/>
      <c r="HS60" s="360"/>
      <c r="HT60" s="360"/>
      <c r="HU60" s="360"/>
      <c r="HV60" s="360"/>
      <c r="HW60" s="360"/>
      <c r="HX60" s="360"/>
      <c r="HY60" s="360"/>
      <c r="HZ60" s="360"/>
      <c r="IA60" s="360"/>
      <c r="IB60" s="360"/>
      <c r="IC60" s="360"/>
      <c r="ID60" s="360"/>
      <c r="IE60" s="360"/>
      <c r="IF60" s="360"/>
      <c r="IG60" s="360"/>
      <c r="IH60" s="360"/>
      <c r="II60" s="360"/>
      <c r="IJ60" s="360"/>
      <c r="IK60" s="360"/>
      <c r="IL60" s="360"/>
      <c r="IM60" s="360"/>
      <c r="IN60" s="360"/>
      <c r="IO60" s="360"/>
      <c r="IP60" s="360"/>
      <c r="IQ60" s="360"/>
      <c r="IR60" s="360"/>
      <c r="IS60" s="360"/>
      <c r="IT60" s="360"/>
      <c r="IU60" s="360"/>
      <c r="IV60" s="360"/>
      <c r="IW60" s="360"/>
      <c r="IX60" s="360"/>
      <c r="IY60" s="360"/>
      <c r="IZ60" s="360"/>
      <c r="JA60" s="360"/>
      <c r="JB60" s="360"/>
      <c r="JC60" s="360"/>
      <c r="JD60" s="360"/>
      <c r="JE60" s="360"/>
      <c r="JF60" s="360"/>
      <c r="JG60" s="360"/>
      <c r="JH60" s="360"/>
      <c r="JI60" s="360"/>
      <c r="JJ60" s="360"/>
      <c r="JK60" s="360"/>
      <c r="JL60" s="360"/>
      <c r="JM60" s="360"/>
      <c r="JN60" s="360"/>
      <c r="JO60" s="360"/>
      <c r="JP60" s="360"/>
      <c r="JQ60" s="360"/>
      <c r="JR60" s="360"/>
      <c r="JS60" s="360"/>
      <c r="JT60" s="360"/>
      <c r="JU60" s="360"/>
      <c r="JV60" s="360"/>
      <c r="JW60" s="360"/>
      <c r="JX60" s="360"/>
      <c r="JY60" s="360"/>
    </row>
    <row r="61" spans="1:285" s="20" customFormat="1" ht="31.5" customHeight="1" x14ac:dyDescent="0.25">
      <c r="A61" s="55" t="s">
        <v>472</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0"/>
      <c r="CA61" s="360"/>
      <c r="CB61" s="360"/>
      <c r="CC61" s="360"/>
      <c r="CD61" s="360"/>
      <c r="CE61" s="360"/>
      <c r="CF61" s="360"/>
      <c r="CG61" s="360"/>
      <c r="CH61" s="360"/>
      <c r="CI61" s="360"/>
      <c r="CJ61" s="360"/>
      <c r="CK61" s="360"/>
      <c r="CL61" s="360"/>
      <c r="CM61" s="360"/>
      <c r="CN61" s="360"/>
      <c r="CO61" s="360"/>
      <c r="CP61" s="360"/>
      <c r="CQ61" s="360"/>
      <c r="CR61" s="360"/>
      <c r="CS61" s="360"/>
      <c r="CT61" s="360"/>
      <c r="CU61" s="360"/>
      <c r="CV61" s="360"/>
      <c r="CW61" s="360"/>
      <c r="CX61" s="360"/>
      <c r="CY61" s="360"/>
      <c r="CZ61" s="360"/>
      <c r="DA61" s="360"/>
      <c r="DB61" s="360"/>
      <c r="DC61" s="360"/>
      <c r="DD61" s="360"/>
      <c r="DE61" s="360"/>
      <c r="DF61" s="360"/>
      <c r="DG61" s="360"/>
      <c r="DH61" s="360"/>
      <c r="DI61" s="360"/>
      <c r="DJ61" s="360"/>
      <c r="DK61" s="360"/>
      <c r="DL61" s="360"/>
      <c r="DM61" s="360"/>
      <c r="DN61" s="360"/>
      <c r="DO61" s="360"/>
      <c r="DP61" s="360"/>
      <c r="DQ61" s="360"/>
      <c r="DR61" s="360"/>
      <c r="DS61" s="360"/>
      <c r="DT61" s="360"/>
      <c r="DU61" s="360"/>
      <c r="DV61" s="360"/>
      <c r="DW61" s="360"/>
      <c r="DX61" s="360"/>
      <c r="DY61" s="360"/>
      <c r="DZ61" s="360"/>
      <c r="EA61" s="360"/>
      <c r="EB61" s="360"/>
      <c r="EC61" s="360"/>
      <c r="ED61" s="360"/>
      <c r="EE61" s="360"/>
      <c r="EF61" s="360"/>
      <c r="EG61" s="360"/>
      <c r="EH61" s="360"/>
      <c r="EI61" s="360"/>
      <c r="EJ61" s="360"/>
      <c r="EK61" s="360"/>
      <c r="EL61" s="360"/>
      <c r="EM61" s="360"/>
      <c r="EN61" s="360"/>
      <c r="EO61" s="360"/>
      <c r="EP61" s="360"/>
      <c r="EQ61" s="360"/>
      <c r="ER61" s="360"/>
      <c r="ES61" s="360"/>
      <c r="ET61" s="360"/>
      <c r="EU61" s="360"/>
      <c r="EV61" s="360"/>
      <c r="EW61" s="360"/>
      <c r="EX61" s="360"/>
      <c r="EY61" s="360"/>
      <c r="EZ61" s="360"/>
      <c r="FA61" s="360"/>
      <c r="FB61" s="360"/>
      <c r="FC61" s="360"/>
      <c r="FD61" s="360"/>
      <c r="FE61" s="360"/>
      <c r="FF61" s="360"/>
      <c r="FG61" s="360"/>
      <c r="FH61" s="360"/>
      <c r="FI61" s="360"/>
      <c r="FJ61" s="360"/>
      <c r="FK61" s="360"/>
      <c r="FL61" s="360"/>
      <c r="FM61" s="360"/>
      <c r="FN61" s="360"/>
      <c r="FO61" s="360"/>
      <c r="FP61" s="360"/>
      <c r="FQ61" s="360"/>
      <c r="FR61" s="360"/>
      <c r="FS61" s="360"/>
      <c r="FT61" s="360"/>
      <c r="FU61" s="360"/>
      <c r="FV61" s="360"/>
      <c r="FW61" s="360"/>
      <c r="FX61" s="360"/>
      <c r="FY61" s="360"/>
      <c r="FZ61" s="360"/>
      <c r="GA61" s="360"/>
      <c r="GB61" s="360"/>
      <c r="GC61" s="360"/>
      <c r="GD61" s="360"/>
      <c r="GE61" s="360"/>
      <c r="GF61" s="360"/>
      <c r="GG61" s="360"/>
      <c r="GH61" s="360"/>
      <c r="GI61" s="360"/>
      <c r="GJ61" s="360"/>
      <c r="GK61" s="360"/>
      <c r="GL61" s="360"/>
      <c r="GM61" s="360"/>
      <c r="GN61" s="360"/>
      <c r="GO61" s="360"/>
      <c r="GP61" s="360"/>
      <c r="GQ61" s="360"/>
      <c r="GR61" s="360"/>
      <c r="GS61" s="360"/>
      <c r="GT61" s="360"/>
      <c r="GU61" s="360"/>
      <c r="GV61" s="360"/>
      <c r="GW61" s="360"/>
      <c r="GX61" s="360"/>
      <c r="GY61" s="360"/>
      <c r="GZ61" s="360"/>
      <c r="HA61" s="360"/>
      <c r="HB61" s="360"/>
      <c r="HC61" s="360"/>
      <c r="HD61" s="360"/>
      <c r="HE61" s="360"/>
      <c r="HF61" s="360"/>
      <c r="HG61" s="360"/>
      <c r="HH61" s="360"/>
      <c r="HI61" s="360"/>
      <c r="HJ61" s="360"/>
      <c r="HK61" s="360"/>
      <c r="HL61" s="360"/>
      <c r="HM61" s="360"/>
      <c r="HN61" s="360"/>
      <c r="HO61" s="360"/>
      <c r="HP61" s="360"/>
      <c r="HQ61" s="360"/>
      <c r="HR61" s="360"/>
      <c r="HS61" s="360"/>
      <c r="HT61" s="360"/>
      <c r="HU61" s="360"/>
      <c r="HV61" s="360"/>
      <c r="HW61" s="360"/>
      <c r="HX61" s="360"/>
      <c r="HY61" s="360"/>
      <c r="HZ61" s="360"/>
      <c r="IA61" s="360"/>
      <c r="IB61" s="360"/>
      <c r="IC61" s="360"/>
      <c r="ID61" s="360"/>
      <c r="IE61" s="360"/>
      <c r="IF61" s="360"/>
      <c r="IG61" s="360"/>
      <c r="IH61" s="360"/>
      <c r="II61" s="360"/>
      <c r="IJ61" s="360"/>
      <c r="IK61" s="360"/>
      <c r="IL61" s="360"/>
      <c r="IM61" s="360"/>
      <c r="IN61" s="360"/>
      <c r="IO61" s="360"/>
      <c r="IP61" s="360"/>
      <c r="IQ61" s="360"/>
      <c r="IR61" s="360"/>
      <c r="IS61" s="360"/>
      <c r="IT61" s="360"/>
      <c r="IU61" s="360"/>
      <c r="IV61" s="360"/>
      <c r="IW61" s="360"/>
      <c r="IX61" s="360"/>
      <c r="IY61" s="360"/>
      <c r="IZ61" s="360"/>
      <c r="JA61" s="360"/>
      <c r="JB61" s="360"/>
      <c r="JC61" s="360"/>
      <c r="JD61" s="360"/>
      <c r="JE61" s="360"/>
      <c r="JF61" s="360"/>
      <c r="JG61" s="360"/>
      <c r="JH61" s="360"/>
      <c r="JI61" s="360"/>
      <c r="JJ61" s="360"/>
      <c r="JK61" s="360"/>
      <c r="JL61" s="360"/>
      <c r="JM61" s="360"/>
      <c r="JN61" s="360"/>
      <c r="JO61" s="360"/>
      <c r="JP61" s="360"/>
      <c r="JQ61" s="360"/>
      <c r="JR61" s="360"/>
      <c r="JS61" s="360"/>
      <c r="JT61" s="360"/>
      <c r="JU61" s="360"/>
      <c r="JV61" s="360"/>
      <c r="JW61" s="360"/>
      <c r="JX61" s="360"/>
      <c r="JY61" s="360"/>
    </row>
    <row r="62" spans="1:285" s="20" customFormat="1" ht="29.45" customHeight="1" x14ac:dyDescent="0.25">
      <c r="A62" s="386" t="s">
        <v>593</v>
      </c>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7"/>
      <c r="AY62" s="387"/>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0"/>
      <c r="CA62" s="360"/>
      <c r="CB62" s="360"/>
      <c r="CC62" s="360"/>
      <c r="CD62" s="360"/>
      <c r="CE62" s="360"/>
      <c r="CF62" s="360"/>
      <c r="CG62" s="360"/>
      <c r="CH62" s="360"/>
      <c r="CI62" s="360"/>
      <c r="CJ62" s="360"/>
      <c r="CK62" s="360"/>
      <c r="CL62" s="360"/>
      <c r="CM62" s="360"/>
      <c r="CN62" s="360"/>
      <c r="CO62" s="360"/>
      <c r="CP62" s="360"/>
      <c r="CQ62" s="360"/>
      <c r="CR62" s="360"/>
      <c r="CS62" s="360"/>
      <c r="CT62" s="360"/>
      <c r="CU62" s="360"/>
      <c r="CV62" s="360"/>
      <c r="CW62" s="360"/>
      <c r="CX62" s="360"/>
      <c r="CY62" s="360"/>
      <c r="CZ62" s="360"/>
      <c r="DA62" s="360"/>
      <c r="DB62" s="360"/>
      <c r="DC62" s="360"/>
      <c r="DD62" s="360"/>
      <c r="DE62" s="360"/>
      <c r="DF62" s="360"/>
      <c r="DG62" s="360"/>
      <c r="DH62" s="360"/>
      <c r="DI62" s="360"/>
      <c r="DJ62" s="360"/>
      <c r="DK62" s="360"/>
      <c r="DL62" s="360"/>
      <c r="DM62" s="360"/>
      <c r="DN62" s="360"/>
      <c r="DO62" s="360"/>
      <c r="DP62" s="360"/>
      <c r="DQ62" s="360"/>
      <c r="DR62" s="360"/>
      <c r="DS62" s="360"/>
      <c r="DT62" s="360"/>
      <c r="DU62" s="360"/>
      <c r="DV62" s="360"/>
      <c r="DW62" s="360"/>
      <c r="DX62" s="360"/>
      <c r="DY62" s="360"/>
      <c r="DZ62" s="360"/>
      <c r="EA62" s="360"/>
      <c r="EB62" s="360"/>
      <c r="EC62" s="360"/>
      <c r="ED62" s="360"/>
      <c r="EE62" s="360"/>
      <c r="EF62" s="360"/>
      <c r="EG62" s="360"/>
      <c r="EH62" s="360"/>
      <c r="EI62" s="360"/>
      <c r="EJ62" s="360"/>
      <c r="EK62" s="360"/>
      <c r="EL62" s="360"/>
      <c r="EM62" s="360"/>
      <c r="EN62" s="360"/>
      <c r="EO62" s="360"/>
      <c r="EP62" s="360"/>
      <c r="EQ62" s="360"/>
      <c r="ER62" s="360"/>
      <c r="ES62" s="360"/>
      <c r="ET62" s="360"/>
      <c r="EU62" s="360"/>
      <c r="EV62" s="360"/>
      <c r="EW62" s="360"/>
      <c r="EX62" s="360"/>
      <c r="EY62" s="360"/>
      <c r="EZ62" s="360"/>
      <c r="FA62" s="360"/>
      <c r="FB62" s="360"/>
      <c r="FC62" s="360"/>
      <c r="FD62" s="360"/>
      <c r="FE62" s="360"/>
      <c r="FF62" s="360"/>
      <c r="FG62" s="360"/>
      <c r="FH62" s="360"/>
      <c r="FI62" s="360"/>
      <c r="FJ62" s="360"/>
      <c r="FK62" s="360"/>
      <c r="FL62" s="360"/>
      <c r="FM62" s="360"/>
      <c r="FN62" s="360"/>
      <c r="FO62" s="360"/>
      <c r="FP62" s="360"/>
      <c r="FQ62" s="360"/>
      <c r="FR62" s="360"/>
      <c r="FS62" s="360"/>
      <c r="FT62" s="360"/>
      <c r="FU62" s="360"/>
      <c r="FV62" s="360"/>
      <c r="FW62" s="360"/>
      <c r="FX62" s="360"/>
      <c r="FY62" s="360"/>
      <c r="FZ62" s="360"/>
      <c r="GA62" s="360"/>
      <c r="GB62" s="360"/>
      <c r="GC62" s="360"/>
      <c r="GD62" s="360"/>
      <c r="GE62" s="360"/>
      <c r="GF62" s="360"/>
      <c r="GG62" s="360"/>
      <c r="GH62" s="360"/>
      <c r="GI62" s="360"/>
      <c r="GJ62" s="360"/>
      <c r="GK62" s="360"/>
      <c r="GL62" s="360"/>
      <c r="GM62" s="360"/>
      <c r="GN62" s="360"/>
      <c r="GO62" s="360"/>
      <c r="GP62" s="360"/>
      <c r="GQ62" s="360"/>
      <c r="GR62" s="360"/>
      <c r="GS62" s="360"/>
      <c r="GT62" s="360"/>
      <c r="GU62" s="360"/>
      <c r="GV62" s="360"/>
      <c r="GW62" s="360"/>
      <c r="GX62" s="360"/>
      <c r="GY62" s="360"/>
      <c r="GZ62" s="360"/>
      <c r="HA62" s="360"/>
      <c r="HB62" s="360"/>
      <c r="HC62" s="360"/>
      <c r="HD62" s="360"/>
      <c r="HE62" s="360"/>
      <c r="HF62" s="360"/>
      <c r="HG62" s="360"/>
      <c r="HH62" s="360"/>
      <c r="HI62" s="360"/>
      <c r="HJ62" s="360"/>
      <c r="HK62" s="360"/>
      <c r="HL62" s="360"/>
      <c r="HM62" s="360"/>
      <c r="HN62" s="360"/>
      <c r="HO62" s="360"/>
      <c r="HP62" s="360"/>
      <c r="HQ62" s="360"/>
      <c r="HR62" s="360"/>
      <c r="HS62" s="360"/>
      <c r="HT62" s="360"/>
      <c r="HU62" s="360"/>
      <c r="HV62" s="360"/>
      <c r="HW62" s="360"/>
      <c r="HX62" s="360"/>
      <c r="HY62" s="360"/>
      <c r="HZ62" s="360"/>
      <c r="IA62" s="360"/>
      <c r="IB62" s="360"/>
      <c r="IC62" s="360"/>
      <c r="ID62" s="360"/>
      <c r="IE62" s="360"/>
      <c r="IF62" s="360"/>
      <c r="IG62" s="360"/>
      <c r="IH62" s="360"/>
      <c r="II62" s="360"/>
      <c r="IJ62" s="360"/>
      <c r="IK62" s="360"/>
      <c r="IL62" s="360"/>
      <c r="IM62" s="360"/>
      <c r="IN62" s="360"/>
      <c r="IO62" s="360"/>
      <c r="IP62" s="360"/>
      <c r="IQ62" s="360"/>
      <c r="IR62" s="360"/>
      <c r="IS62" s="360"/>
      <c r="IT62" s="360"/>
      <c r="IU62" s="360"/>
      <c r="IV62" s="360"/>
      <c r="IW62" s="360"/>
      <c r="IX62" s="360"/>
      <c r="IY62" s="360"/>
      <c r="IZ62" s="360"/>
      <c r="JA62" s="360"/>
      <c r="JB62" s="360"/>
      <c r="JC62" s="360"/>
      <c r="JD62" s="360"/>
      <c r="JE62" s="360"/>
      <c r="JF62" s="360"/>
      <c r="JG62" s="360"/>
      <c r="JH62" s="360"/>
      <c r="JI62" s="360"/>
      <c r="JJ62" s="360"/>
      <c r="JK62" s="360"/>
      <c r="JL62" s="360"/>
      <c r="JM62" s="360"/>
      <c r="JN62" s="360"/>
      <c r="JO62" s="360"/>
      <c r="JP62" s="360"/>
      <c r="JQ62" s="360"/>
      <c r="JR62" s="360"/>
      <c r="JS62" s="360"/>
      <c r="JT62" s="360"/>
      <c r="JU62" s="360"/>
      <c r="JV62" s="360"/>
      <c r="JW62" s="360"/>
      <c r="JX62" s="360"/>
      <c r="JY62" s="360"/>
    </row>
    <row r="63" spans="1:285" s="20" customFormat="1" ht="31.5" customHeight="1" x14ac:dyDescent="0.25">
      <c r="A63" s="55" t="s">
        <v>473</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0"/>
      <c r="CA63" s="360"/>
      <c r="CB63" s="360"/>
      <c r="CC63" s="360"/>
      <c r="CD63" s="360"/>
      <c r="CE63" s="360"/>
      <c r="CF63" s="360"/>
      <c r="CG63" s="360"/>
      <c r="CH63" s="360"/>
      <c r="CI63" s="360"/>
      <c r="CJ63" s="360"/>
      <c r="CK63" s="360"/>
      <c r="CL63" s="360"/>
      <c r="CM63" s="360"/>
      <c r="CN63" s="360"/>
      <c r="CO63" s="360"/>
      <c r="CP63" s="360"/>
      <c r="CQ63" s="360"/>
      <c r="CR63" s="360"/>
      <c r="CS63" s="360"/>
      <c r="CT63" s="360"/>
      <c r="CU63" s="360"/>
      <c r="CV63" s="360"/>
      <c r="CW63" s="360"/>
      <c r="CX63" s="360"/>
      <c r="CY63" s="360"/>
      <c r="CZ63" s="360"/>
      <c r="DA63" s="360"/>
      <c r="DB63" s="360"/>
      <c r="DC63" s="360"/>
      <c r="DD63" s="360"/>
      <c r="DE63" s="360"/>
      <c r="DF63" s="360"/>
      <c r="DG63" s="360"/>
      <c r="DH63" s="360"/>
      <c r="DI63" s="360"/>
      <c r="DJ63" s="360"/>
      <c r="DK63" s="360"/>
      <c r="DL63" s="360"/>
      <c r="DM63" s="360"/>
      <c r="DN63" s="360"/>
      <c r="DO63" s="360"/>
      <c r="DP63" s="360"/>
      <c r="DQ63" s="360"/>
      <c r="DR63" s="360"/>
      <c r="DS63" s="360"/>
      <c r="DT63" s="360"/>
      <c r="DU63" s="360"/>
      <c r="DV63" s="360"/>
      <c r="DW63" s="360"/>
      <c r="DX63" s="360"/>
      <c r="DY63" s="360"/>
      <c r="DZ63" s="360"/>
      <c r="EA63" s="360"/>
      <c r="EB63" s="360"/>
      <c r="EC63" s="360"/>
      <c r="ED63" s="360"/>
      <c r="EE63" s="360"/>
      <c r="EF63" s="360"/>
      <c r="EG63" s="360"/>
      <c r="EH63" s="360"/>
      <c r="EI63" s="360"/>
      <c r="EJ63" s="360"/>
      <c r="EK63" s="360"/>
      <c r="EL63" s="360"/>
      <c r="EM63" s="360"/>
      <c r="EN63" s="360"/>
      <c r="EO63" s="360"/>
      <c r="EP63" s="360"/>
      <c r="EQ63" s="360"/>
      <c r="ER63" s="360"/>
      <c r="ES63" s="360"/>
      <c r="ET63" s="360"/>
      <c r="EU63" s="360"/>
      <c r="EV63" s="360"/>
      <c r="EW63" s="360"/>
      <c r="EX63" s="360"/>
      <c r="EY63" s="360"/>
      <c r="EZ63" s="360"/>
      <c r="FA63" s="360"/>
      <c r="FB63" s="360"/>
      <c r="FC63" s="360"/>
      <c r="FD63" s="360"/>
      <c r="FE63" s="360"/>
      <c r="FF63" s="360"/>
      <c r="FG63" s="360"/>
      <c r="FH63" s="360"/>
      <c r="FI63" s="360"/>
      <c r="FJ63" s="360"/>
      <c r="FK63" s="360"/>
      <c r="FL63" s="360"/>
      <c r="FM63" s="360"/>
      <c r="FN63" s="360"/>
      <c r="FO63" s="360"/>
      <c r="FP63" s="360"/>
      <c r="FQ63" s="360"/>
      <c r="FR63" s="360"/>
      <c r="FS63" s="360"/>
      <c r="FT63" s="360"/>
      <c r="FU63" s="360"/>
      <c r="FV63" s="360"/>
      <c r="FW63" s="360"/>
      <c r="FX63" s="360"/>
      <c r="FY63" s="360"/>
      <c r="FZ63" s="360"/>
      <c r="GA63" s="360"/>
      <c r="GB63" s="360"/>
      <c r="GC63" s="360"/>
      <c r="GD63" s="360"/>
      <c r="GE63" s="360"/>
      <c r="GF63" s="360"/>
      <c r="GG63" s="360"/>
      <c r="GH63" s="360"/>
      <c r="GI63" s="360"/>
      <c r="GJ63" s="360"/>
      <c r="GK63" s="360"/>
      <c r="GL63" s="360"/>
      <c r="GM63" s="360"/>
      <c r="GN63" s="360"/>
      <c r="GO63" s="360"/>
      <c r="GP63" s="360"/>
      <c r="GQ63" s="360"/>
      <c r="GR63" s="360"/>
      <c r="GS63" s="360"/>
      <c r="GT63" s="360"/>
      <c r="GU63" s="360"/>
      <c r="GV63" s="360"/>
      <c r="GW63" s="360"/>
      <c r="GX63" s="360"/>
      <c r="GY63" s="360"/>
      <c r="GZ63" s="360"/>
      <c r="HA63" s="360"/>
      <c r="HB63" s="360"/>
      <c r="HC63" s="360"/>
      <c r="HD63" s="360"/>
      <c r="HE63" s="360"/>
      <c r="HF63" s="360"/>
      <c r="HG63" s="360"/>
      <c r="HH63" s="360"/>
      <c r="HI63" s="360"/>
      <c r="HJ63" s="360"/>
      <c r="HK63" s="360"/>
      <c r="HL63" s="360"/>
      <c r="HM63" s="360"/>
      <c r="HN63" s="360"/>
      <c r="HO63" s="360"/>
      <c r="HP63" s="360"/>
      <c r="HQ63" s="360"/>
      <c r="HR63" s="360"/>
      <c r="HS63" s="360"/>
      <c r="HT63" s="360"/>
      <c r="HU63" s="360"/>
      <c r="HV63" s="360"/>
      <c r="HW63" s="360"/>
      <c r="HX63" s="360"/>
      <c r="HY63" s="360"/>
      <c r="HZ63" s="360"/>
      <c r="IA63" s="360"/>
      <c r="IB63" s="360"/>
      <c r="IC63" s="360"/>
      <c r="ID63" s="360"/>
      <c r="IE63" s="360"/>
      <c r="IF63" s="360"/>
      <c r="IG63" s="360"/>
      <c r="IH63" s="360"/>
      <c r="II63" s="360"/>
      <c r="IJ63" s="360"/>
      <c r="IK63" s="360"/>
      <c r="IL63" s="360"/>
      <c r="IM63" s="360"/>
      <c r="IN63" s="360"/>
      <c r="IO63" s="360"/>
      <c r="IP63" s="360"/>
      <c r="IQ63" s="360"/>
      <c r="IR63" s="360"/>
      <c r="IS63" s="360"/>
      <c r="IT63" s="360"/>
      <c r="IU63" s="360"/>
      <c r="IV63" s="360"/>
      <c r="IW63" s="360"/>
      <c r="IX63" s="360"/>
      <c r="IY63" s="360"/>
      <c r="IZ63" s="360"/>
      <c r="JA63" s="360"/>
      <c r="JB63" s="360"/>
      <c r="JC63" s="360"/>
      <c r="JD63" s="360"/>
      <c r="JE63" s="360"/>
      <c r="JF63" s="360"/>
      <c r="JG63" s="360"/>
      <c r="JH63" s="360"/>
      <c r="JI63" s="360"/>
      <c r="JJ63" s="360"/>
      <c r="JK63" s="360"/>
      <c r="JL63" s="360"/>
      <c r="JM63" s="360"/>
      <c r="JN63" s="360"/>
      <c r="JO63" s="360"/>
      <c r="JP63" s="360"/>
      <c r="JQ63" s="360"/>
      <c r="JR63" s="360"/>
      <c r="JS63" s="360"/>
      <c r="JT63" s="360"/>
      <c r="JU63" s="360"/>
      <c r="JV63" s="360"/>
      <c r="JW63" s="360"/>
      <c r="JX63" s="360"/>
      <c r="JY63" s="360"/>
    </row>
    <row r="64" spans="1:285" s="20" customFormat="1" ht="29.1" customHeight="1" x14ac:dyDescent="0.25">
      <c r="A64" s="386" t="s">
        <v>594</v>
      </c>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0"/>
      <c r="CA64" s="360"/>
      <c r="CB64" s="360"/>
      <c r="CC64" s="360"/>
      <c r="CD64" s="360"/>
      <c r="CE64" s="360"/>
      <c r="CF64" s="360"/>
      <c r="CG64" s="360"/>
      <c r="CH64" s="360"/>
      <c r="CI64" s="360"/>
      <c r="CJ64" s="360"/>
      <c r="CK64" s="360"/>
      <c r="CL64" s="360"/>
      <c r="CM64" s="360"/>
      <c r="CN64" s="360"/>
      <c r="CO64" s="360"/>
      <c r="CP64" s="360"/>
      <c r="CQ64" s="360"/>
      <c r="CR64" s="360"/>
      <c r="CS64" s="360"/>
      <c r="CT64" s="360"/>
      <c r="CU64" s="360"/>
      <c r="CV64" s="360"/>
      <c r="CW64" s="360"/>
      <c r="CX64" s="360"/>
      <c r="CY64" s="360"/>
      <c r="CZ64" s="360"/>
      <c r="DA64" s="360"/>
      <c r="DB64" s="360"/>
      <c r="DC64" s="360"/>
      <c r="DD64" s="360"/>
      <c r="DE64" s="360"/>
      <c r="DF64" s="360"/>
      <c r="DG64" s="360"/>
      <c r="DH64" s="360"/>
      <c r="DI64" s="360"/>
      <c r="DJ64" s="360"/>
      <c r="DK64" s="360"/>
      <c r="DL64" s="360"/>
      <c r="DM64" s="360"/>
      <c r="DN64" s="360"/>
      <c r="DO64" s="360"/>
      <c r="DP64" s="360"/>
      <c r="DQ64" s="360"/>
      <c r="DR64" s="360"/>
      <c r="DS64" s="360"/>
      <c r="DT64" s="360"/>
      <c r="DU64" s="360"/>
      <c r="DV64" s="360"/>
      <c r="DW64" s="360"/>
      <c r="DX64" s="360"/>
      <c r="DY64" s="360"/>
      <c r="DZ64" s="360"/>
      <c r="EA64" s="360"/>
      <c r="EB64" s="360"/>
      <c r="EC64" s="360"/>
      <c r="ED64" s="360"/>
      <c r="EE64" s="360"/>
      <c r="EF64" s="360"/>
      <c r="EG64" s="360"/>
      <c r="EH64" s="360"/>
      <c r="EI64" s="360"/>
      <c r="EJ64" s="360"/>
      <c r="EK64" s="360"/>
      <c r="EL64" s="360"/>
      <c r="EM64" s="360"/>
      <c r="EN64" s="360"/>
      <c r="EO64" s="360"/>
      <c r="EP64" s="360"/>
      <c r="EQ64" s="360"/>
      <c r="ER64" s="360"/>
      <c r="ES64" s="360"/>
      <c r="ET64" s="360"/>
      <c r="EU64" s="360"/>
      <c r="EV64" s="360"/>
      <c r="EW64" s="360"/>
      <c r="EX64" s="360"/>
      <c r="EY64" s="360"/>
      <c r="EZ64" s="360"/>
      <c r="FA64" s="360"/>
      <c r="FB64" s="360"/>
      <c r="FC64" s="360"/>
      <c r="FD64" s="360"/>
      <c r="FE64" s="360"/>
      <c r="FF64" s="360"/>
      <c r="FG64" s="360"/>
      <c r="FH64" s="360"/>
      <c r="FI64" s="360"/>
      <c r="FJ64" s="360"/>
      <c r="FK64" s="360"/>
      <c r="FL64" s="360"/>
      <c r="FM64" s="360"/>
      <c r="FN64" s="360"/>
      <c r="FO64" s="360"/>
      <c r="FP64" s="360"/>
      <c r="FQ64" s="360"/>
      <c r="FR64" s="360"/>
      <c r="FS64" s="360"/>
      <c r="FT64" s="360"/>
      <c r="FU64" s="360"/>
      <c r="FV64" s="360"/>
      <c r="FW64" s="360"/>
      <c r="FX64" s="360"/>
      <c r="FY64" s="360"/>
      <c r="FZ64" s="360"/>
      <c r="GA64" s="360"/>
      <c r="GB64" s="360"/>
      <c r="GC64" s="360"/>
      <c r="GD64" s="360"/>
      <c r="GE64" s="360"/>
      <c r="GF64" s="360"/>
      <c r="GG64" s="360"/>
      <c r="GH64" s="360"/>
      <c r="GI64" s="360"/>
      <c r="GJ64" s="360"/>
      <c r="GK64" s="360"/>
      <c r="GL64" s="360"/>
      <c r="GM64" s="360"/>
      <c r="GN64" s="360"/>
      <c r="GO64" s="360"/>
      <c r="GP64" s="360"/>
      <c r="GQ64" s="360"/>
      <c r="GR64" s="360"/>
      <c r="GS64" s="360"/>
      <c r="GT64" s="360"/>
      <c r="GU64" s="360"/>
      <c r="GV64" s="360"/>
      <c r="GW64" s="360"/>
      <c r="GX64" s="360"/>
      <c r="GY64" s="360"/>
      <c r="GZ64" s="360"/>
      <c r="HA64" s="360"/>
      <c r="HB64" s="360"/>
      <c r="HC64" s="360"/>
      <c r="HD64" s="360"/>
      <c r="HE64" s="360"/>
      <c r="HF64" s="360"/>
      <c r="HG64" s="360"/>
      <c r="HH64" s="360"/>
      <c r="HI64" s="360"/>
      <c r="HJ64" s="360"/>
      <c r="HK64" s="360"/>
      <c r="HL64" s="360"/>
      <c r="HM64" s="360"/>
      <c r="HN64" s="360"/>
      <c r="HO64" s="360"/>
      <c r="HP64" s="360"/>
      <c r="HQ64" s="360"/>
      <c r="HR64" s="360"/>
      <c r="HS64" s="360"/>
      <c r="HT64" s="360"/>
      <c r="HU64" s="360"/>
      <c r="HV64" s="360"/>
      <c r="HW64" s="360"/>
      <c r="HX64" s="360"/>
      <c r="HY64" s="360"/>
      <c r="HZ64" s="360"/>
      <c r="IA64" s="360"/>
      <c r="IB64" s="360"/>
      <c r="IC64" s="360"/>
      <c r="ID64" s="360"/>
      <c r="IE64" s="360"/>
      <c r="IF64" s="360"/>
      <c r="IG64" s="360"/>
      <c r="IH64" s="360"/>
      <c r="II64" s="360"/>
      <c r="IJ64" s="360"/>
      <c r="IK64" s="360"/>
      <c r="IL64" s="360"/>
      <c r="IM64" s="360"/>
      <c r="IN64" s="360"/>
      <c r="IO64" s="360"/>
      <c r="IP64" s="360"/>
      <c r="IQ64" s="360"/>
      <c r="IR64" s="360"/>
      <c r="IS64" s="360"/>
      <c r="IT64" s="360"/>
      <c r="IU64" s="360"/>
      <c r="IV64" s="360"/>
      <c r="IW64" s="360"/>
      <c r="IX64" s="360"/>
      <c r="IY64" s="360"/>
      <c r="IZ64" s="360"/>
      <c r="JA64" s="360"/>
      <c r="JB64" s="360"/>
      <c r="JC64" s="360"/>
      <c r="JD64" s="360"/>
      <c r="JE64" s="360"/>
      <c r="JF64" s="360"/>
      <c r="JG64" s="360"/>
      <c r="JH64" s="360"/>
      <c r="JI64" s="360"/>
      <c r="JJ64" s="360"/>
      <c r="JK64" s="360"/>
      <c r="JL64" s="360"/>
      <c r="JM64" s="360"/>
      <c r="JN64" s="360"/>
      <c r="JO64" s="360"/>
      <c r="JP64" s="360"/>
      <c r="JQ64" s="360"/>
      <c r="JR64" s="360"/>
      <c r="JS64" s="360"/>
      <c r="JT64" s="360"/>
      <c r="JU64" s="360"/>
      <c r="JV64" s="360"/>
      <c r="JW64" s="360"/>
      <c r="JX64" s="360"/>
      <c r="JY64" s="360"/>
    </row>
    <row r="65" spans="1:285" s="142" customFormat="1" ht="60.75" customHeight="1" x14ac:dyDescent="0.25">
      <c r="A65" s="55" t="s">
        <v>595</v>
      </c>
      <c r="B65" s="32"/>
      <c r="C65" s="32"/>
      <c r="D65" s="32"/>
      <c r="E65" s="32"/>
      <c r="F65" s="32"/>
      <c r="G65" s="32"/>
      <c r="H65" s="32"/>
      <c r="I65" s="32"/>
      <c r="J65" s="32"/>
      <c r="K65" s="39">
        <f>E65+F65+G65+I65</f>
        <v>0</v>
      </c>
      <c r="L65" s="34"/>
      <c r="M65" s="32"/>
      <c r="N65" s="32"/>
      <c r="O65" s="32"/>
      <c r="P65" s="32"/>
      <c r="Q65" s="32"/>
      <c r="R65" s="39">
        <f>L65+M65+N65+P65</f>
        <v>0</v>
      </c>
      <c r="S65" s="40"/>
      <c r="T65" s="40"/>
      <c r="U65" s="40"/>
      <c r="V65" s="40"/>
      <c r="W65" s="40"/>
      <c r="X65" s="40"/>
      <c r="Y65" s="39">
        <f>S65+T65+U65+W65</f>
        <v>0</v>
      </c>
      <c r="Z65" s="40"/>
      <c r="AA65" s="40"/>
      <c r="AB65" s="40"/>
      <c r="AC65" s="40"/>
      <c r="AD65" s="40"/>
      <c r="AE65" s="40"/>
      <c r="AF65" s="39">
        <f>Z65+AA65+AB65+AD65</f>
        <v>0</v>
      </c>
      <c r="AG65" s="40"/>
      <c r="AH65" s="40"/>
      <c r="AI65" s="40"/>
      <c r="AJ65" s="40"/>
      <c r="AK65" s="40"/>
      <c r="AL65" s="40"/>
      <c r="AM65" s="39">
        <f>AG65+AH65+AI65+AK65</f>
        <v>0</v>
      </c>
      <c r="AN65" s="40"/>
      <c r="AO65" s="40"/>
      <c r="AP65" s="40"/>
      <c r="AQ65" s="40"/>
      <c r="AR65" s="40"/>
      <c r="AS65" s="40"/>
      <c r="AT65" s="39">
        <f>AN65+AO65+AP65+AR65</f>
        <v>0</v>
      </c>
      <c r="AU65" s="35">
        <f>AT65+AM65+AF65+Y65+R65+K65</f>
        <v>0</v>
      </c>
      <c r="AV65" s="43"/>
      <c r="AW65" s="32"/>
      <c r="AX65" s="36"/>
      <c r="AY65" s="53"/>
      <c r="AZ65" s="374"/>
      <c r="BA65" s="374"/>
      <c r="BB65" s="374"/>
      <c r="BC65" s="374"/>
      <c r="BD65" s="374"/>
      <c r="BE65" s="374"/>
      <c r="BF65" s="374"/>
      <c r="BG65" s="374"/>
      <c r="BH65" s="374"/>
      <c r="BI65" s="374"/>
      <c r="BJ65" s="374"/>
      <c r="BK65" s="374"/>
      <c r="BL65" s="374"/>
      <c r="BM65" s="374"/>
      <c r="BN65" s="374"/>
      <c r="BO65" s="374"/>
      <c r="BP65" s="374"/>
      <c r="BQ65" s="374"/>
      <c r="BR65" s="374"/>
      <c r="BS65" s="374"/>
      <c r="BT65" s="374"/>
      <c r="BU65" s="374"/>
      <c r="BV65" s="374"/>
      <c r="BW65" s="374"/>
      <c r="BX65" s="374"/>
      <c r="BY65" s="374"/>
      <c r="BZ65" s="374"/>
      <c r="CA65" s="374"/>
      <c r="CB65" s="374"/>
      <c r="CC65" s="374"/>
      <c r="CD65" s="374"/>
      <c r="CE65" s="374"/>
      <c r="CF65" s="374"/>
      <c r="CG65" s="374"/>
      <c r="CH65" s="374"/>
      <c r="CI65" s="374"/>
      <c r="CJ65" s="374"/>
      <c r="CK65" s="374"/>
      <c r="CL65" s="374"/>
      <c r="CM65" s="374"/>
      <c r="CN65" s="374"/>
      <c r="CO65" s="374"/>
      <c r="CP65" s="374"/>
      <c r="CQ65" s="374"/>
      <c r="CR65" s="374"/>
      <c r="CS65" s="374"/>
      <c r="CT65" s="374"/>
      <c r="CU65" s="374"/>
      <c r="CV65" s="374"/>
      <c r="CW65" s="374"/>
      <c r="CX65" s="374"/>
      <c r="CY65" s="374"/>
      <c r="CZ65" s="374"/>
      <c r="DA65" s="374"/>
      <c r="DB65" s="374"/>
      <c r="DC65" s="374"/>
      <c r="DD65" s="374"/>
      <c r="DE65" s="374"/>
      <c r="DF65" s="374"/>
      <c r="DG65" s="374"/>
      <c r="DH65" s="374"/>
      <c r="DI65" s="374"/>
      <c r="DJ65" s="374"/>
      <c r="DK65" s="374"/>
      <c r="DL65" s="374"/>
      <c r="DM65" s="374"/>
      <c r="DN65" s="374"/>
      <c r="DO65" s="374"/>
      <c r="DP65" s="374"/>
      <c r="DQ65" s="374"/>
      <c r="DR65" s="374"/>
      <c r="DS65" s="374"/>
      <c r="DT65" s="374"/>
      <c r="DU65" s="374"/>
      <c r="DV65" s="374"/>
      <c r="DW65" s="374"/>
      <c r="DX65" s="374"/>
      <c r="DY65" s="374"/>
      <c r="DZ65" s="374"/>
      <c r="EA65" s="374"/>
      <c r="EB65" s="374"/>
      <c r="EC65" s="374"/>
      <c r="ED65" s="374"/>
      <c r="EE65" s="374"/>
      <c r="EF65" s="374"/>
      <c r="EG65" s="374"/>
      <c r="EH65" s="374"/>
      <c r="EI65" s="374"/>
      <c r="EJ65" s="374"/>
      <c r="EK65" s="374"/>
      <c r="EL65" s="374"/>
      <c r="EM65" s="374"/>
      <c r="EN65" s="374"/>
      <c r="EO65" s="374"/>
      <c r="EP65" s="374"/>
      <c r="EQ65" s="374"/>
      <c r="ER65" s="374"/>
      <c r="ES65" s="374"/>
      <c r="ET65" s="374"/>
      <c r="EU65" s="374"/>
      <c r="EV65" s="374"/>
      <c r="EW65" s="374"/>
      <c r="EX65" s="374"/>
      <c r="EY65" s="374"/>
      <c r="EZ65" s="374"/>
      <c r="FA65" s="374"/>
      <c r="FB65" s="374"/>
      <c r="FC65" s="374"/>
      <c r="FD65" s="374"/>
      <c r="FE65" s="374"/>
      <c r="FF65" s="374"/>
      <c r="FG65" s="374"/>
      <c r="FH65" s="374"/>
      <c r="FI65" s="374"/>
      <c r="FJ65" s="374"/>
      <c r="FK65" s="374"/>
      <c r="FL65" s="374"/>
      <c r="FM65" s="374"/>
      <c r="FN65" s="374"/>
      <c r="FO65" s="374"/>
      <c r="FP65" s="374"/>
      <c r="FQ65" s="374"/>
      <c r="FR65" s="374"/>
      <c r="FS65" s="374"/>
      <c r="FT65" s="374"/>
      <c r="FU65" s="374"/>
      <c r="FV65" s="374"/>
      <c r="FW65" s="374"/>
      <c r="FX65" s="374"/>
      <c r="FY65" s="374"/>
      <c r="FZ65" s="374"/>
      <c r="GA65" s="374"/>
      <c r="GB65" s="374"/>
      <c r="GC65" s="374"/>
      <c r="GD65" s="374"/>
      <c r="GE65" s="374"/>
      <c r="GF65" s="374"/>
      <c r="GG65" s="374"/>
      <c r="GH65" s="374"/>
      <c r="GI65" s="374"/>
      <c r="GJ65" s="374"/>
      <c r="GK65" s="374"/>
      <c r="GL65" s="374"/>
      <c r="GM65" s="374"/>
      <c r="GN65" s="374"/>
      <c r="GO65" s="374"/>
      <c r="GP65" s="374"/>
      <c r="GQ65" s="374"/>
      <c r="GR65" s="374"/>
      <c r="GS65" s="374"/>
      <c r="GT65" s="374"/>
      <c r="GU65" s="374"/>
      <c r="GV65" s="374"/>
      <c r="GW65" s="374"/>
      <c r="GX65" s="374"/>
      <c r="GY65" s="374"/>
      <c r="GZ65" s="374"/>
      <c r="HA65" s="374"/>
      <c r="HB65" s="374"/>
      <c r="HC65" s="374"/>
      <c r="HD65" s="374"/>
      <c r="HE65" s="374"/>
      <c r="HF65" s="374"/>
      <c r="HG65" s="374"/>
      <c r="HH65" s="374"/>
      <c r="HI65" s="374"/>
      <c r="HJ65" s="374"/>
      <c r="HK65" s="374"/>
      <c r="HL65" s="374"/>
      <c r="HM65" s="374"/>
      <c r="HN65" s="374"/>
      <c r="HO65" s="374"/>
      <c r="HP65" s="374"/>
      <c r="HQ65" s="374"/>
      <c r="HR65" s="374"/>
      <c r="HS65" s="374"/>
      <c r="HT65" s="374"/>
      <c r="HU65" s="374"/>
      <c r="HV65" s="374"/>
      <c r="HW65" s="374"/>
      <c r="HX65" s="374"/>
      <c r="HY65" s="374"/>
      <c r="HZ65" s="374"/>
      <c r="IA65" s="374"/>
      <c r="IB65" s="374"/>
      <c r="IC65" s="374"/>
      <c r="ID65" s="374"/>
      <c r="IE65" s="374"/>
      <c r="IF65" s="374"/>
      <c r="IG65" s="374"/>
      <c r="IH65" s="374"/>
      <c r="II65" s="374"/>
      <c r="IJ65" s="374"/>
      <c r="IK65" s="374"/>
      <c r="IL65" s="374"/>
      <c r="IM65" s="374"/>
      <c r="IN65" s="374"/>
      <c r="IO65" s="374"/>
      <c r="IP65" s="374"/>
      <c r="IQ65" s="374"/>
      <c r="IR65" s="374"/>
      <c r="IS65" s="374"/>
      <c r="IT65" s="374"/>
      <c r="IU65" s="374"/>
      <c r="IV65" s="374"/>
      <c r="IW65" s="374"/>
      <c r="IX65" s="374"/>
      <c r="IY65" s="374"/>
      <c r="IZ65" s="374"/>
      <c r="JA65" s="374"/>
      <c r="JB65" s="374"/>
      <c r="JC65" s="374"/>
      <c r="JD65" s="374"/>
      <c r="JE65" s="374"/>
      <c r="JF65" s="374"/>
      <c r="JG65" s="374"/>
      <c r="JH65" s="374"/>
      <c r="JI65" s="374"/>
      <c r="JJ65" s="374"/>
      <c r="JK65" s="374"/>
      <c r="JL65" s="374"/>
      <c r="JM65" s="374"/>
      <c r="JN65" s="374"/>
      <c r="JO65" s="374"/>
      <c r="JP65" s="374"/>
      <c r="JQ65" s="374"/>
      <c r="JR65" s="374"/>
      <c r="JS65" s="374"/>
      <c r="JT65" s="374"/>
      <c r="JU65" s="374"/>
      <c r="JV65" s="374"/>
      <c r="JW65" s="374"/>
      <c r="JX65" s="374"/>
      <c r="JY65" s="374"/>
    </row>
    <row r="66" spans="1:285" s="20" customFormat="1" ht="31.5" customHeight="1" x14ac:dyDescent="0.25">
      <c r="A66" s="427" t="s">
        <v>372</v>
      </c>
      <c r="B66" s="428"/>
      <c r="C66" s="428"/>
      <c r="D66" s="428"/>
      <c r="E66" s="141">
        <f>SUM(E68:E68,E73:E90,E92)</f>
        <v>612900</v>
      </c>
      <c r="F66" s="141">
        <f t="shared" ref="F66:AU66" si="26">SUM(F68:F68,F73:F90,F92)</f>
        <v>302806</v>
      </c>
      <c r="G66" s="141">
        <f t="shared" si="26"/>
        <v>0</v>
      </c>
      <c r="H66" s="141">
        <f t="shared" si="26"/>
        <v>0</v>
      </c>
      <c r="I66" s="141">
        <f t="shared" si="26"/>
        <v>150000</v>
      </c>
      <c r="J66" s="141">
        <f t="shared" si="26"/>
        <v>0</v>
      </c>
      <c r="K66" s="141">
        <f t="shared" si="26"/>
        <v>1065706</v>
      </c>
      <c r="L66" s="141">
        <f>SUM(L68:L68,L73:L90,L92)</f>
        <v>943733</v>
      </c>
      <c r="M66" s="141">
        <f t="shared" si="26"/>
        <v>30000</v>
      </c>
      <c r="N66" s="141">
        <f t="shared" si="26"/>
        <v>2212054</v>
      </c>
      <c r="O66" s="141">
        <f t="shared" si="26"/>
        <v>3000</v>
      </c>
      <c r="P66" s="141">
        <f t="shared" si="26"/>
        <v>0</v>
      </c>
      <c r="Q66" s="141">
        <f t="shared" si="26"/>
        <v>0</v>
      </c>
      <c r="R66" s="141">
        <f t="shared" si="26"/>
        <v>3185787</v>
      </c>
      <c r="S66" s="141">
        <f>SUM(S68:S68,S73:S90,S92)</f>
        <v>410800</v>
      </c>
      <c r="T66" s="141">
        <f t="shared" si="26"/>
        <v>97562.45</v>
      </c>
      <c r="U66" s="141">
        <f t="shared" si="26"/>
        <v>230356</v>
      </c>
      <c r="V66" s="141">
        <f t="shared" si="26"/>
        <v>0</v>
      </c>
      <c r="W66" s="141">
        <f t="shared" si="26"/>
        <v>0</v>
      </c>
      <c r="X66" s="141">
        <f t="shared" si="26"/>
        <v>0</v>
      </c>
      <c r="Y66" s="141">
        <f t="shared" si="26"/>
        <v>738718.45</v>
      </c>
      <c r="Z66" s="141">
        <f>SUM(Z68:Z68,Z73:Z90,Z92)</f>
        <v>220062.46</v>
      </c>
      <c r="AA66" s="141">
        <f t="shared" si="26"/>
        <v>378568.55</v>
      </c>
      <c r="AB66" s="141">
        <f t="shared" si="26"/>
        <v>0</v>
      </c>
      <c r="AC66" s="141">
        <f t="shared" si="26"/>
        <v>0</v>
      </c>
      <c r="AD66" s="141">
        <f t="shared" si="26"/>
        <v>0</v>
      </c>
      <c r="AE66" s="141">
        <f t="shared" si="26"/>
        <v>0</v>
      </c>
      <c r="AF66" s="141">
        <f t="shared" si="26"/>
        <v>598631.01</v>
      </c>
      <c r="AG66" s="141">
        <f>SUM(AG68:AG68,AG73:AG90,AG92)</f>
        <v>20800</v>
      </c>
      <c r="AH66" s="141">
        <f t="shared" si="26"/>
        <v>0</v>
      </c>
      <c r="AI66" s="141">
        <f t="shared" si="26"/>
        <v>0</v>
      </c>
      <c r="AJ66" s="141">
        <f t="shared" si="26"/>
        <v>0</v>
      </c>
      <c r="AK66" s="141">
        <f t="shared" si="26"/>
        <v>0</v>
      </c>
      <c r="AL66" s="141">
        <f t="shared" si="26"/>
        <v>0</v>
      </c>
      <c r="AM66" s="141">
        <f t="shared" si="26"/>
        <v>20800</v>
      </c>
      <c r="AN66" s="141">
        <f>SUM(AN68:AN68,AN73:AN90,AN92)</f>
        <v>0</v>
      </c>
      <c r="AO66" s="141">
        <f t="shared" si="26"/>
        <v>0</v>
      </c>
      <c r="AP66" s="141">
        <f t="shared" si="26"/>
        <v>0</v>
      </c>
      <c r="AQ66" s="141">
        <f t="shared" si="26"/>
        <v>0</v>
      </c>
      <c r="AR66" s="141">
        <f t="shared" si="26"/>
        <v>0</v>
      </c>
      <c r="AS66" s="141">
        <f t="shared" si="26"/>
        <v>0</v>
      </c>
      <c r="AT66" s="141">
        <f t="shared" si="26"/>
        <v>0</v>
      </c>
      <c r="AU66" s="141">
        <f t="shared" si="26"/>
        <v>5609642.46</v>
      </c>
      <c r="AV66" s="198"/>
      <c r="AW66" s="198"/>
      <c r="AX66" s="198"/>
      <c r="AY66" s="198"/>
      <c r="AZ66" s="360"/>
      <c r="BA66" s="360"/>
      <c r="BB66" s="360"/>
      <c r="BC66" s="360"/>
      <c r="BD66" s="360"/>
      <c r="BE66" s="360"/>
      <c r="BF66" s="360"/>
      <c r="BG66" s="360"/>
      <c r="BH66" s="360"/>
      <c r="BI66" s="360"/>
      <c r="BJ66" s="360"/>
      <c r="BK66" s="360"/>
      <c r="BL66" s="360"/>
      <c r="BM66" s="360"/>
      <c r="BN66" s="360"/>
      <c r="BO66" s="360"/>
      <c r="BP66" s="360"/>
      <c r="BQ66" s="360"/>
      <c r="BR66" s="360"/>
      <c r="BS66" s="360"/>
      <c r="BT66" s="360"/>
      <c r="BU66" s="360"/>
      <c r="BV66" s="360"/>
      <c r="BW66" s="360"/>
      <c r="BX66" s="360"/>
      <c r="BY66" s="360"/>
      <c r="BZ66" s="360"/>
      <c r="CA66" s="360"/>
      <c r="CB66" s="360"/>
      <c r="CC66" s="360"/>
      <c r="CD66" s="360"/>
      <c r="CE66" s="360"/>
      <c r="CF66" s="360"/>
      <c r="CG66" s="360"/>
      <c r="CH66" s="360"/>
      <c r="CI66" s="360"/>
      <c r="CJ66" s="360"/>
      <c r="CK66" s="360"/>
      <c r="CL66" s="360"/>
      <c r="CM66" s="360"/>
      <c r="CN66" s="360"/>
      <c r="CO66" s="360"/>
      <c r="CP66" s="360"/>
      <c r="CQ66" s="360"/>
      <c r="CR66" s="360"/>
      <c r="CS66" s="360"/>
      <c r="CT66" s="360"/>
      <c r="CU66" s="360"/>
      <c r="CV66" s="360"/>
      <c r="CW66" s="360"/>
      <c r="CX66" s="360"/>
      <c r="CY66" s="360"/>
      <c r="CZ66" s="360"/>
      <c r="DA66" s="360"/>
      <c r="DB66" s="360"/>
      <c r="DC66" s="360"/>
      <c r="DD66" s="360"/>
      <c r="DE66" s="360"/>
      <c r="DF66" s="360"/>
      <c r="DG66" s="360"/>
      <c r="DH66" s="360"/>
      <c r="DI66" s="360"/>
      <c r="DJ66" s="360"/>
      <c r="DK66" s="360"/>
      <c r="DL66" s="360"/>
      <c r="DM66" s="360"/>
      <c r="DN66" s="360"/>
      <c r="DO66" s="360"/>
      <c r="DP66" s="360"/>
      <c r="DQ66" s="360"/>
      <c r="DR66" s="360"/>
      <c r="DS66" s="360"/>
      <c r="DT66" s="360"/>
      <c r="DU66" s="360"/>
      <c r="DV66" s="360"/>
      <c r="DW66" s="360"/>
      <c r="DX66" s="360"/>
      <c r="DY66" s="360"/>
      <c r="DZ66" s="360"/>
      <c r="EA66" s="360"/>
      <c r="EB66" s="360"/>
      <c r="EC66" s="360"/>
      <c r="ED66" s="360"/>
      <c r="EE66" s="360"/>
      <c r="EF66" s="360"/>
      <c r="EG66" s="360"/>
      <c r="EH66" s="360"/>
      <c r="EI66" s="360"/>
      <c r="EJ66" s="360"/>
      <c r="EK66" s="360"/>
      <c r="EL66" s="360"/>
      <c r="EM66" s="360"/>
      <c r="EN66" s="360"/>
      <c r="EO66" s="360"/>
      <c r="EP66" s="360"/>
      <c r="EQ66" s="360"/>
      <c r="ER66" s="360"/>
      <c r="ES66" s="360"/>
      <c r="ET66" s="360"/>
      <c r="EU66" s="360"/>
      <c r="EV66" s="360"/>
      <c r="EW66" s="360"/>
      <c r="EX66" s="360"/>
      <c r="EY66" s="360"/>
      <c r="EZ66" s="360"/>
      <c r="FA66" s="360"/>
      <c r="FB66" s="360"/>
      <c r="FC66" s="360"/>
      <c r="FD66" s="360"/>
      <c r="FE66" s="360"/>
      <c r="FF66" s="360"/>
      <c r="FG66" s="360"/>
      <c r="FH66" s="360"/>
      <c r="FI66" s="360"/>
      <c r="FJ66" s="360"/>
      <c r="FK66" s="360"/>
      <c r="FL66" s="360"/>
      <c r="FM66" s="360"/>
      <c r="FN66" s="360"/>
      <c r="FO66" s="360"/>
      <c r="FP66" s="360"/>
      <c r="FQ66" s="360"/>
      <c r="FR66" s="360"/>
      <c r="FS66" s="360"/>
      <c r="FT66" s="360"/>
      <c r="FU66" s="360"/>
      <c r="FV66" s="360"/>
      <c r="FW66" s="360"/>
      <c r="FX66" s="360"/>
      <c r="FY66" s="360"/>
      <c r="FZ66" s="360"/>
      <c r="GA66" s="360"/>
      <c r="GB66" s="360"/>
      <c r="GC66" s="360"/>
      <c r="GD66" s="360"/>
      <c r="GE66" s="360"/>
      <c r="GF66" s="360"/>
      <c r="GG66" s="360"/>
      <c r="GH66" s="360"/>
      <c r="GI66" s="360"/>
      <c r="GJ66" s="360"/>
      <c r="GK66" s="360"/>
      <c r="GL66" s="360"/>
      <c r="GM66" s="360"/>
      <c r="GN66" s="360"/>
      <c r="GO66" s="360"/>
      <c r="GP66" s="360"/>
      <c r="GQ66" s="360"/>
      <c r="GR66" s="360"/>
      <c r="GS66" s="360"/>
      <c r="GT66" s="360"/>
      <c r="GU66" s="360"/>
      <c r="GV66" s="360"/>
      <c r="GW66" s="360"/>
      <c r="GX66" s="360"/>
      <c r="GY66" s="360"/>
      <c r="GZ66" s="360"/>
      <c r="HA66" s="360"/>
      <c r="HB66" s="360"/>
      <c r="HC66" s="360"/>
      <c r="HD66" s="360"/>
      <c r="HE66" s="360"/>
      <c r="HF66" s="360"/>
      <c r="HG66" s="360"/>
      <c r="HH66" s="360"/>
      <c r="HI66" s="360"/>
      <c r="HJ66" s="360"/>
      <c r="HK66" s="360"/>
      <c r="HL66" s="360"/>
      <c r="HM66" s="360"/>
      <c r="HN66" s="360"/>
      <c r="HO66" s="360"/>
      <c r="HP66" s="360"/>
      <c r="HQ66" s="360"/>
      <c r="HR66" s="360"/>
      <c r="HS66" s="360"/>
      <c r="HT66" s="360"/>
      <c r="HU66" s="360"/>
      <c r="HV66" s="360"/>
      <c r="HW66" s="360"/>
      <c r="HX66" s="360"/>
      <c r="HY66" s="360"/>
      <c r="HZ66" s="360"/>
      <c r="IA66" s="360"/>
      <c r="IB66" s="360"/>
      <c r="IC66" s="360"/>
      <c r="ID66" s="360"/>
      <c r="IE66" s="360"/>
      <c r="IF66" s="360"/>
      <c r="IG66" s="360"/>
      <c r="IH66" s="360"/>
      <c r="II66" s="360"/>
      <c r="IJ66" s="360"/>
      <c r="IK66" s="360"/>
      <c r="IL66" s="360"/>
      <c r="IM66" s="360"/>
      <c r="IN66" s="360"/>
      <c r="IO66" s="360"/>
      <c r="IP66" s="360"/>
      <c r="IQ66" s="360"/>
      <c r="IR66" s="360"/>
      <c r="IS66" s="360"/>
      <c r="IT66" s="360"/>
      <c r="IU66" s="360"/>
      <c r="IV66" s="360"/>
      <c r="IW66" s="360"/>
      <c r="IX66" s="360"/>
      <c r="IY66" s="360"/>
      <c r="IZ66" s="360"/>
      <c r="JA66" s="360"/>
      <c r="JB66" s="360"/>
      <c r="JC66" s="360"/>
      <c r="JD66" s="360"/>
      <c r="JE66" s="360"/>
      <c r="JF66" s="360"/>
      <c r="JG66" s="360"/>
      <c r="JH66" s="360"/>
      <c r="JI66" s="360"/>
      <c r="JJ66" s="360"/>
      <c r="JK66" s="360"/>
      <c r="JL66" s="360"/>
      <c r="JM66" s="360"/>
      <c r="JN66" s="360"/>
      <c r="JO66" s="360"/>
      <c r="JP66" s="360"/>
      <c r="JQ66" s="360"/>
      <c r="JR66" s="360"/>
      <c r="JS66" s="360"/>
      <c r="JT66" s="360"/>
      <c r="JU66" s="360"/>
      <c r="JV66" s="360"/>
      <c r="JW66" s="360"/>
      <c r="JX66" s="360"/>
      <c r="JY66" s="360"/>
    </row>
    <row r="67" spans="1:285" s="20" customFormat="1" ht="45" customHeight="1" x14ac:dyDescent="0.25">
      <c r="A67" s="386" t="s">
        <v>596</v>
      </c>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7"/>
      <c r="AZ67" s="360"/>
      <c r="BA67" s="360"/>
      <c r="BB67" s="360"/>
      <c r="BC67" s="360"/>
      <c r="BD67" s="360"/>
      <c r="BE67" s="360"/>
      <c r="BF67" s="360"/>
      <c r="BG67" s="360"/>
      <c r="BH67" s="360"/>
      <c r="BI67" s="360"/>
      <c r="BJ67" s="360"/>
      <c r="BK67" s="360"/>
      <c r="BL67" s="360"/>
      <c r="BM67" s="360"/>
      <c r="BN67" s="360"/>
      <c r="BO67" s="360"/>
      <c r="BP67" s="360"/>
      <c r="BQ67" s="360"/>
      <c r="BR67" s="360"/>
      <c r="BS67" s="360"/>
      <c r="BT67" s="360"/>
      <c r="BU67" s="360"/>
      <c r="BV67" s="360"/>
      <c r="BW67" s="360"/>
      <c r="BX67" s="360"/>
      <c r="BY67" s="360"/>
      <c r="BZ67" s="360"/>
      <c r="CA67" s="360"/>
      <c r="CB67" s="360"/>
      <c r="CC67" s="360"/>
      <c r="CD67" s="360"/>
      <c r="CE67" s="360"/>
      <c r="CF67" s="360"/>
      <c r="CG67" s="360"/>
      <c r="CH67" s="360"/>
      <c r="CI67" s="360"/>
      <c r="CJ67" s="360"/>
      <c r="CK67" s="360"/>
      <c r="CL67" s="360"/>
      <c r="CM67" s="360"/>
      <c r="CN67" s="360"/>
      <c r="CO67" s="360"/>
      <c r="CP67" s="360"/>
      <c r="CQ67" s="360"/>
      <c r="CR67" s="360"/>
      <c r="CS67" s="360"/>
      <c r="CT67" s="360"/>
      <c r="CU67" s="360"/>
      <c r="CV67" s="360"/>
      <c r="CW67" s="360"/>
      <c r="CX67" s="360"/>
      <c r="CY67" s="360"/>
      <c r="CZ67" s="360"/>
      <c r="DA67" s="360"/>
      <c r="DB67" s="360"/>
      <c r="DC67" s="360"/>
      <c r="DD67" s="360"/>
      <c r="DE67" s="360"/>
      <c r="DF67" s="360"/>
      <c r="DG67" s="360"/>
      <c r="DH67" s="360"/>
      <c r="DI67" s="360"/>
      <c r="DJ67" s="360"/>
      <c r="DK67" s="360"/>
      <c r="DL67" s="360"/>
      <c r="DM67" s="360"/>
      <c r="DN67" s="360"/>
      <c r="DO67" s="360"/>
      <c r="DP67" s="360"/>
      <c r="DQ67" s="360"/>
      <c r="DR67" s="360"/>
      <c r="DS67" s="360"/>
      <c r="DT67" s="360"/>
      <c r="DU67" s="360"/>
      <c r="DV67" s="360"/>
      <c r="DW67" s="360"/>
      <c r="DX67" s="360"/>
      <c r="DY67" s="360"/>
      <c r="DZ67" s="360"/>
      <c r="EA67" s="360"/>
      <c r="EB67" s="360"/>
      <c r="EC67" s="360"/>
      <c r="ED67" s="360"/>
      <c r="EE67" s="360"/>
      <c r="EF67" s="360"/>
      <c r="EG67" s="360"/>
      <c r="EH67" s="360"/>
      <c r="EI67" s="360"/>
      <c r="EJ67" s="360"/>
      <c r="EK67" s="360"/>
      <c r="EL67" s="360"/>
      <c r="EM67" s="360"/>
      <c r="EN67" s="360"/>
      <c r="EO67" s="360"/>
      <c r="EP67" s="360"/>
      <c r="EQ67" s="360"/>
      <c r="ER67" s="360"/>
      <c r="ES67" s="360"/>
      <c r="ET67" s="360"/>
      <c r="EU67" s="360"/>
      <c r="EV67" s="360"/>
      <c r="EW67" s="360"/>
      <c r="EX67" s="360"/>
      <c r="EY67" s="360"/>
      <c r="EZ67" s="360"/>
      <c r="FA67" s="360"/>
      <c r="FB67" s="360"/>
      <c r="FC67" s="360"/>
      <c r="FD67" s="360"/>
      <c r="FE67" s="360"/>
      <c r="FF67" s="360"/>
      <c r="FG67" s="360"/>
      <c r="FH67" s="360"/>
      <c r="FI67" s="360"/>
      <c r="FJ67" s="360"/>
      <c r="FK67" s="360"/>
      <c r="FL67" s="360"/>
      <c r="FM67" s="360"/>
      <c r="FN67" s="360"/>
      <c r="FO67" s="360"/>
      <c r="FP67" s="360"/>
      <c r="FQ67" s="360"/>
      <c r="FR67" s="360"/>
      <c r="FS67" s="360"/>
      <c r="FT67" s="360"/>
      <c r="FU67" s="360"/>
      <c r="FV67" s="360"/>
      <c r="FW67" s="360"/>
      <c r="FX67" s="360"/>
      <c r="FY67" s="360"/>
      <c r="FZ67" s="360"/>
      <c r="GA67" s="360"/>
      <c r="GB67" s="360"/>
      <c r="GC67" s="360"/>
      <c r="GD67" s="360"/>
      <c r="GE67" s="360"/>
      <c r="GF67" s="360"/>
      <c r="GG67" s="360"/>
      <c r="GH67" s="360"/>
      <c r="GI67" s="360"/>
      <c r="GJ67" s="360"/>
      <c r="GK67" s="360"/>
      <c r="GL67" s="360"/>
      <c r="GM67" s="360"/>
      <c r="GN67" s="360"/>
      <c r="GO67" s="360"/>
      <c r="GP67" s="360"/>
      <c r="GQ67" s="360"/>
      <c r="GR67" s="360"/>
      <c r="GS67" s="360"/>
      <c r="GT67" s="360"/>
      <c r="GU67" s="360"/>
      <c r="GV67" s="360"/>
      <c r="GW67" s="360"/>
      <c r="GX67" s="360"/>
      <c r="GY67" s="360"/>
      <c r="GZ67" s="360"/>
      <c r="HA67" s="360"/>
      <c r="HB67" s="360"/>
      <c r="HC67" s="360"/>
      <c r="HD67" s="360"/>
      <c r="HE67" s="360"/>
      <c r="HF67" s="360"/>
      <c r="HG67" s="360"/>
      <c r="HH67" s="360"/>
      <c r="HI67" s="360"/>
      <c r="HJ67" s="360"/>
      <c r="HK67" s="360"/>
      <c r="HL67" s="360"/>
      <c r="HM67" s="360"/>
      <c r="HN67" s="360"/>
      <c r="HO67" s="360"/>
      <c r="HP67" s="360"/>
      <c r="HQ67" s="360"/>
      <c r="HR67" s="360"/>
      <c r="HS67" s="360"/>
      <c r="HT67" s="360"/>
      <c r="HU67" s="360"/>
      <c r="HV67" s="360"/>
      <c r="HW67" s="360"/>
      <c r="HX67" s="360"/>
      <c r="HY67" s="360"/>
      <c r="HZ67" s="360"/>
      <c r="IA67" s="360"/>
      <c r="IB67" s="360"/>
      <c r="IC67" s="360"/>
      <c r="ID67" s="360"/>
      <c r="IE67" s="360"/>
      <c r="IF67" s="360"/>
      <c r="IG67" s="360"/>
      <c r="IH67" s="360"/>
      <c r="II67" s="360"/>
      <c r="IJ67" s="360"/>
      <c r="IK67" s="360"/>
      <c r="IL67" s="360"/>
      <c r="IM67" s="360"/>
      <c r="IN67" s="360"/>
      <c r="IO67" s="360"/>
      <c r="IP67" s="360"/>
      <c r="IQ67" s="360"/>
      <c r="IR67" s="360"/>
      <c r="IS67" s="360"/>
      <c r="IT67" s="360"/>
      <c r="IU67" s="360"/>
      <c r="IV67" s="360"/>
      <c r="IW67" s="360"/>
      <c r="IX67" s="360"/>
      <c r="IY67" s="360"/>
      <c r="IZ67" s="360"/>
      <c r="JA67" s="360"/>
      <c r="JB67" s="360"/>
      <c r="JC67" s="360"/>
      <c r="JD67" s="360"/>
      <c r="JE67" s="360"/>
      <c r="JF67" s="360"/>
      <c r="JG67" s="360"/>
      <c r="JH67" s="360"/>
      <c r="JI67" s="360"/>
      <c r="JJ67" s="360"/>
      <c r="JK67" s="360"/>
      <c r="JL67" s="360"/>
      <c r="JM67" s="360"/>
      <c r="JN67" s="360"/>
      <c r="JO67" s="360"/>
      <c r="JP67" s="360"/>
      <c r="JQ67" s="360"/>
      <c r="JR67" s="360"/>
      <c r="JS67" s="360"/>
      <c r="JT67" s="360"/>
      <c r="JU67" s="360"/>
      <c r="JV67" s="360"/>
      <c r="JW67" s="360"/>
      <c r="JX67" s="360"/>
      <c r="JY67" s="360"/>
    </row>
    <row r="68" spans="1:285" s="20" customFormat="1" ht="45" customHeight="1" x14ac:dyDescent="0.25">
      <c r="A68" s="92" t="s">
        <v>373</v>
      </c>
      <c r="B68" s="51"/>
      <c r="C68" s="51"/>
      <c r="D68" s="51"/>
      <c r="E68" s="51"/>
      <c r="F68" s="51"/>
      <c r="G68" s="51"/>
      <c r="H68" s="51"/>
      <c r="I68" s="51"/>
      <c r="J68" s="51"/>
      <c r="K68" s="93"/>
      <c r="L68" s="94"/>
      <c r="M68" s="51"/>
      <c r="N68" s="51"/>
      <c r="O68" s="51"/>
      <c r="P68" s="51"/>
      <c r="Q68" s="51"/>
      <c r="R68" s="93"/>
      <c r="S68" s="51"/>
      <c r="T68" s="51"/>
      <c r="U68" s="51"/>
      <c r="V68" s="51"/>
      <c r="W68" s="51"/>
      <c r="X68" s="51"/>
      <c r="Y68" s="93"/>
      <c r="Z68" s="51"/>
      <c r="AA68" s="51"/>
      <c r="AB68" s="51"/>
      <c r="AC68" s="51"/>
      <c r="AD68" s="51"/>
      <c r="AE68" s="51"/>
      <c r="AF68" s="93"/>
      <c r="AG68" s="51"/>
      <c r="AH68" s="51"/>
      <c r="AI68" s="51"/>
      <c r="AJ68" s="51"/>
      <c r="AK68" s="51"/>
      <c r="AL68" s="51"/>
      <c r="AM68" s="93"/>
      <c r="AN68" s="51"/>
      <c r="AO68" s="51"/>
      <c r="AP68" s="51"/>
      <c r="AQ68" s="51"/>
      <c r="AR68" s="51"/>
      <c r="AS68" s="51"/>
      <c r="AT68" s="93"/>
      <c r="AU68" s="95"/>
      <c r="AV68" s="96"/>
      <c r="AW68" s="51"/>
      <c r="AX68" s="54"/>
      <c r="AY68" s="51"/>
      <c r="AZ68" s="360"/>
      <c r="BA68" s="360"/>
      <c r="BB68" s="360"/>
      <c r="BC68" s="360"/>
      <c r="BD68" s="360"/>
      <c r="BE68" s="360"/>
      <c r="BF68" s="360"/>
      <c r="BG68" s="360"/>
      <c r="BH68" s="360"/>
      <c r="BI68" s="360"/>
      <c r="BJ68" s="360"/>
      <c r="BK68" s="360"/>
      <c r="BL68" s="360"/>
      <c r="BM68" s="360"/>
      <c r="BN68" s="360"/>
      <c r="BO68" s="360"/>
      <c r="BP68" s="360"/>
      <c r="BQ68" s="360"/>
      <c r="BR68" s="360"/>
      <c r="BS68" s="360"/>
      <c r="BT68" s="360"/>
      <c r="BU68" s="360"/>
      <c r="BV68" s="360"/>
      <c r="BW68" s="360"/>
      <c r="BX68" s="360"/>
      <c r="BY68" s="360"/>
      <c r="BZ68" s="360"/>
      <c r="CA68" s="360"/>
      <c r="CB68" s="360"/>
      <c r="CC68" s="360"/>
      <c r="CD68" s="360"/>
      <c r="CE68" s="360"/>
      <c r="CF68" s="360"/>
      <c r="CG68" s="360"/>
      <c r="CH68" s="360"/>
      <c r="CI68" s="360"/>
      <c r="CJ68" s="360"/>
      <c r="CK68" s="360"/>
      <c r="CL68" s="360"/>
      <c r="CM68" s="360"/>
      <c r="CN68" s="360"/>
      <c r="CO68" s="360"/>
      <c r="CP68" s="360"/>
      <c r="CQ68" s="360"/>
      <c r="CR68" s="360"/>
      <c r="CS68" s="360"/>
      <c r="CT68" s="360"/>
      <c r="CU68" s="360"/>
      <c r="CV68" s="360"/>
      <c r="CW68" s="360"/>
      <c r="CX68" s="360"/>
      <c r="CY68" s="360"/>
      <c r="CZ68" s="360"/>
      <c r="DA68" s="360"/>
      <c r="DB68" s="360"/>
      <c r="DC68" s="360"/>
      <c r="DD68" s="360"/>
      <c r="DE68" s="360"/>
      <c r="DF68" s="360"/>
      <c r="DG68" s="360"/>
      <c r="DH68" s="360"/>
      <c r="DI68" s="360"/>
      <c r="DJ68" s="360"/>
      <c r="DK68" s="360"/>
      <c r="DL68" s="360"/>
      <c r="DM68" s="360"/>
      <c r="DN68" s="360"/>
      <c r="DO68" s="360"/>
      <c r="DP68" s="360"/>
      <c r="DQ68" s="360"/>
      <c r="DR68" s="360"/>
      <c r="DS68" s="360"/>
      <c r="DT68" s="360"/>
      <c r="DU68" s="360"/>
      <c r="DV68" s="360"/>
      <c r="DW68" s="360"/>
      <c r="DX68" s="360"/>
      <c r="DY68" s="360"/>
      <c r="DZ68" s="360"/>
      <c r="EA68" s="360"/>
      <c r="EB68" s="360"/>
      <c r="EC68" s="360"/>
      <c r="ED68" s="360"/>
      <c r="EE68" s="360"/>
      <c r="EF68" s="360"/>
      <c r="EG68" s="360"/>
      <c r="EH68" s="360"/>
      <c r="EI68" s="360"/>
      <c r="EJ68" s="360"/>
      <c r="EK68" s="360"/>
      <c r="EL68" s="360"/>
      <c r="EM68" s="360"/>
      <c r="EN68" s="360"/>
      <c r="EO68" s="360"/>
      <c r="EP68" s="360"/>
      <c r="EQ68" s="360"/>
      <c r="ER68" s="360"/>
      <c r="ES68" s="360"/>
      <c r="ET68" s="360"/>
      <c r="EU68" s="360"/>
      <c r="EV68" s="360"/>
      <c r="EW68" s="360"/>
      <c r="EX68" s="360"/>
      <c r="EY68" s="360"/>
      <c r="EZ68" s="360"/>
      <c r="FA68" s="360"/>
      <c r="FB68" s="360"/>
      <c r="FC68" s="360"/>
      <c r="FD68" s="360"/>
      <c r="FE68" s="360"/>
      <c r="FF68" s="360"/>
      <c r="FG68" s="360"/>
      <c r="FH68" s="360"/>
      <c r="FI68" s="360"/>
      <c r="FJ68" s="360"/>
      <c r="FK68" s="360"/>
      <c r="FL68" s="360"/>
      <c r="FM68" s="360"/>
      <c r="FN68" s="360"/>
      <c r="FO68" s="360"/>
      <c r="FP68" s="360"/>
      <c r="FQ68" s="360"/>
      <c r="FR68" s="360"/>
      <c r="FS68" s="360"/>
      <c r="FT68" s="360"/>
      <c r="FU68" s="360"/>
      <c r="FV68" s="360"/>
      <c r="FW68" s="360"/>
      <c r="FX68" s="360"/>
      <c r="FY68" s="360"/>
      <c r="FZ68" s="360"/>
      <c r="GA68" s="360"/>
      <c r="GB68" s="360"/>
      <c r="GC68" s="360"/>
      <c r="GD68" s="360"/>
      <c r="GE68" s="360"/>
      <c r="GF68" s="360"/>
      <c r="GG68" s="360"/>
      <c r="GH68" s="360"/>
      <c r="GI68" s="360"/>
      <c r="GJ68" s="360"/>
      <c r="GK68" s="360"/>
      <c r="GL68" s="360"/>
      <c r="GM68" s="360"/>
      <c r="GN68" s="360"/>
      <c r="GO68" s="360"/>
      <c r="GP68" s="360"/>
      <c r="GQ68" s="360"/>
      <c r="GR68" s="360"/>
      <c r="GS68" s="360"/>
      <c r="GT68" s="360"/>
      <c r="GU68" s="360"/>
      <c r="GV68" s="360"/>
      <c r="GW68" s="360"/>
      <c r="GX68" s="360"/>
      <c r="GY68" s="360"/>
      <c r="GZ68" s="360"/>
      <c r="HA68" s="360"/>
      <c r="HB68" s="360"/>
      <c r="HC68" s="360"/>
      <c r="HD68" s="360"/>
      <c r="HE68" s="360"/>
      <c r="HF68" s="360"/>
      <c r="HG68" s="360"/>
      <c r="HH68" s="360"/>
      <c r="HI68" s="360"/>
      <c r="HJ68" s="360"/>
      <c r="HK68" s="360"/>
      <c r="HL68" s="360"/>
      <c r="HM68" s="360"/>
      <c r="HN68" s="360"/>
      <c r="HO68" s="360"/>
      <c r="HP68" s="360"/>
      <c r="HQ68" s="360"/>
      <c r="HR68" s="360"/>
      <c r="HS68" s="360"/>
      <c r="HT68" s="360"/>
      <c r="HU68" s="360"/>
      <c r="HV68" s="360"/>
      <c r="HW68" s="360"/>
      <c r="HX68" s="360"/>
      <c r="HY68" s="360"/>
      <c r="HZ68" s="360"/>
      <c r="IA68" s="360"/>
      <c r="IB68" s="360"/>
      <c r="IC68" s="360"/>
      <c r="ID68" s="360"/>
      <c r="IE68" s="360"/>
      <c r="IF68" s="360"/>
      <c r="IG68" s="360"/>
      <c r="IH68" s="360"/>
      <c r="II68" s="360"/>
      <c r="IJ68" s="360"/>
      <c r="IK68" s="360"/>
      <c r="IL68" s="360"/>
      <c r="IM68" s="360"/>
      <c r="IN68" s="360"/>
      <c r="IO68" s="360"/>
      <c r="IP68" s="360"/>
      <c r="IQ68" s="360"/>
      <c r="IR68" s="360"/>
      <c r="IS68" s="360"/>
      <c r="IT68" s="360"/>
      <c r="IU68" s="360"/>
      <c r="IV68" s="360"/>
      <c r="IW68" s="360"/>
      <c r="IX68" s="360"/>
      <c r="IY68" s="360"/>
      <c r="IZ68" s="360"/>
      <c r="JA68" s="360"/>
      <c r="JB68" s="360"/>
      <c r="JC68" s="360"/>
      <c r="JD68" s="360"/>
      <c r="JE68" s="360"/>
      <c r="JF68" s="360"/>
      <c r="JG68" s="360"/>
      <c r="JH68" s="360"/>
      <c r="JI68" s="360"/>
      <c r="JJ68" s="360"/>
      <c r="JK68" s="360"/>
      <c r="JL68" s="360"/>
      <c r="JM68" s="360"/>
      <c r="JN68" s="360"/>
      <c r="JO68" s="360"/>
      <c r="JP68" s="360"/>
      <c r="JQ68" s="360"/>
      <c r="JR68" s="360"/>
      <c r="JS68" s="360"/>
      <c r="JT68" s="360"/>
      <c r="JU68" s="360"/>
      <c r="JV68" s="360"/>
      <c r="JW68" s="360"/>
      <c r="JX68" s="360"/>
      <c r="JY68" s="360"/>
    </row>
    <row r="69" spans="1:285" s="20" customFormat="1" ht="45" customHeight="1" x14ac:dyDescent="0.25">
      <c r="A69" s="92"/>
      <c r="B69" s="51"/>
      <c r="C69" s="51"/>
      <c r="D69" s="51"/>
      <c r="E69" s="51"/>
      <c r="F69" s="51"/>
      <c r="G69" s="51"/>
      <c r="H69" s="51"/>
      <c r="I69" s="51"/>
      <c r="J69" s="51"/>
      <c r="K69" s="93"/>
      <c r="L69" s="94"/>
      <c r="M69" s="51"/>
      <c r="N69" s="51"/>
      <c r="O69" s="51"/>
      <c r="P69" s="51"/>
      <c r="Q69" s="51"/>
      <c r="R69" s="93"/>
      <c r="S69" s="51"/>
      <c r="T69" s="51"/>
      <c r="U69" s="51"/>
      <c r="V69" s="51"/>
      <c r="W69" s="51"/>
      <c r="X69" s="51"/>
      <c r="Y69" s="93"/>
      <c r="Z69" s="51"/>
      <c r="AA69" s="51"/>
      <c r="AB69" s="51"/>
      <c r="AC69" s="51"/>
      <c r="AD69" s="51"/>
      <c r="AE69" s="51"/>
      <c r="AF69" s="93"/>
      <c r="AG69" s="51"/>
      <c r="AH69" s="51"/>
      <c r="AI69" s="51"/>
      <c r="AJ69" s="51"/>
      <c r="AK69" s="51"/>
      <c r="AL69" s="51"/>
      <c r="AM69" s="93"/>
      <c r="AN69" s="51"/>
      <c r="AO69" s="51"/>
      <c r="AP69" s="51"/>
      <c r="AQ69" s="51"/>
      <c r="AR69" s="51"/>
      <c r="AS69" s="51"/>
      <c r="AT69" s="93"/>
      <c r="AU69" s="95"/>
      <c r="AV69" s="96"/>
      <c r="AW69" s="51"/>
      <c r="AX69" s="54"/>
      <c r="AY69" s="51"/>
      <c r="AZ69" s="360"/>
      <c r="BA69" s="360"/>
      <c r="BB69" s="360"/>
      <c r="BC69" s="360"/>
      <c r="BD69" s="360"/>
      <c r="BE69" s="360"/>
      <c r="BF69" s="360"/>
      <c r="BG69" s="360"/>
      <c r="BH69" s="360"/>
      <c r="BI69" s="360"/>
      <c r="BJ69" s="360"/>
      <c r="BK69" s="360"/>
      <c r="BL69" s="360"/>
      <c r="BM69" s="360"/>
      <c r="BN69" s="360"/>
      <c r="BO69" s="360"/>
      <c r="BP69" s="360"/>
      <c r="BQ69" s="360"/>
      <c r="BR69" s="360"/>
      <c r="BS69" s="360"/>
      <c r="BT69" s="360"/>
      <c r="BU69" s="360"/>
      <c r="BV69" s="360"/>
      <c r="BW69" s="360"/>
      <c r="BX69" s="360"/>
      <c r="BY69" s="360"/>
      <c r="BZ69" s="360"/>
      <c r="CA69" s="360"/>
      <c r="CB69" s="360"/>
      <c r="CC69" s="360"/>
      <c r="CD69" s="360"/>
      <c r="CE69" s="360"/>
      <c r="CF69" s="360"/>
      <c r="CG69" s="360"/>
      <c r="CH69" s="360"/>
      <c r="CI69" s="360"/>
      <c r="CJ69" s="360"/>
      <c r="CK69" s="360"/>
      <c r="CL69" s="360"/>
      <c r="CM69" s="360"/>
      <c r="CN69" s="360"/>
      <c r="CO69" s="360"/>
      <c r="CP69" s="360"/>
      <c r="CQ69" s="360"/>
      <c r="CR69" s="360"/>
      <c r="CS69" s="360"/>
      <c r="CT69" s="360"/>
      <c r="CU69" s="360"/>
      <c r="CV69" s="360"/>
      <c r="CW69" s="360"/>
      <c r="CX69" s="360"/>
      <c r="CY69" s="360"/>
      <c r="CZ69" s="360"/>
      <c r="DA69" s="360"/>
      <c r="DB69" s="360"/>
      <c r="DC69" s="360"/>
      <c r="DD69" s="360"/>
      <c r="DE69" s="360"/>
      <c r="DF69" s="360"/>
      <c r="DG69" s="360"/>
      <c r="DH69" s="360"/>
      <c r="DI69" s="360"/>
      <c r="DJ69" s="360"/>
      <c r="DK69" s="360"/>
      <c r="DL69" s="360"/>
      <c r="DM69" s="360"/>
      <c r="DN69" s="360"/>
      <c r="DO69" s="360"/>
      <c r="DP69" s="360"/>
      <c r="DQ69" s="360"/>
      <c r="DR69" s="360"/>
      <c r="DS69" s="360"/>
      <c r="DT69" s="360"/>
      <c r="DU69" s="360"/>
      <c r="DV69" s="360"/>
      <c r="DW69" s="360"/>
      <c r="DX69" s="360"/>
      <c r="DY69" s="360"/>
      <c r="DZ69" s="360"/>
      <c r="EA69" s="360"/>
      <c r="EB69" s="360"/>
      <c r="EC69" s="360"/>
      <c r="ED69" s="360"/>
      <c r="EE69" s="360"/>
      <c r="EF69" s="360"/>
      <c r="EG69" s="360"/>
      <c r="EH69" s="360"/>
      <c r="EI69" s="360"/>
      <c r="EJ69" s="360"/>
      <c r="EK69" s="360"/>
      <c r="EL69" s="360"/>
      <c r="EM69" s="360"/>
      <c r="EN69" s="360"/>
      <c r="EO69" s="360"/>
      <c r="EP69" s="360"/>
      <c r="EQ69" s="360"/>
      <c r="ER69" s="360"/>
      <c r="ES69" s="360"/>
      <c r="ET69" s="360"/>
      <c r="EU69" s="360"/>
      <c r="EV69" s="360"/>
      <c r="EW69" s="360"/>
      <c r="EX69" s="360"/>
      <c r="EY69" s="360"/>
      <c r="EZ69" s="360"/>
      <c r="FA69" s="360"/>
      <c r="FB69" s="360"/>
      <c r="FC69" s="360"/>
      <c r="FD69" s="360"/>
      <c r="FE69" s="360"/>
      <c r="FF69" s="360"/>
      <c r="FG69" s="360"/>
      <c r="FH69" s="360"/>
      <c r="FI69" s="360"/>
      <c r="FJ69" s="360"/>
      <c r="FK69" s="360"/>
      <c r="FL69" s="360"/>
      <c r="FM69" s="360"/>
      <c r="FN69" s="360"/>
      <c r="FO69" s="360"/>
      <c r="FP69" s="360"/>
      <c r="FQ69" s="360"/>
      <c r="FR69" s="360"/>
      <c r="FS69" s="360"/>
      <c r="FT69" s="360"/>
      <c r="FU69" s="360"/>
      <c r="FV69" s="360"/>
      <c r="FW69" s="360"/>
      <c r="FX69" s="360"/>
      <c r="FY69" s="360"/>
      <c r="FZ69" s="360"/>
      <c r="GA69" s="360"/>
      <c r="GB69" s="360"/>
      <c r="GC69" s="360"/>
      <c r="GD69" s="360"/>
      <c r="GE69" s="360"/>
      <c r="GF69" s="360"/>
      <c r="GG69" s="360"/>
      <c r="GH69" s="360"/>
      <c r="GI69" s="360"/>
      <c r="GJ69" s="360"/>
      <c r="GK69" s="360"/>
      <c r="GL69" s="360"/>
      <c r="GM69" s="360"/>
      <c r="GN69" s="360"/>
      <c r="GO69" s="360"/>
      <c r="GP69" s="360"/>
      <c r="GQ69" s="360"/>
      <c r="GR69" s="360"/>
      <c r="GS69" s="360"/>
      <c r="GT69" s="360"/>
      <c r="GU69" s="360"/>
      <c r="GV69" s="360"/>
      <c r="GW69" s="360"/>
      <c r="GX69" s="360"/>
      <c r="GY69" s="360"/>
      <c r="GZ69" s="360"/>
      <c r="HA69" s="360"/>
      <c r="HB69" s="360"/>
      <c r="HC69" s="360"/>
      <c r="HD69" s="360"/>
      <c r="HE69" s="360"/>
      <c r="HF69" s="360"/>
      <c r="HG69" s="360"/>
      <c r="HH69" s="360"/>
      <c r="HI69" s="360"/>
      <c r="HJ69" s="360"/>
      <c r="HK69" s="360"/>
      <c r="HL69" s="360"/>
      <c r="HM69" s="360"/>
      <c r="HN69" s="360"/>
      <c r="HO69" s="360"/>
      <c r="HP69" s="360"/>
      <c r="HQ69" s="360"/>
      <c r="HR69" s="360"/>
      <c r="HS69" s="360"/>
      <c r="HT69" s="360"/>
      <c r="HU69" s="360"/>
      <c r="HV69" s="360"/>
      <c r="HW69" s="360"/>
      <c r="HX69" s="360"/>
      <c r="HY69" s="360"/>
      <c r="HZ69" s="360"/>
      <c r="IA69" s="360"/>
      <c r="IB69" s="360"/>
      <c r="IC69" s="360"/>
      <c r="ID69" s="360"/>
      <c r="IE69" s="360"/>
      <c r="IF69" s="360"/>
      <c r="IG69" s="360"/>
      <c r="IH69" s="360"/>
      <c r="II69" s="360"/>
      <c r="IJ69" s="360"/>
      <c r="IK69" s="360"/>
      <c r="IL69" s="360"/>
      <c r="IM69" s="360"/>
      <c r="IN69" s="360"/>
      <c r="IO69" s="360"/>
      <c r="IP69" s="360"/>
      <c r="IQ69" s="360"/>
      <c r="IR69" s="360"/>
      <c r="IS69" s="360"/>
      <c r="IT69" s="360"/>
      <c r="IU69" s="360"/>
      <c r="IV69" s="360"/>
      <c r="IW69" s="360"/>
      <c r="IX69" s="360"/>
      <c r="IY69" s="360"/>
      <c r="IZ69" s="360"/>
      <c r="JA69" s="360"/>
      <c r="JB69" s="360"/>
      <c r="JC69" s="360"/>
      <c r="JD69" s="360"/>
      <c r="JE69" s="360"/>
      <c r="JF69" s="360"/>
      <c r="JG69" s="360"/>
      <c r="JH69" s="360"/>
      <c r="JI69" s="360"/>
      <c r="JJ69" s="360"/>
      <c r="JK69" s="360"/>
      <c r="JL69" s="360"/>
      <c r="JM69" s="360"/>
      <c r="JN69" s="360"/>
      <c r="JO69" s="360"/>
      <c r="JP69" s="360"/>
      <c r="JQ69" s="360"/>
      <c r="JR69" s="360"/>
      <c r="JS69" s="360"/>
      <c r="JT69" s="360"/>
      <c r="JU69" s="360"/>
      <c r="JV69" s="360"/>
      <c r="JW69" s="360"/>
      <c r="JX69" s="360"/>
      <c r="JY69" s="360"/>
    </row>
    <row r="70" spans="1:285" s="20" customFormat="1" ht="45" customHeight="1" x14ac:dyDescent="0.25">
      <c r="A70" s="92"/>
      <c r="B70" s="51"/>
      <c r="C70" s="51"/>
      <c r="D70" s="51"/>
      <c r="E70" s="51"/>
      <c r="F70" s="51"/>
      <c r="G70" s="51"/>
      <c r="H70" s="51"/>
      <c r="I70" s="51"/>
      <c r="J70" s="51"/>
      <c r="K70" s="93"/>
      <c r="L70" s="94"/>
      <c r="M70" s="51"/>
      <c r="N70" s="51"/>
      <c r="O70" s="51"/>
      <c r="P70" s="51"/>
      <c r="Q70" s="51"/>
      <c r="R70" s="93"/>
      <c r="S70" s="51"/>
      <c r="T70" s="51"/>
      <c r="U70" s="51"/>
      <c r="V70" s="51"/>
      <c r="W70" s="51"/>
      <c r="X70" s="51"/>
      <c r="Y70" s="93"/>
      <c r="Z70" s="51"/>
      <c r="AA70" s="51"/>
      <c r="AB70" s="51"/>
      <c r="AC70" s="51"/>
      <c r="AD70" s="51"/>
      <c r="AE70" s="51"/>
      <c r="AF70" s="93"/>
      <c r="AG70" s="51"/>
      <c r="AH70" s="51"/>
      <c r="AI70" s="51"/>
      <c r="AJ70" s="51"/>
      <c r="AK70" s="51"/>
      <c r="AL70" s="51"/>
      <c r="AM70" s="93"/>
      <c r="AN70" s="51"/>
      <c r="AO70" s="51"/>
      <c r="AP70" s="51"/>
      <c r="AQ70" s="51"/>
      <c r="AR70" s="51"/>
      <c r="AS70" s="51"/>
      <c r="AT70" s="93"/>
      <c r="AU70" s="95"/>
      <c r="AV70" s="96"/>
      <c r="AW70" s="51"/>
      <c r="AX70" s="54"/>
      <c r="AY70" s="51"/>
      <c r="AZ70" s="360"/>
      <c r="BA70" s="360"/>
      <c r="BB70" s="360"/>
      <c r="BC70" s="360"/>
      <c r="BD70" s="360"/>
      <c r="BE70" s="360"/>
      <c r="BF70" s="360"/>
      <c r="BG70" s="360"/>
      <c r="BH70" s="360"/>
      <c r="BI70" s="360"/>
      <c r="BJ70" s="360"/>
      <c r="BK70" s="360"/>
      <c r="BL70" s="360"/>
      <c r="BM70" s="360"/>
      <c r="BN70" s="360"/>
      <c r="BO70" s="360"/>
      <c r="BP70" s="360"/>
      <c r="BQ70" s="360"/>
      <c r="BR70" s="360"/>
      <c r="BS70" s="360"/>
      <c r="BT70" s="360"/>
      <c r="BU70" s="360"/>
      <c r="BV70" s="360"/>
      <c r="BW70" s="360"/>
      <c r="BX70" s="360"/>
      <c r="BY70" s="360"/>
      <c r="BZ70" s="360"/>
      <c r="CA70" s="360"/>
      <c r="CB70" s="360"/>
      <c r="CC70" s="360"/>
      <c r="CD70" s="360"/>
      <c r="CE70" s="360"/>
      <c r="CF70" s="360"/>
      <c r="CG70" s="360"/>
      <c r="CH70" s="360"/>
      <c r="CI70" s="360"/>
      <c r="CJ70" s="360"/>
      <c r="CK70" s="360"/>
      <c r="CL70" s="360"/>
      <c r="CM70" s="360"/>
      <c r="CN70" s="360"/>
      <c r="CO70" s="360"/>
      <c r="CP70" s="360"/>
      <c r="CQ70" s="360"/>
      <c r="CR70" s="360"/>
      <c r="CS70" s="360"/>
      <c r="CT70" s="360"/>
      <c r="CU70" s="360"/>
      <c r="CV70" s="360"/>
      <c r="CW70" s="360"/>
      <c r="CX70" s="360"/>
      <c r="CY70" s="360"/>
      <c r="CZ70" s="360"/>
      <c r="DA70" s="360"/>
      <c r="DB70" s="360"/>
      <c r="DC70" s="360"/>
      <c r="DD70" s="360"/>
      <c r="DE70" s="360"/>
      <c r="DF70" s="360"/>
      <c r="DG70" s="360"/>
      <c r="DH70" s="360"/>
      <c r="DI70" s="360"/>
      <c r="DJ70" s="360"/>
      <c r="DK70" s="360"/>
      <c r="DL70" s="360"/>
      <c r="DM70" s="360"/>
      <c r="DN70" s="360"/>
      <c r="DO70" s="360"/>
      <c r="DP70" s="360"/>
      <c r="DQ70" s="360"/>
      <c r="DR70" s="360"/>
      <c r="DS70" s="360"/>
      <c r="DT70" s="360"/>
      <c r="DU70" s="360"/>
      <c r="DV70" s="360"/>
      <c r="DW70" s="360"/>
      <c r="DX70" s="360"/>
      <c r="DY70" s="360"/>
      <c r="DZ70" s="360"/>
      <c r="EA70" s="360"/>
      <c r="EB70" s="360"/>
      <c r="EC70" s="360"/>
      <c r="ED70" s="360"/>
      <c r="EE70" s="360"/>
      <c r="EF70" s="360"/>
      <c r="EG70" s="360"/>
      <c r="EH70" s="360"/>
      <c r="EI70" s="360"/>
      <c r="EJ70" s="360"/>
      <c r="EK70" s="360"/>
      <c r="EL70" s="360"/>
      <c r="EM70" s="360"/>
      <c r="EN70" s="360"/>
      <c r="EO70" s="360"/>
      <c r="EP70" s="360"/>
      <c r="EQ70" s="360"/>
      <c r="ER70" s="360"/>
      <c r="ES70" s="360"/>
      <c r="ET70" s="360"/>
      <c r="EU70" s="360"/>
      <c r="EV70" s="360"/>
      <c r="EW70" s="360"/>
      <c r="EX70" s="360"/>
      <c r="EY70" s="360"/>
      <c r="EZ70" s="360"/>
      <c r="FA70" s="360"/>
      <c r="FB70" s="360"/>
      <c r="FC70" s="360"/>
      <c r="FD70" s="360"/>
      <c r="FE70" s="360"/>
      <c r="FF70" s="360"/>
      <c r="FG70" s="360"/>
      <c r="FH70" s="360"/>
      <c r="FI70" s="360"/>
      <c r="FJ70" s="360"/>
      <c r="FK70" s="360"/>
      <c r="FL70" s="360"/>
      <c r="FM70" s="360"/>
      <c r="FN70" s="360"/>
      <c r="FO70" s="360"/>
      <c r="FP70" s="360"/>
      <c r="FQ70" s="360"/>
      <c r="FR70" s="360"/>
      <c r="FS70" s="360"/>
      <c r="FT70" s="360"/>
      <c r="FU70" s="360"/>
      <c r="FV70" s="360"/>
      <c r="FW70" s="360"/>
      <c r="FX70" s="360"/>
      <c r="FY70" s="360"/>
      <c r="FZ70" s="360"/>
      <c r="GA70" s="360"/>
      <c r="GB70" s="360"/>
      <c r="GC70" s="360"/>
      <c r="GD70" s="360"/>
      <c r="GE70" s="360"/>
      <c r="GF70" s="360"/>
      <c r="GG70" s="360"/>
      <c r="GH70" s="360"/>
      <c r="GI70" s="360"/>
      <c r="GJ70" s="360"/>
      <c r="GK70" s="360"/>
      <c r="GL70" s="360"/>
      <c r="GM70" s="360"/>
      <c r="GN70" s="360"/>
      <c r="GO70" s="360"/>
      <c r="GP70" s="360"/>
      <c r="GQ70" s="360"/>
      <c r="GR70" s="360"/>
      <c r="GS70" s="360"/>
      <c r="GT70" s="360"/>
      <c r="GU70" s="360"/>
      <c r="GV70" s="360"/>
      <c r="GW70" s="360"/>
      <c r="GX70" s="360"/>
      <c r="GY70" s="360"/>
      <c r="GZ70" s="360"/>
      <c r="HA70" s="360"/>
      <c r="HB70" s="360"/>
      <c r="HC70" s="360"/>
      <c r="HD70" s="360"/>
      <c r="HE70" s="360"/>
      <c r="HF70" s="360"/>
      <c r="HG70" s="360"/>
      <c r="HH70" s="360"/>
      <c r="HI70" s="360"/>
      <c r="HJ70" s="360"/>
      <c r="HK70" s="360"/>
      <c r="HL70" s="360"/>
      <c r="HM70" s="360"/>
      <c r="HN70" s="360"/>
      <c r="HO70" s="360"/>
      <c r="HP70" s="360"/>
      <c r="HQ70" s="360"/>
      <c r="HR70" s="360"/>
      <c r="HS70" s="360"/>
      <c r="HT70" s="360"/>
      <c r="HU70" s="360"/>
      <c r="HV70" s="360"/>
      <c r="HW70" s="360"/>
      <c r="HX70" s="360"/>
      <c r="HY70" s="360"/>
      <c r="HZ70" s="360"/>
      <c r="IA70" s="360"/>
      <c r="IB70" s="360"/>
      <c r="IC70" s="360"/>
      <c r="ID70" s="360"/>
      <c r="IE70" s="360"/>
      <c r="IF70" s="360"/>
      <c r="IG70" s="360"/>
      <c r="IH70" s="360"/>
      <c r="II70" s="360"/>
      <c r="IJ70" s="360"/>
      <c r="IK70" s="360"/>
      <c r="IL70" s="360"/>
      <c r="IM70" s="360"/>
      <c r="IN70" s="360"/>
      <c r="IO70" s="360"/>
      <c r="IP70" s="360"/>
      <c r="IQ70" s="360"/>
      <c r="IR70" s="360"/>
      <c r="IS70" s="360"/>
      <c r="IT70" s="360"/>
      <c r="IU70" s="360"/>
      <c r="IV70" s="360"/>
      <c r="IW70" s="360"/>
      <c r="IX70" s="360"/>
      <c r="IY70" s="360"/>
      <c r="IZ70" s="360"/>
      <c r="JA70" s="360"/>
      <c r="JB70" s="360"/>
      <c r="JC70" s="360"/>
      <c r="JD70" s="360"/>
      <c r="JE70" s="360"/>
      <c r="JF70" s="360"/>
      <c r="JG70" s="360"/>
      <c r="JH70" s="360"/>
      <c r="JI70" s="360"/>
      <c r="JJ70" s="360"/>
      <c r="JK70" s="360"/>
      <c r="JL70" s="360"/>
      <c r="JM70" s="360"/>
      <c r="JN70" s="360"/>
      <c r="JO70" s="360"/>
      <c r="JP70" s="360"/>
      <c r="JQ70" s="360"/>
      <c r="JR70" s="360"/>
      <c r="JS70" s="360"/>
      <c r="JT70" s="360"/>
      <c r="JU70" s="360"/>
      <c r="JV70" s="360"/>
      <c r="JW70" s="360"/>
      <c r="JX70" s="360"/>
      <c r="JY70" s="360"/>
    </row>
    <row r="71" spans="1:285" s="20" customFormat="1" ht="31.5" customHeight="1" x14ac:dyDescent="0.25">
      <c r="A71" s="92"/>
      <c r="B71" s="51"/>
      <c r="C71" s="51"/>
      <c r="D71" s="51"/>
      <c r="E71" s="51"/>
      <c r="F71" s="51"/>
      <c r="G71" s="51"/>
      <c r="H71" s="51"/>
      <c r="I71" s="51"/>
      <c r="J71" s="51"/>
      <c r="K71" s="93"/>
      <c r="L71" s="94"/>
      <c r="M71" s="51"/>
      <c r="N71" s="51"/>
      <c r="O71" s="51"/>
      <c r="P71" s="51"/>
      <c r="Q71" s="51"/>
      <c r="R71" s="93"/>
      <c r="S71" s="51"/>
      <c r="T71" s="51"/>
      <c r="U71" s="51"/>
      <c r="V71" s="51"/>
      <c r="W71" s="51"/>
      <c r="X71" s="51"/>
      <c r="Y71" s="93"/>
      <c r="Z71" s="51"/>
      <c r="AA71" s="51"/>
      <c r="AB71" s="51"/>
      <c r="AC71" s="51"/>
      <c r="AD71" s="51"/>
      <c r="AE71" s="51"/>
      <c r="AF71" s="93"/>
      <c r="AG71" s="51"/>
      <c r="AH71" s="51"/>
      <c r="AI71" s="51"/>
      <c r="AJ71" s="51"/>
      <c r="AK71" s="51"/>
      <c r="AL71" s="51"/>
      <c r="AM71" s="93"/>
      <c r="AN71" s="51"/>
      <c r="AO71" s="51"/>
      <c r="AP71" s="51"/>
      <c r="AQ71" s="51"/>
      <c r="AR71" s="51"/>
      <c r="AS71" s="51"/>
      <c r="AT71" s="93"/>
      <c r="AU71" s="95"/>
      <c r="AV71" s="96"/>
      <c r="AW71" s="51"/>
      <c r="AX71" s="54"/>
      <c r="AY71" s="51"/>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360"/>
      <c r="CF71" s="360"/>
      <c r="CG71" s="360"/>
      <c r="CH71" s="360"/>
      <c r="CI71" s="360"/>
      <c r="CJ71" s="360"/>
      <c r="CK71" s="360"/>
      <c r="CL71" s="360"/>
      <c r="CM71" s="360"/>
      <c r="CN71" s="360"/>
      <c r="CO71" s="360"/>
      <c r="CP71" s="360"/>
      <c r="CQ71" s="360"/>
      <c r="CR71" s="360"/>
      <c r="CS71" s="360"/>
      <c r="CT71" s="360"/>
      <c r="CU71" s="360"/>
      <c r="CV71" s="360"/>
      <c r="CW71" s="360"/>
      <c r="CX71" s="360"/>
      <c r="CY71" s="360"/>
      <c r="CZ71" s="360"/>
      <c r="DA71" s="360"/>
      <c r="DB71" s="360"/>
      <c r="DC71" s="360"/>
      <c r="DD71" s="360"/>
      <c r="DE71" s="360"/>
      <c r="DF71" s="360"/>
      <c r="DG71" s="360"/>
      <c r="DH71" s="360"/>
      <c r="DI71" s="360"/>
      <c r="DJ71" s="360"/>
      <c r="DK71" s="360"/>
      <c r="DL71" s="360"/>
      <c r="DM71" s="360"/>
      <c r="DN71" s="360"/>
      <c r="DO71" s="360"/>
      <c r="DP71" s="360"/>
      <c r="DQ71" s="360"/>
      <c r="DR71" s="360"/>
      <c r="DS71" s="360"/>
      <c r="DT71" s="360"/>
      <c r="DU71" s="360"/>
      <c r="DV71" s="360"/>
      <c r="DW71" s="360"/>
      <c r="DX71" s="360"/>
      <c r="DY71" s="360"/>
      <c r="DZ71" s="360"/>
      <c r="EA71" s="360"/>
      <c r="EB71" s="360"/>
      <c r="EC71" s="360"/>
      <c r="ED71" s="360"/>
      <c r="EE71" s="360"/>
      <c r="EF71" s="360"/>
      <c r="EG71" s="360"/>
      <c r="EH71" s="360"/>
      <c r="EI71" s="360"/>
      <c r="EJ71" s="360"/>
      <c r="EK71" s="360"/>
      <c r="EL71" s="360"/>
      <c r="EM71" s="360"/>
      <c r="EN71" s="360"/>
      <c r="EO71" s="360"/>
      <c r="EP71" s="360"/>
      <c r="EQ71" s="360"/>
      <c r="ER71" s="360"/>
      <c r="ES71" s="360"/>
      <c r="ET71" s="360"/>
      <c r="EU71" s="360"/>
      <c r="EV71" s="360"/>
      <c r="EW71" s="360"/>
      <c r="EX71" s="360"/>
      <c r="EY71" s="360"/>
      <c r="EZ71" s="360"/>
      <c r="FA71" s="360"/>
      <c r="FB71" s="360"/>
      <c r="FC71" s="360"/>
      <c r="FD71" s="360"/>
      <c r="FE71" s="360"/>
      <c r="FF71" s="360"/>
      <c r="FG71" s="360"/>
      <c r="FH71" s="360"/>
      <c r="FI71" s="360"/>
      <c r="FJ71" s="360"/>
      <c r="FK71" s="360"/>
      <c r="FL71" s="360"/>
      <c r="FM71" s="360"/>
      <c r="FN71" s="360"/>
      <c r="FO71" s="360"/>
      <c r="FP71" s="360"/>
      <c r="FQ71" s="360"/>
      <c r="FR71" s="360"/>
      <c r="FS71" s="360"/>
      <c r="FT71" s="360"/>
      <c r="FU71" s="360"/>
      <c r="FV71" s="360"/>
      <c r="FW71" s="360"/>
      <c r="FX71" s="360"/>
      <c r="FY71" s="360"/>
      <c r="FZ71" s="360"/>
      <c r="GA71" s="360"/>
      <c r="GB71" s="360"/>
      <c r="GC71" s="360"/>
      <c r="GD71" s="360"/>
      <c r="GE71" s="360"/>
      <c r="GF71" s="360"/>
      <c r="GG71" s="360"/>
      <c r="GH71" s="360"/>
      <c r="GI71" s="360"/>
      <c r="GJ71" s="360"/>
      <c r="GK71" s="360"/>
      <c r="GL71" s="360"/>
      <c r="GM71" s="360"/>
      <c r="GN71" s="360"/>
      <c r="GO71" s="360"/>
      <c r="GP71" s="360"/>
      <c r="GQ71" s="360"/>
      <c r="GR71" s="360"/>
      <c r="GS71" s="360"/>
      <c r="GT71" s="360"/>
      <c r="GU71" s="360"/>
      <c r="GV71" s="360"/>
      <c r="GW71" s="360"/>
      <c r="GX71" s="360"/>
      <c r="GY71" s="360"/>
      <c r="GZ71" s="360"/>
      <c r="HA71" s="360"/>
      <c r="HB71" s="360"/>
      <c r="HC71" s="360"/>
      <c r="HD71" s="360"/>
      <c r="HE71" s="360"/>
      <c r="HF71" s="360"/>
      <c r="HG71" s="360"/>
      <c r="HH71" s="360"/>
      <c r="HI71" s="360"/>
      <c r="HJ71" s="360"/>
      <c r="HK71" s="360"/>
      <c r="HL71" s="360"/>
      <c r="HM71" s="360"/>
      <c r="HN71" s="360"/>
      <c r="HO71" s="360"/>
      <c r="HP71" s="360"/>
      <c r="HQ71" s="360"/>
      <c r="HR71" s="360"/>
      <c r="HS71" s="360"/>
      <c r="HT71" s="360"/>
      <c r="HU71" s="360"/>
      <c r="HV71" s="360"/>
      <c r="HW71" s="360"/>
      <c r="HX71" s="360"/>
      <c r="HY71" s="360"/>
      <c r="HZ71" s="360"/>
      <c r="IA71" s="360"/>
      <c r="IB71" s="360"/>
      <c r="IC71" s="360"/>
      <c r="ID71" s="360"/>
      <c r="IE71" s="360"/>
      <c r="IF71" s="360"/>
      <c r="IG71" s="360"/>
      <c r="IH71" s="360"/>
      <c r="II71" s="360"/>
      <c r="IJ71" s="360"/>
      <c r="IK71" s="360"/>
      <c r="IL71" s="360"/>
      <c r="IM71" s="360"/>
      <c r="IN71" s="360"/>
      <c r="IO71" s="360"/>
      <c r="IP71" s="360"/>
      <c r="IQ71" s="360"/>
      <c r="IR71" s="360"/>
      <c r="IS71" s="360"/>
      <c r="IT71" s="360"/>
      <c r="IU71" s="360"/>
      <c r="IV71" s="360"/>
      <c r="IW71" s="360"/>
      <c r="IX71" s="360"/>
      <c r="IY71" s="360"/>
      <c r="IZ71" s="360"/>
      <c r="JA71" s="360"/>
      <c r="JB71" s="360"/>
      <c r="JC71" s="360"/>
      <c r="JD71" s="360"/>
      <c r="JE71" s="360"/>
      <c r="JF71" s="360"/>
      <c r="JG71" s="360"/>
      <c r="JH71" s="360"/>
      <c r="JI71" s="360"/>
      <c r="JJ71" s="360"/>
      <c r="JK71" s="360"/>
      <c r="JL71" s="360"/>
      <c r="JM71" s="360"/>
      <c r="JN71" s="360"/>
      <c r="JO71" s="360"/>
      <c r="JP71" s="360"/>
      <c r="JQ71" s="360"/>
      <c r="JR71" s="360"/>
      <c r="JS71" s="360"/>
      <c r="JT71" s="360"/>
      <c r="JU71" s="360"/>
      <c r="JV71" s="360"/>
      <c r="JW71" s="360"/>
      <c r="JX71" s="360"/>
      <c r="JY71" s="360"/>
    </row>
    <row r="72" spans="1:285" ht="39.6" customHeight="1" x14ac:dyDescent="0.25">
      <c r="A72" s="386" t="s">
        <v>374</v>
      </c>
      <c r="B72" s="387"/>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387"/>
      <c r="AU72" s="387"/>
      <c r="AV72" s="387"/>
      <c r="AW72" s="387"/>
      <c r="AX72" s="387"/>
      <c r="AY72" s="387"/>
    </row>
    <row r="73" spans="1:285" ht="108.75" customHeight="1" x14ac:dyDescent="0.25">
      <c r="A73" s="126" t="s">
        <v>521</v>
      </c>
      <c r="B73" s="51" t="s">
        <v>256</v>
      </c>
      <c r="C73" s="48" t="s">
        <v>97</v>
      </c>
      <c r="D73" s="50"/>
      <c r="E73" s="90"/>
      <c r="F73" s="50"/>
      <c r="G73" s="50"/>
      <c r="H73" s="50"/>
      <c r="I73" s="50"/>
      <c r="J73" s="50"/>
      <c r="K73" s="87">
        <f t="shared" ref="K73:K90" si="27">E73+F73+G73+I73</f>
        <v>0</v>
      </c>
      <c r="L73" s="50"/>
      <c r="M73" s="90">
        <v>30000</v>
      </c>
      <c r="N73" s="50"/>
      <c r="O73" s="50">
        <v>3000</v>
      </c>
      <c r="Q73" s="50" t="s">
        <v>43</v>
      </c>
      <c r="R73" s="87">
        <f t="shared" ref="R73:R89" si="28">L73+M73+N73+P73</f>
        <v>30000</v>
      </c>
      <c r="S73" s="50"/>
      <c r="T73" s="50"/>
      <c r="U73" s="50"/>
      <c r="V73" s="50"/>
      <c r="W73" s="50"/>
      <c r="X73" s="50"/>
      <c r="Y73" s="87">
        <f t="shared" ref="Y73:Y90" si="29">S73+T73+U73+W73</f>
        <v>0</v>
      </c>
      <c r="Z73" s="50"/>
      <c r="AA73" s="50"/>
      <c r="AB73" s="50"/>
      <c r="AC73" s="50"/>
      <c r="AD73" s="50"/>
      <c r="AE73" s="50"/>
      <c r="AF73" s="87">
        <f t="shared" ref="AF73:AF90" si="30">Z73+AA73+AB73+AD73</f>
        <v>0</v>
      </c>
      <c r="AG73" s="50"/>
      <c r="AH73" s="50"/>
      <c r="AI73" s="50"/>
      <c r="AJ73" s="50"/>
      <c r="AK73" s="50"/>
      <c r="AL73" s="50"/>
      <c r="AM73" s="87">
        <f t="shared" ref="AM73:AM90" si="31">AG73+AH73+AI73+AK73</f>
        <v>0</v>
      </c>
      <c r="AN73" s="50"/>
      <c r="AO73" s="50"/>
      <c r="AP73" s="50"/>
      <c r="AQ73" s="50"/>
      <c r="AR73" s="50"/>
      <c r="AS73" s="50"/>
      <c r="AT73" s="87">
        <f t="shared" ref="AT73:AT90" si="32">AN73+AO73+AP73+AR73</f>
        <v>0</v>
      </c>
      <c r="AU73" s="88">
        <f t="shared" ref="AU73:AU89" si="33">AT73+AM73+AF73+Y73+R73+K73</f>
        <v>30000</v>
      </c>
      <c r="AV73" s="89" t="s">
        <v>736</v>
      </c>
      <c r="AW73" s="50">
        <v>2023</v>
      </c>
      <c r="AX73" s="50">
        <v>2023</v>
      </c>
      <c r="AY73" s="91" t="s">
        <v>68</v>
      </c>
    </row>
    <row r="74" spans="1:285" ht="174" customHeight="1" x14ac:dyDescent="0.25">
      <c r="A74" s="126" t="s">
        <v>375</v>
      </c>
      <c r="B74" s="51" t="s">
        <v>44</v>
      </c>
      <c r="C74" s="48" t="s">
        <v>97</v>
      </c>
      <c r="D74" s="50"/>
      <c r="E74" s="50"/>
      <c r="F74" s="50"/>
      <c r="G74" s="50"/>
      <c r="H74" s="50"/>
      <c r="I74" s="90">
        <v>150000</v>
      </c>
      <c r="J74" s="50"/>
      <c r="K74" s="87">
        <f t="shared" si="27"/>
        <v>150000</v>
      </c>
      <c r="L74" s="50"/>
      <c r="M74" s="50"/>
      <c r="N74" s="50"/>
      <c r="O74" s="50"/>
      <c r="P74" s="50"/>
      <c r="Q74" s="50"/>
      <c r="R74" s="87">
        <f t="shared" si="28"/>
        <v>0</v>
      </c>
      <c r="S74" s="50"/>
      <c r="T74" s="50"/>
      <c r="U74" s="50"/>
      <c r="V74" s="50"/>
      <c r="W74" s="50"/>
      <c r="X74" s="50"/>
      <c r="Y74" s="87">
        <f t="shared" si="29"/>
        <v>0</v>
      </c>
      <c r="Z74" s="50"/>
      <c r="AA74" s="50"/>
      <c r="AB74" s="50"/>
      <c r="AC74" s="50"/>
      <c r="AD74" s="50"/>
      <c r="AE74" s="50"/>
      <c r="AF74" s="87">
        <f t="shared" si="30"/>
        <v>0</v>
      </c>
      <c r="AG74" s="50"/>
      <c r="AH74" s="50"/>
      <c r="AI74" s="50"/>
      <c r="AJ74" s="50"/>
      <c r="AK74" s="50"/>
      <c r="AL74" s="50"/>
      <c r="AM74" s="87">
        <f t="shared" si="31"/>
        <v>0</v>
      </c>
      <c r="AN74" s="50"/>
      <c r="AO74" s="50"/>
      <c r="AP74" s="50"/>
      <c r="AQ74" s="50"/>
      <c r="AR74" s="50"/>
      <c r="AS74" s="50"/>
      <c r="AT74" s="87">
        <f t="shared" si="32"/>
        <v>0</v>
      </c>
      <c r="AU74" s="88">
        <f t="shared" si="33"/>
        <v>150000</v>
      </c>
      <c r="AV74" s="89" t="s">
        <v>735</v>
      </c>
      <c r="AW74" s="50">
        <v>2022</v>
      </c>
      <c r="AX74" s="50">
        <v>2022</v>
      </c>
      <c r="AY74" s="91" t="s">
        <v>68</v>
      </c>
    </row>
    <row r="75" spans="1:285" ht="231" customHeight="1" x14ac:dyDescent="0.25">
      <c r="A75" s="126" t="s">
        <v>376</v>
      </c>
      <c r="B75" s="51" t="s">
        <v>224</v>
      </c>
      <c r="C75" s="48" t="s">
        <v>97</v>
      </c>
      <c r="D75" s="50"/>
      <c r="E75" s="90"/>
      <c r="F75" s="50"/>
      <c r="G75" s="50"/>
      <c r="H75" s="50"/>
      <c r="I75" s="147"/>
      <c r="J75" s="50"/>
      <c r="K75" s="87">
        <f t="shared" si="27"/>
        <v>0</v>
      </c>
      <c r="L75" s="90">
        <v>110000</v>
      </c>
      <c r="M75" s="50"/>
      <c r="N75" s="50"/>
      <c r="O75" s="50"/>
      <c r="P75" s="50"/>
      <c r="Q75" s="50"/>
      <c r="R75" s="87">
        <f t="shared" si="28"/>
        <v>110000</v>
      </c>
      <c r="S75" s="50">
        <v>110000</v>
      </c>
      <c r="T75" s="50"/>
      <c r="U75" s="50"/>
      <c r="V75" s="50"/>
      <c r="W75" s="50"/>
      <c r="X75" s="50"/>
      <c r="Y75" s="87">
        <f t="shared" si="29"/>
        <v>110000</v>
      </c>
      <c r="Z75" s="50"/>
      <c r="AA75" s="50"/>
      <c r="AB75" s="50"/>
      <c r="AC75" s="50"/>
      <c r="AD75" s="50"/>
      <c r="AE75" s="50"/>
      <c r="AF75" s="87">
        <f t="shared" si="30"/>
        <v>0</v>
      </c>
      <c r="AG75" s="50"/>
      <c r="AH75" s="50"/>
      <c r="AI75" s="50"/>
      <c r="AJ75" s="50"/>
      <c r="AK75" s="50"/>
      <c r="AL75" s="50"/>
      <c r="AM75" s="87">
        <f t="shared" si="31"/>
        <v>0</v>
      </c>
      <c r="AN75" s="50"/>
      <c r="AO75" s="50"/>
      <c r="AP75" s="50"/>
      <c r="AQ75" s="50"/>
      <c r="AR75" s="50"/>
      <c r="AS75" s="50"/>
      <c r="AT75" s="87">
        <f t="shared" si="32"/>
        <v>0</v>
      </c>
      <c r="AU75" s="88">
        <f t="shared" si="33"/>
        <v>220000</v>
      </c>
      <c r="AV75" s="89" t="s">
        <v>734</v>
      </c>
      <c r="AW75" s="50">
        <v>2023</v>
      </c>
      <c r="AX75" s="50">
        <v>2024</v>
      </c>
      <c r="AY75" s="48" t="s">
        <v>88</v>
      </c>
    </row>
    <row r="76" spans="1:285" ht="228.95" customHeight="1" x14ac:dyDescent="0.25">
      <c r="A76" s="126" t="s">
        <v>377</v>
      </c>
      <c r="B76" s="135" t="s">
        <v>230</v>
      </c>
      <c r="C76" s="48" t="s">
        <v>97</v>
      </c>
      <c r="D76" s="50"/>
      <c r="E76" s="97">
        <v>22430</v>
      </c>
      <c r="F76" s="50"/>
      <c r="G76" s="50"/>
      <c r="H76" s="50"/>
      <c r="I76" s="50"/>
      <c r="J76" s="50"/>
      <c r="K76" s="87">
        <f t="shared" si="27"/>
        <v>22430</v>
      </c>
      <c r="L76" s="97">
        <v>32469</v>
      </c>
      <c r="M76" s="50"/>
      <c r="N76" s="50"/>
      <c r="O76" s="50"/>
      <c r="P76" s="50"/>
      <c r="Q76" s="50"/>
      <c r="R76" s="87">
        <f t="shared" si="28"/>
        <v>32469</v>
      </c>
      <c r="T76" s="50"/>
      <c r="U76" s="50"/>
      <c r="V76" s="50"/>
      <c r="W76" s="50"/>
      <c r="X76" s="50"/>
      <c r="Y76" s="87">
        <f t="shared" si="29"/>
        <v>0</v>
      </c>
      <c r="Z76" s="50"/>
      <c r="AA76" s="50"/>
      <c r="AB76" s="50"/>
      <c r="AC76" s="50"/>
      <c r="AD76" s="50"/>
      <c r="AE76" s="50"/>
      <c r="AF76" s="87">
        <f t="shared" si="30"/>
        <v>0</v>
      </c>
      <c r="AG76" s="50"/>
      <c r="AH76" s="50"/>
      <c r="AI76" s="50"/>
      <c r="AJ76" s="50"/>
      <c r="AK76" s="50"/>
      <c r="AL76" s="50"/>
      <c r="AM76" s="87">
        <f t="shared" si="31"/>
        <v>0</v>
      </c>
      <c r="AN76" s="50"/>
      <c r="AO76" s="50"/>
      <c r="AP76" s="50"/>
      <c r="AQ76" s="50"/>
      <c r="AR76" s="50"/>
      <c r="AS76" s="50"/>
      <c r="AT76" s="87">
        <f t="shared" si="32"/>
        <v>0</v>
      </c>
      <c r="AU76" s="88">
        <f t="shared" si="33"/>
        <v>54899</v>
      </c>
      <c r="AV76" s="148" t="s">
        <v>893</v>
      </c>
      <c r="AW76" s="50">
        <v>2022</v>
      </c>
      <c r="AX76" s="50">
        <v>2023</v>
      </c>
      <c r="AY76" s="48" t="s">
        <v>226</v>
      </c>
    </row>
    <row r="77" spans="1:285" ht="123" customHeight="1" x14ac:dyDescent="0.25">
      <c r="A77" s="126" t="s">
        <v>522</v>
      </c>
      <c r="B77" s="135" t="s">
        <v>225</v>
      </c>
      <c r="C77" s="48" t="s">
        <v>97</v>
      </c>
      <c r="D77" s="50"/>
      <c r="E77" s="97">
        <v>114200</v>
      </c>
      <c r="F77" s="50"/>
      <c r="G77" s="50"/>
      <c r="H77" s="50"/>
      <c r="I77" s="50"/>
      <c r="J77" s="50"/>
      <c r="K77" s="87">
        <f t="shared" si="27"/>
        <v>114200</v>
      </c>
      <c r="L77" s="50"/>
      <c r="M77" s="50"/>
      <c r="N77" s="50"/>
      <c r="O77" s="50"/>
      <c r="P77" s="50"/>
      <c r="Q77" s="50"/>
      <c r="R77" s="87">
        <f t="shared" si="28"/>
        <v>0</v>
      </c>
      <c r="S77" s="50"/>
      <c r="T77" s="50"/>
      <c r="U77" s="50"/>
      <c r="V77" s="50"/>
      <c r="W77" s="50"/>
      <c r="X77" s="50"/>
      <c r="Y77" s="87">
        <f t="shared" si="29"/>
        <v>0</v>
      </c>
      <c r="Z77" s="50"/>
      <c r="AA77" s="50"/>
      <c r="AB77" s="50"/>
      <c r="AC77" s="50"/>
      <c r="AD77" s="50"/>
      <c r="AE77" s="50"/>
      <c r="AF77" s="87">
        <f t="shared" si="30"/>
        <v>0</v>
      </c>
      <c r="AG77" s="50"/>
      <c r="AH77" s="50"/>
      <c r="AI77" s="50"/>
      <c r="AJ77" s="50"/>
      <c r="AK77" s="50"/>
      <c r="AL77" s="50"/>
      <c r="AM77" s="87">
        <f t="shared" si="31"/>
        <v>0</v>
      </c>
      <c r="AN77" s="50"/>
      <c r="AO77" s="50"/>
      <c r="AP77" s="50"/>
      <c r="AQ77" s="50"/>
      <c r="AR77" s="50"/>
      <c r="AS77" s="50"/>
      <c r="AT77" s="87">
        <f t="shared" si="32"/>
        <v>0</v>
      </c>
      <c r="AU77" s="88">
        <f t="shared" si="33"/>
        <v>114200</v>
      </c>
      <c r="AV77" s="89" t="s">
        <v>733</v>
      </c>
      <c r="AW77" s="50">
        <v>2022</v>
      </c>
      <c r="AX77" s="50">
        <v>2022</v>
      </c>
      <c r="AY77" s="48" t="s">
        <v>226</v>
      </c>
    </row>
    <row r="78" spans="1:285" ht="131.25" customHeight="1" x14ac:dyDescent="0.25">
      <c r="A78" s="126" t="s">
        <v>378</v>
      </c>
      <c r="B78" s="135" t="s">
        <v>228</v>
      </c>
      <c r="C78" s="48" t="s">
        <v>97</v>
      </c>
      <c r="D78" s="50"/>
      <c r="E78" s="50"/>
      <c r="F78" s="50"/>
      <c r="G78" s="50"/>
      <c r="H78" s="50"/>
      <c r="I78" s="50"/>
      <c r="J78" s="50"/>
      <c r="K78" s="87">
        <f t="shared" si="27"/>
        <v>0</v>
      </c>
      <c r="L78" s="97">
        <v>61770</v>
      </c>
      <c r="M78" s="50"/>
      <c r="N78" s="50"/>
      <c r="O78" s="50"/>
      <c r="P78" s="50"/>
      <c r="Q78" s="50"/>
      <c r="R78" s="87">
        <f t="shared" si="28"/>
        <v>61770</v>
      </c>
      <c r="S78" s="50"/>
      <c r="T78" s="50"/>
      <c r="U78" s="50"/>
      <c r="V78" s="50"/>
      <c r="W78" s="50"/>
      <c r="X78" s="50"/>
      <c r="Y78" s="87">
        <f t="shared" si="29"/>
        <v>0</v>
      </c>
      <c r="Z78" s="50"/>
      <c r="AA78" s="50"/>
      <c r="AB78" s="50"/>
      <c r="AC78" s="50"/>
      <c r="AD78" s="50"/>
      <c r="AE78" s="50"/>
      <c r="AF78" s="87">
        <f t="shared" si="30"/>
        <v>0</v>
      </c>
      <c r="AG78" s="50"/>
      <c r="AH78" s="50"/>
      <c r="AI78" s="50"/>
      <c r="AJ78" s="50"/>
      <c r="AK78" s="50"/>
      <c r="AL78" s="50"/>
      <c r="AM78" s="87">
        <f t="shared" si="31"/>
        <v>0</v>
      </c>
      <c r="AN78" s="50"/>
      <c r="AO78" s="50"/>
      <c r="AP78" s="50"/>
      <c r="AQ78" s="50"/>
      <c r="AR78" s="50"/>
      <c r="AS78" s="50"/>
      <c r="AT78" s="87">
        <f t="shared" si="32"/>
        <v>0</v>
      </c>
      <c r="AU78" s="88">
        <f t="shared" si="33"/>
        <v>61770</v>
      </c>
      <c r="AV78" s="89" t="s">
        <v>732</v>
      </c>
      <c r="AW78" s="50">
        <v>2022</v>
      </c>
      <c r="AX78" s="50">
        <v>2022</v>
      </c>
      <c r="AY78" s="48" t="s">
        <v>226</v>
      </c>
    </row>
    <row r="79" spans="1:285" ht="121.5" customHeight="1" x14ac:dyDescent="0.25">
      <c r="A79" s="126" t="s">
        <v>379</v>
      </c>
      <c r="B79" s="135" t="s">
        <v>227</v>
      </c>
      <c r="C79" s="48" t="s">
        <v>97</v>
      </c>
      <c r="D79" s="50"/>
      <c r="E79" s="50"/>
      <c r="F79" s="50"/>
      <c r="G79" s="50"/>
      <c r="H79" s="50"/>
      <c r="I79" s="50"/>
      <c r="J79" s="50"/>
      <c r="K79" s="87">
        <f t="shared" si="27"/>
        <v>0</v>
      </c>
      <c r="L79" s="97">
        <v>128865</v>
      </c>
      <c r="M79" s="50"/>
      <c r="N79" s="50"/>
      <c r="O79" s="50"/>
      <c r="P79" s="50"/>
      <c r="Q79" s="50"/>
      <c r="R79" s="87">
        <f t="shared" si="28"/>
        <v>128865</v>
      </c>
      <c r="S79" s="50"/>
      <c r="T79" s="50"/>
      <c r="U79" s="50"/>
      <c r="V79" s="50"/>
      <c r="W79" s="50"/>
      <c r="X79" s="50"/>
      <c r="Y79" s="87">
        <f t="shared" si="29"/>
        <v>0</v>
      </c>
      <c r="Z79" s="50"/>
      <c r="AA79" s="50"/>
      <c r="AB79" s="50"/>
      <c r="AC79" s="50"/>
      <c r="AD79" s="50"/>
      <c r="AE79" s="50"/>
      <c r="AF79" s="87">
        <f t="shared" si="30"/>
        <v>0</v>
      </c>
      <c r="AG79" s="50"/>
      <c r="AH79" s="50"/>
      <c r="AI79" s="50"/>
      <c r="AJ79" s="50"/>
      <c r="AK79" s="50"/>
      <c r="AL79" s="50"/>
      <c r="AM79" s="87">
        <f t="shared" si="31"/>
        <v>0</v>
      </c>
      <c r="AN79" s="50"/>
      <c r="AO79" s="50"/>
      <c r="AP79" s="50"/>
      <c r="AQ79" s="50"/>
      <c r="AR79" s="50"/>
      <c r="AS79" s="50"/>
      <c r="AT79" s="87">
        <f t="shared" si="32"/>
        <v>0</v>
      </c>
      <c r="AU79" s="88">
        <f t="shared" si="33"/>
        <v>128865</v>
      </c>
      <c r="AV79" s="89" t="s">
        <v>731</v>
      </c>
      <c r="AW79" s="50">
        <v>2022</v>
      </c>
      <c r="AX79" s="50">
        <v>2022</v>
      </c>
      <c r="AY79" s="48" t="s">
        <v>226</v>
      </c>
    </row>
    <row r="80" spans="1:285" ht="123.75" customHeight="1" x14ac:dyDescent="0.25">
      <c r="A80" s="126" t="s">
        <v>380</v>
      </c>
      <c r="B80" s="135" t="s">
        <v>229</v>
      </c>
      <c r="C80" s="48" t="s">
        <v>97</v>
      </c>
      <c r="D80" s="50"/>
      <c r="E80" s="50"/>
      <c r="F80" s="50"/>
      <c r="G80" s="50"/>
      <c r="H80" s="50"/>
      <c r="I80" s="50"/>
      <c r="J80" s="50"/>
      <c r="K80" s="87">
        <f t="shared" si="27"/>
        <v>0</v>
      </c>
      <c r="L80" s="97">
        <v>54688</v>
      </c>
      <c r="M80" s="50"/>
      <c r="N80" s="97"/>
      <c r="O80" s="50"/>
      <c r="P80" s="50"/>
      <c r="Q80" s="50"/>
      <c r="R80" s="87">
        <f t="shared" si="28"/>
        <v>54688</v>
      </c>
      <c r="S80" s="50"/>
      <c r="T80" s="50"/>
      <c r="U80" s="50"/>
      <c r="V80" s="50"/>
      <c r="W80" s="50"/>
      <c r="X80" s="50"/>
      <c r="Y80" s="87">
        <f t="shared" si="29"/>
        <v>0</v>
      </c>
      <c r="Z80" s="50"/>
      <c r="AA80" s="50"/>
      <c r="AB80" s="50"/>
      <c r="AC80" s="50"/>
      <c r="AD80" s="50"/>
      <c r="AE80" s="50"/>
      <c r="AF80" s="87">
        <f t="shared" si="30"/>
        <v>0</v>
      </c>
      <c r="AG80" s="50"/>
      <c r="AH80" s="50"/>
      <c r="AI80" s="50"/>
      <c r="AJ80" s="50"/>
      <c r="AK80" s="50"/>
      <c r="AL80" s="50"/>
      <c r="AM80" s="87">
        <f t="shared" si="31"/>
        <v>0</v>
      </c>
      <c r="AN80" s="50"/>
      <c r="AO80" s="50"/>
      <c r="AP80" s="50"/>
      <c r="AQ80" s="50"/>
      <c r="AR80" s="50"/>
      <c r="AS80" s="50"/>
      <c r="AT80" s="87">
        <f t="shared" si="32"/>
        <v>0</v>
      </c>
      <c r="AU80" s="88">
        <f t="shared" si="33"/>
        <v>54688</v>
      </c>
      <c r="AV80" s="89" t="s">
        <v>730</v>
      </c>
      <c r="AW80" s="50">
        <v>2022</v>
      </c>
      <c r="AX80" s="50">
        <v>2022</v>
      </c>
      <c r="AY80" s="48" t="s">
        <v>226</v>
      </c>
    </row>
    <row r="81" spans="1:285" ht="122.25" customHeight="1" x14ac:dyDescent="0.25">
      <c r="A81" s="126" t="s">
        <v>381</v>
      </c>
      <c r="B81" s="135" t="s">
        <v>71</v>
      </c>
      <c r="C81" s="48" t="s">
        <v>97</v>
      </c>
      <c r="D81" s="50"/>
      <c r="E81" s="50"/>
      <c r="F81" s="50"/>
      <c r="G81" s="50"/>
      <c r="H81" s="50"/>
      <c r="I81" s="50"/>
      <c r="J81" s="50"/>
      <c r="K81" s="87">
        <f t="shared" si="27"/>
        <v>0</v>
      </c>
      <c r="L81" s="97">
        <v>225000</v>
      </c>
      <c r="M81" s="50"/>
      <c r="N81" s="50"/>
      <c r="O81" s="50"/>
      <c r="P81" s="50"/>
      <c r="Q81" s="50"/>
      <c r="R81" s="87">
        <f t="shared" si="28"/>
        <v>225000</v>
      </c>
      <c r="S81" s="50"/>
      <c r="T81" s="50"/>
      <c r="U81" s="50"/>
      <c r="V81" s="50"/>
      <c r="W81" s="50"/>
      <c r="X81" s="50"/>
      <c r="Y81" s="87">
        <f t="shared" si="29"/>
        <v>0</v>
      </c>
      <c r="Z81" s="50"/>
      <c r="AA81" s="50"/>
      <c r="AB81" s="50"/>
      <c r="AC81" s="50"/>
      <c r="AD81" s="50"/>
      <c r="AE81" s="50"/>
      <c r="AF81" s="87">
        <f t="shared" si="30"/>
        <v>0</v>
      </c>
      <c r="AG81" s="50"/>
      <c r="AH81" s="50"/>
      <c r="AI81" s="50"/>
      <c r="AJ81" s="50"/>
      <c r="AK81" s="50"/>
      <c r="AL81" s="50"/>
      <c r="AM81" s="87">
        <f t="shared" si="31"/>
        <v>0</v>
      </c>
      <c r="AN81" s="50"/>
      <c r="AO81" s="50"/>
      <c r="AP81" s="50"/>
      <c r="AQ81" s="50"/>
      <c r="AR81" s="50"/>
      <c r="AS81" s="50"/>
      <c r="AT81" s="87">
        <f t="shared" si="32"/>
        <v>0</v>
      </c>
      <c r="AU81" s="88">
        <f t="shared" si="33"/>
        <v>225000</v>
      </c>
      <c r="AV81" s="89" t="s">
        <v>729</v>
      </c>
      <c r="AW81" s="50">
        <v>2022</v>
      </c>
      <c r="AX81" s="50">
        <v>2022</v>
      </c>
      <c r="AY81" s="48" t="s">
        <v>226</v>
      </c>
    </row>
    <row r="82" spans="1:285" ht="120" customHeight="1" x14ac:dyDescent="0.25">
      <c r="A82" s="126" t="s">
        <v>382</v>
      </c>
      <c r="B82" s="135" t="s">
        <v>113</v>
      </c>
      <c r="C82" s="48" t="s">
        <v>97</v>
      </c>
      <c r="D82" s="50"/>
      <c r="E82" s="50"/>
      <c r="F82" s="50"/>
      <c r="G82" s="50"/>
      <c r="H82" s="50"/>
      <c r="I82" s="50"/>
      <c r="J82" s="50"/>
      <c r="K82" s="87">
        <f t="shared" si="27"/>
        <v>0</v>
      </c>
      <c r="L82" s="50"/>
      <c r="M82" s="50"/>
      <c r="N82" s="97">
        <v>2212054</v>
      </c>
      <c r="O82" s="50"/>
      <c r="P82" s="50"/>
      <c r="Q82" s="50"/>
      <c r="R82" s="87">
        <f t="shared" si="28"/>
        <v>2212054</v>
      </c>
      <c r="S82" s="50"/>
      <c r="T82" s="50"/>
      <c r="U82" s="50"/>
      <c r="V82" s="50"/>
      <c r="W82" s="50"/>
      <c r="X82" s="50"/>
      <c r="Y82" s="87">
        <f t="shared" si="29"/>
        <v>0</v>
      </c>
      <c r="Z82" s="50"/>
      <c r="AA82" s="50"/>
      <c r="AB82" s="50"/>
      <c r="AC82" s="50"/>
      <c r="AD82" s="50"/>
      <c r="AE82" s="50"/>
      <c r="AF82" s="87">
        <f t="shared" si="30"/>
        <v>0</v>
      </c>
      <c r="AG82" s="50"/>
      <c r="AH82" s="50"/>
      <c r="AI82" s="50"/>
      <c r="AJ82" s="50"/>
      <c r="AK82" s="50"/>
      <c r="AL82" s="50"/>
      <c r="AM82" s="87">
        <f t="shared" si="31"/>
        <v>0</v>
      </c>
      <c r="AN82" s="50"/>
      <c r="AO82" s="50"/>
      <c r="AP82" s="50"/>
      <c r="AQ82" s="50"/>
      <c r="AR82" s="50"/>
      <c r="AS82" s="50"/>
      <c r="AT82" s="87">
        <f t="shared" si="32"/>
        <v>0</v>
      </c>
      <c r="AU82" s="88">
        <f t="shared" si="33"/>
        <v>2212054</v>
      </c>
      <c r="AV82" s="89" t="s">
        <v>728</v>
      </c>
      <c r="AW82" s="50">
        <v>2023</v>
      </c>
      <c r="AX82" s="50">
        <v>2023</v>
      </c>
      <c r="AY82" s="48" t="s">
        <v>226</v>
      </c>
    </row>
    <row r="83" spans="1:285" ht="159" customHeight="1" x14ac:dyDescent="0.25">
      <c r="A83" s="126" t="s">
        <v>383</v>
      </c>
      <c r="B83" s="135" t="s">
        <v>72</v>
      </c>
      <c r="C83" s="48" t="s">
        <v>97</v>
      </c>
      <c r="D83" s="50"/>
      <c r="E83" s="50">
        <f>104000/5</f>
        <v>20800</v>
      </c>
      <c r="F83" s="50"/>
      <c r="G83" s="50"/>
      <c r="H83" s="50"/>
      <c r="I83" s="50"/>
      <c r="J83" s="50"/>
      <c r="K83" s="87">
        <f t="shared" si="27"/>
        <v>20800</v>
      </c>
      <c r="L83" s="97">
        <v>20800</v>
      </c>
      <c r="M83" s="50"/>
      <c r="N83" s="50"/>
      <c r="O83" s="50"/>
      <c r="P83" s="50"/>
      <c r="Q83" s="50"/>
      <c r="R83" s="87">
        <f t="shared" si="28"/>
        <v>20800</v>
      </c>
      <c r="S83" s="97">
        <v>20800</v>
      </c>
      <c r="T83" s="50"/>
      <c r="U83" s="50"/>
      <c r="V83" s="50"/>
      <c r="W83" s="50"/>
      <c r="X83" s="50"/>
      <c r="Y83" s="87">
        <f t="shared" si="29"/>
        <v>20800</v>
      </c>
      <c r="Z83" s="97">
        <v>20800</v>
      </c>
      <c r="AA83" s="50"/>
      <c r="AB83" s="50"/>
      <c r="AC83" s="50"/>
      <c r="AD83" s="50"/>
      <c r="AE83" s="50"/>
      <c r="AF83" s="87">
        <f t="shared" si="30"/>
        <v>20800</v>
      </c>
      <c r="AG83" s="97">
        <v>20800</v>
      </c>
      <c r="AH83" s="50"/>
      <c r="AI83" s="50"/>
      <c r="AJ83" s="50"/>
      <c r="AK83" s="50"/>
      <c r="AL83" s="50"/>
      <c r="AM83" s="87">
        <f t="shared" si="31"/>
        <v>20800</v>
      </c>
      <c r="AN83" s="50"/>
      <c r="AO83" s="50"/>
      <c r="AP83" s="50"/>
      <c r="AQ83" s="50"/>
      <c r="AR83" s="50"/>
      <c r="AS83" s="50"/>
      <c r="AT83" s="87">
        <f t="shared" si="32"/>
        <v>0</v>
      </c>
      <c r="AU83" s="88">
        <f t="shared" si="33"/>
        <v>104000</v>
      </c>
      <c r="AV83" s="89" t="s">
        <v>727</v>
      </c>
      <c r="AW83" s="50">
        <v>2023</v>
      </c>
      <c r="AX83" s="50">
        <v>2023</v>
      </c>
      <c r="AY83" s="48" t="s">
        <v>226</v>
      </c>
    </row>
    <row r="84" spans="1:285" ht="162" customHeight="1" x14ac:dyDescent="0.25">
      <c r="A84" s="126" t="s">
        <v>384</v>
      </c>
      <c r="B84" s="135" t="s">
        <v>73</v>
      </c>
      <c r="C84" s="48" t="s">
        <v>97</v>
      </c>
      <c r="D84" s="50"/>
      <c r="F84" s="50"/>
      <c r="G84" s="50"/>
      <c r="H84" s="50"/>
      <c r="I84" s="50"/>
      <c r="J84" s="50"/>
      <c r="K84" s="87">
        <f t="shared" si="27"/>
        <v>0</v>
      </c>
      <c r="L84" s="97">
        <f>62711+22430</f>
        <v>85141</v>
      </c>
      <c r="M84" s="50"/>
      <c r="N84" s="50"/>
      <c r="O84" s="50"/>
      <c r="P84" s="50"/>
      <c r="Q84" s="50"/>
      <c r="R84" s="87">
        <f t="shared" si="28"/>
        <v>85141</v>
      </c>
      <c r="S84" s="50"/>
      <c r="T84" s="50"/>
      <c r="U84" s="50"/>
      <c r="V84" s="50"/>
      <c r="W84" s="50"/>
      <c r="X84" s="50"/>
      <c r="Y84" s="87">
        <f t="shared" si="29"/>
        <v>0</v>
      </c>
      <c r="Z84" s="50"/>
      <c r="AA84" s="50"/>
      <c r="AB84" s="50"/>
      <c r="AC84" s="50"/>
      <c r="AD84" s="50"/>
      <c r="AE84" s="50"/>
      <c r="AF84" s="87">
        <f t="shared" si="30"/>
        <v>0</v>
      </c>
      <c r="AG84" s="50"/>
      <c r="AH84" s="50"/>
      <c r="AI84" s="50"/>
      <c r="AJ84" s="50"/>
      <c r="AK84" s="50"/>
      <c r="AL84" s="50"/>
      <c r="AM84" s="87">
        <f t="shared" si="31"/>
        <v>0</v>
      </c>
      <c r="AN84" s="50"/>
      <c r="AO84" s="50"/>
      <c r="AP84" s="50"/>
      <c r="AQ84" s="50"/>
      <c r="AR84" s="50"/>
      <c r="AS84" s="50"/>
      <c r="AT84" s="87">
        <f t="shared" si="32"/>
        <v>0</v>
      </c>
      <c r="AU84" s="88">
        <f t="shared" si="33"/>
        <v>85141</v>
      </c>
      <c r="AV84" s="98" t="s">
        <v>726</v>
      </c>
      <c r="AW84" s="50">
        <v>2022</v>
      </c>
      <c r="AX84" s="50">
        <v>2022</v>
      </c>
      <c r="AY84" s="48" t="s">
        <v>226</v>
      </c>
    </row>
    <row r="85" spans="1:285" s="4" customFormat="1" ht="119.25" customHeight="1" x14ac:dyDescent="0.25">
      <c r="A85" s="126" t="s">
        <v>385</v>
      </c>
      <c r="B85" s="51" t="s">
        <v>100</v>
      </c>
      <c r="C85" s="48" t="s">
        <v>97</v>
      </c>
      <c r="D85" s="50"/>
      <c r="E85" s="97">
        <v>455470</v>
      </c>
      <c r="F85" s="97">
        <v>302806</v>
      </c>
      <c r="G85" s="97"/>
      <c r="H85" s="97"/>
      <c r="I85" s="97"/>
      <c r="J85" s="97"/>
      <c r="K85" s="87">
        <f t="shared" si="27"/>
        <v>758276</v>
      </c>
      <c r="L85" s="97"/>
      <c r="M85" s="97"/>
      <c r="N85" s="97"/>
      <c r="O85" s="97"/>
      <c r="P85" s="97"/>
      <c r="Q85" s="97"/>
      <c r="R85" s="87">
        <f t="shared" si="28"/>
        <v>0</v>
      </c>
      <c r="S85" s="50"/>
      <c r="T85" s="50"/>
      <c r="U85" s="50"/>
      <c r="V85" s="50"/>
      <c r="W85" s="50"/>
      <c r="X85" s="50"/>
      <c r="Y85" s="87">
        <f t="shared" si="29"/>
        <v>0</v>
      </c>
      <c r="Z85" s="50"/>
      <c r="AA85" s="50"/>
      <c r="AB85" s="50"/>
      <c r="AC85" s="50"/>
      <c r="AD85" s="50"/>
      <c r="AE85" s="50"/>
      <c r="AF85" s="87">
        <f t="shared" si="30"/>
        <v>0</v>
      </c>
      <c r="AG85" s="50"/>
      <c r="AH85" s="50"/>
      <c r="AI85" s="50"/>
      <c r="AJ85" s="50"/>
      <c r="AK85" s="50"/>
      <c r="AL85" s="50"/>
      <c r="AM85" s="87">
        <f t="shared" si="31"/>
        <v>0</v>
      </c>
      <c r="AN85" s="50"/>
      <c r="AO85" s="50"/>
      <c r="AP85" s="50"/>
      <c r="AQ85" s="50"/>
      <c r="AR85" s="50"/>
      <c r="AS85" s="50"/>
      <c r="AT85" s="87">
        <f t="shared" si="32"/>
        <v>0</v>
      </c>
      <c r="AU85" s="88">
        <f t="shared" si="33"/>
        <v>758276</v>
      </c>
      <c r="AV85" s="98" t="s">
        <v>737</v>
      </c>
      <c r="AW85" s="106">
        <v>2022</v>
      </c>
      <c r="AX85" s="106" t="s">
        <v>29</v>
      </c>
      <c r="AY85" s="107" t="s">
        <v>134</v>
      </c>
      <c r="AZ85" s="372"/>
      <c r="BA85" s="372"/>
      <c r="BB85" s="372"/>
      <c r="BC85" s="372"/>
      <c r="BD85" s="372"/>
      <c r="BE85" s="372"/>
      <c r="BF85" s="372"/>
      <c r="BG85" s="372"/>
      <c r="BH85" s="372"/>
      <c r="BI85" s="372"/>
      <c r="BJ85" s="372"/>
      <c r="BK85" s="372"/>
      <c r="BL85" s="372"/>
      <c r="BM85" s="372"/>
      <c r="BN85" s="372"/>
      <c r="BO85" s="372"/>
      <c r="BP85" s="372"/>
      <c r="BQ85" s="372"/>
      <c r="BR85" s="372"/>
      <c r="BS85" s="372"/>
      <c r="BT85" s="372"/>
      <c r="BU85" s="372"/>
      <c r="BV85" s="372"/>
      <c r="BW85" s="372"/>
      <c r="BX85" s="372"/>
      <c r="BY85" s="372"/>
      <c r="BZ85" s="372"/>
      <c r="CA85" s="372"/>
      <c r="CB85" s="372"/>
      <c r="CC85" s="372"/>
      <c r="CD85" s="372"/>
      <c r="CE85" s="372"/>
      <c r="CF85" s="372"/>
      <c r="CG85" s="372"/>
      <c r="CH85" s="372"/>
      <c r="CI85" s="372"/>
      <c r="CJ85" s="372"/>
      <c r="CK85" s="372"/>
      <c r="CL85" s="372"/>
      <c r="CM85" s="372"/>
      <c r="CN85" s="372"/>
      <c r="CO85" s="372"/>
      <c r="CP85" s="372"/>
      <c r="CQ85" s="372"/>
      <c r="CR85" s="372"/>
      <c r="CS85" s="372"/>
      <c r="CT85" s="372"/>
      <c r="CU85" s="372"/>
      <c r="CV85" s="372"/>
      <c r="CW85" s="372"/>
      <c r="CX85" s="372"/>
      <c r="CY85" s="372"/>
      <c r="CZ85" s="372"/>
      <c r="DA85" s="372"/>
      <c r="DB85" s="372"/>
      <c r="DC85" s="372"/>
      <c r="DD85" s="372"/>
      <c r="DE85" s="372"/>
      <c r="DF85" s="372"/>
      <c r="DG85" s="372"/>
      <c r="DH85" s="372"/>
      <c r="DI85" s="372"/>
      <c r="DJ85" s="372"/>
      <c r="DK85" s="372"/>
      <c r="DL85" s="372"/>
      <c r="DM85" s="372"/>
      <c r="DN85" s="372"/>
      <c r="DO85" s="372"/>
      <c r="DP85" s="372"/>
      <c r="DQ85" s="372"/>
      <c r="DR85" s="372"/>
      <c r="DS85" s="372"/>
      <c r="DT85" s="372"/>
      <c r="DU85" s="372"/>
      <c r="DV85" s="372"/>
      <c r="DW85" s="372"/>
      <c r="DX85" s="372"/>
      <c r="DY85" s="372"/>
      <c r="DZ85" s="372"/>
      <c r="EA85" s="372"/>
      <c r="EB85" s="372"/>
      <c r="EC85" s="372"/>
      <c r="ED85" s="372"/>
      <c r="EE85" s="372"/>
      <c r="EF85" s="372"/>
      <c r="EG85" s="372"/>
      <c r="EH85" s="372"/>
      <c r="EI85" s="372"/>
      <c r="EJ85" s="372"/>
      <c r="EK85" s="372"/>
      <c r="EL85" s="372"/>
      <c r="EM85" s="372"/>
      <c r="EN85" s="372"/>
      <c r="EO85" s="372"/>
      <c r="EP85" s="372"/>
      <c r="EQ85" s="372"/>
      <c r="ER85" s="372"/>
      <c r="ES85" s="372"/>
      <c r="ET85" s="372"/>
      <c r="EU85" s="372"/>
      <c r="EV85" s="372"/>
      <c r="EW85" s="372"/>
      <c r="EX85" s="372"/>
      <c r="EY85" s="372"/>
      <c r="EZ85" s="372"/>
      <c r="FA85" s="372"/>
      <c r="FB85" s="372"/>
      <c r="FC85" s="372"/>
      <c r="FD85" s="372"/>
      <c r="FE85" s="372"/>
      <c r="FF85" s="372"/>
      <c r="FG85" s="372"/>
      <c r="FH85" s="372"/>
      <c r="FI85" s="372"/>
      <c r="FJ85" s="372"/>
      <c r="FK85" s="372"/>
      <c r="FL85" s="372"/>
      <c r="FM85" s="372"/>
      <c r="FN85" s="372"/>
      <c r="FO85" s="372"/>
      <c r="FP85" s="372"/>
      <c r="FQ85" s="372"/>
      <c r="FR85" s="372"/>
      <c r="FS85" s="372"/>
      <c r="FT85" s="372"/>
      <c r="FU85" s="372"/>
      <c r="FV85" s="372"/>
      <c r="FW85" s="372"/>
      <c r="FX85" s="372"/>
      <c r="FY85" s="372"/>
      <c r="FZ85" s="372"/>
      <c r="GA85" s="372"/>
      <c r="GB85" s="372"/>
      <c r="GC85" s="372"/>
      <c r="GD85" s="372"/>
      <c r="GE85" s="372"/>
      <c r="GF85" s="372"/>
      <c r="GG85" s="372"/>
      <c r="GH85" s="372"/>
      <c r="GI85" s="372"/>
      <c r="GJ85" s="372"/>
      <c r="GK85" s="372"/>
      <c r="GL85" s="372"/>
      <c r="GM85" s="372"/>
      <c r="GN85" s="372"/>
      <c r="GO85" s="372"/>
      <c r="GP85" s="372"/>
      <c r="GQ85" s="372"/>
      <c r="GR85" s="372"/>
      <c r="GS85" s="372"/>
      <c r="GT85" s="372"/>
      <c r="GU85" s="372"/>
      <c r="GV85" s="372"/>
      <c r="GW85" s="372"/>
      <c r="GX85" s="372"/>
      <c r="GY85" s="372"/>
      <c r="GZ85" s="372"/>
      <c r="HA85" s="372"/>
      <c r="HB85" s="372"/>
      <c r="HC85" s="372"/>
      <c r="HD85" s="372"/>
      <c r="HE85" s="372"/>
      <c r="HF85" s="372"/>
      <c r="HG85" s="372"/>
      <c r="HH85" s="372"/>
      <c r="HI85" s="372"/>
      <c r="HJ85" s="372"/>
      <c r="HK85" s="372"/>
      <c r="HL85" s="372"/>
      <c r="HM85" s="372"/>
      <c r="HN85" s="372"/>
      <c r="HO85" s="372"/>
      <c r="HP85" s="372"/>
      <c r="HQ85" s="372"/>
      <c r="HR85" s="372"/>
      <c r="HS85" s="372"/>
      <c r="HT85" s="372"/>
      <c r="HU85" s="372"/>
      <c r="HV85" s="372"/>
      <c r="HW85" s="372"/>
      <c r="HX85" s="372"/>
      <c r="HY85" s="372"/>
      <c r="HZ85" s="372"/>
      <c r="IA85" s="372"/>
      <c r="IB85" s="372"/>
      <c r="IC85" s="372"/>
      <c r="ID85" s="372"/>
      <c r="IE85" s="372"/>
      <c r="IF85" s="372"/>
      <c r="IG85" s="372"/>
      <c r="IH85" s="372"/>
      <c r="II85" s="372"/>
      <c r="IJ85" s="372"/>
      <c r="IK85" s="372"/>
      <c r="IL85" s="372"/>
      <c r="IM85" s="372"/>
      <c r="IN85" s="372"/>
      <c r="IO85" s="372"/>
      <c r="IP85" s="372"/>
      <c r="IQ85" s="372"/>
      <c r="IR85" s="372"/>
      <c r="IS85" s="372"/>
      <c r="IT85" s="372"/>
      <c r="IU85" s="372"/>
      <c r="IV85" s="372"/>
      <c r="IW85" s="372"/>
      <c r="IX85" s="372"/>
      <c r="IY85" s="372"/>
      <c r="IZ85" s="372"/>
      <c r="JA85" s="372"/>
      <c r="JB85" s="372"/>
      <c r="JC85" s="372"/>
      <c r="JD85" s="372"/>
      <c r="JE85" s="372"/>
      <c r="JF85" s="372"/>
      <c r="JG85" s="372"/>
      <c r="JH85" s="372"/>
      <c r="JI85" s="372"/>
      <c r="JJ85" s="372"/>
      <c r="JK85" s="372"/>
      <c r="JL85" s="372"/>
      <c r="JM85" s="372"/>
      <c r="JN85" s="372"/>
      <c r="JO85" s="372"/>
      <c r="JP85" s="372"/>
      <c r="JQ85" s="372"/>
      <c r="JR85" s="372"/>
      <c r="JS85" s="372"/>
      <c r="JT85" s="372"/>
      <c r="JU85" s="372"/>
      <c r="JV85" s="372"/>
      <c r="JW85" s="372"/>
      <c r="JX85" s="372"/>
      <c r="JY85" s="372"/>
    </row>
    <row r="86" spans="1:285" ht="213" customHeight="1" x14ac:dyDescent="0.25">
      <c r="A86" s="126" t="s">
        <v>386</v>
      </c>
      <c r="B86" s="51" t="s">
        <v>258</v>
      </c>
      <c r="C86" s="51" t="s">
        <v>97</v>
      </c>
      <c r="D86" s="108"/>
      <c r="E86" s="90"/>
      <c r="F86" s="50"/>
      <c r="G86" s="50"/>
      <c r="H86" s="50"/>
      <c r="I86" s="50"/>
      <c r="J86" s="50"/>
      <c r="K86" s="87">
        <f t="shared" si="27"/>
        <v>0</v>
      </c>
      <c r="L86" s="109">
        <v>125000</v>
      </c>
      <c r="M86" s="108"/>
      <c r="N86" s="108"/>
      <c r="O86" s="108"/>
      <c r="P86" s="108"/>
      <c r="Q86" s="108"/>
      <c r="R86" s="87">
        <f t="shared" si="28"/>
        <v>125000</v>
      </c>
      <c r="S86" s="108">
        <v>125000</v>
      </c>
      <c r="T86" s="108"/>
      <c r="U86" s="108"/>
      <c r="V86" s="108"/>
      <c r="W86" s="108"/>
      <c r="X86" s="108"/>
      <c r="Y86" s="87">
        <f t="shared" si="29"/>
        <v>125000</v>
      </c>
      <c r="Z86" s="108"/>
      <c r="AA86" s="108"/>
      <c r="AB86" s="108"/>
      <c r="AC86" s="108"/>
      <c r="AD86" s="108"/>
      <c r="AE86" s="108"/>
      <c r="AF86" s="87">
        <f t="shared" si="30"/>
        <v>0</v>
      </c>
      <c r="AG86" s="108"/>
      <c r="AH86" s="108"/>
      <c r="AI86" s="108"/>
      <c r="AJ86" s="108"/>
      <c r="AK86" s="108"/>
      <c r="AL86" s="108"/>
      <c r="AM86" s="87">
        <f t="shared" si="31"/>
        <v>0</v>
      </c>
      <c r="AN86" s="108"/>
      <c r="AO86" s="108"/>
      <c r="AP86" s="108"/>
      <c r="AQ86" s="108"/>
      <c r="AR86" s="108"/>
      <c r="AS86" s="108"/>
      <c r="AT86" s="87">
        <f t="shared" si="32"/>
        <v>0</v>
      </c>
      <c r="AU86" s="88">
        <f t="shared" si="33"/>
        <v>250000</v>
      </c>
      <c r="AV86" s="96" t="s">
        <v>738</v>
      </c>
      <c r="AW86" s="108">
        <v>2023</v>
      </c>
      <c r="AX86" s="108">
        <v>2024</v>
      </c>
      <c r="AY86" s="51" t="s">
        <v>144</v>
      </c>
    </row>
    <row r="87" spans="1:285" ht="123.75" customHeight="1" x14ac:dyDescent="0.25">
      <c r="A87" s="126" t="s">
        <v>387</v>
      </c>
      <c r="B87" s="51" t="s">
        <v>101</v>
      </c>
      <c r="C87" s="48" t="s">
        <v>97</v>
      </c>
      <c r="D87" s="50"/>
      <c r="E87" s="97"/>
      <c r="F87" s="97"/>
      <c r="G87" s="97"/>
      <c r="H87" s="97"/>
      <c r="I87" s="97"/>
      <c r="J87" s="97"/>
      <c r="K87" s="87">
        <f t="shared" si="27"/>
        <v>0</v>
      </c>
      <c r="L87" s="97"/>
      <c r="M87" s="97"/>
      <c r="N87" s="97"/>
      <c r="O87" s="97"/>
      <c r="P87" s="97"/>
      <c r="Q87" s="97"/>
      <c r="R87" s="87">
        <f t="shared" si="28"/>
        <v>0</v>
      </c>
      <c r="S87" s="97">
        <v>155000</v>
      </c>
      <c r="T87" s="97"/>
      <c r="U87" s="97"/>
      <c r="V87" s="97"/>
      <c r="W87" s="97"/>
      <c r="X87" s="97"/>
      <c r="Y87" s="87">
        <f t="shared" si="29"/>
        <v>155000</v>
      </c>
      <c r="Z87" s="97">
        <v>170000</v>
      </c>
      <c r="AA87" s="50"/>
      <c r="AB87" s="50"/>
      <c r="AC87" s="50"/>
      <c r="AD87" s="50"/>
      <c r="AE87" s="50"/>
      <c r="AF87" s="87">
        <f t="shared" si="30"/>
        <v>170000</v>
      </c>
      <c r="AG87" s="50"/>
      <c r="AH87" s="50"/>
      <c r="AI87" s="50"/>
      <c r="AJ87" s="50"/>
      <c r="AK87" s="50"/>
      <c r="AL87" s="50"/>
      <c r="AM87" s="87">
        <f t="shared" si="31"/>
        <v>0</v>
      </c>
      <c r="AN87" s="50"/>
      <c r="AO87" s="50"/>
      <c r="AP87" s="50"/>
      <c r="AQ87" s="50"/>
      <c r="AR87" s="50"/>
      <c r="AS87" s="50"/>
      <c r="AT87" s="87">
        <f t="shared" si="32"/>
        <v>0</v>
      </c>
      <c r="AU87" s="88">
        <f t="shared" si="33"/>
        <v>325000</v>
      </c>
      <c r="AV87" s="98" t="s">
        <v>739</v>
      </c>
      <c r="AW87" s="100">
        <v>2024</v>
      </c>
      <c r="AX87" s="100">
        <v>2025</v>
      </c>
      <c r="AY87" s="99" t="s">
        <v>139</v>
      </c>
    </row>
    <row r="88" spans="1:285" ht="118.5" customHeight="1" x14ac:dyDescent="0.25">
      <c r="A88" s="127" t="s">
        <v>388</v>
      </c>
      <c r="B88" s="51" t="s">
        <v>222</v>
      </c>
      <c r="C88" s="48" t="s">
        <v>97</v>
      </c>
      <c r="D88" s="50"/>
      <c r="E88" s="90"/>
      <c r="F88" s="50"/>
      <c r="G88" s="50"/>
      <c r="H88" s="50"/>
      <c r="I88" s="50"/>
      <c r="J88" s="50"/>
      <c r="K88" s="87">
        <f t="shared" si="27"/>
        <v>0</v>
      </c>
      <c r="L88" s="50">
        <v>50000</v>
      </c>
      <c r="M88" s="50"/>
      <c r="N88" s="50"/>
      <c r="O88" s="50"/>
      <c r="P88" s="50"/>
      <c r="Q88" s="50"/>
      <c r="R88" s="87">
        <f t="shared" si="28"/>
        <v>50000</v>
      </c>
      <c r="S88" s="50"/>
      <c r="T88" s="50"/>
      <c r="U88" s="50"/>
      <c r="V88" s="50"/>
      <c r="W88" s="50"/>
      <c r="X88" s="50"/>
      <c r="Y88" s="87">
        <f t="shared" si="29"/>
        <v>0</v>
      </c>
      <c r="Z88" s="50"/>
      <c r="AA88" s="50"/>
      <c r="AB88" s="50"/>
      <c r="AC88" s="50"/>
      <c r="AD88" s="50"/>
      <c r="AE88" s="50"/>
      <c r="AF88" s="87">
        <f t="shared" si="30"/>
        <v>0</v>
      </c>
      <c r="AG88" s="50"/>
      <c r="AH88" s="50"/>
      <c r="AI88" s="50"/>
      <c r="AJ88" s="50"/>
      <c r="AK88" s="50"/>
      <c r="AL88" s="50"/>
      <c r="AM88" s="87">
        <f t="shared" si="31"/>
        <v>0</v>
      </c>
      <c r="AN88" s="50"/>
      <c r="AO88" s="50"/>
      <c r="AP88" s="50"/>
      <c r="AQ88" s="50"/>
      <c r="AR88" s="50"/>
      <c r="AS88" s="50"/>
      <c r="AT88" s="87">
        <f t="shared" si="32"/>
        <v>0</v>
      </c>
      <c r="AU88" s="88">
        <f t="shared" si="33"/>
        <v>50000</v>
      </c>
      <c r="AV88" s="89" t="s">
        <v>740</v>
      </c>
      <c r="AW88" s="50">
        <v>2023</v>
      </c>
      <c r="AX88" s="50">
        <v>2023</v>
      </c>
      <c r="AY88" s="91" t="s">
        <v>68</v>
      </c>
    </row>
    <row r="89" spans="1:285" ht="125.25" customHeight="1" x14ac:dyDescent="0.25">
      <c r="A89" s="126" t="s">
        <v>389</v>
      </c>
      <c r="B89" s="51" t="s">
        <v>507</v>
      </c>
      <c r="C89" s="48" t="s">
        <v>97</v>
      </c>
      <c r="D89" s="103"/>
      <c r="E89" s="97"/>
      <c r="F89" s="97"/>
      <c r="G89" s="97"/>
      <c r="H89" s="97"/>
      <c r="I89" s="97"/>
      <c r="J89" s="97"/>
      <c r="K89" s="87">
        <f t="shared" si="27"/>
        <v>0</v>
      </c>
      <c r="L89" s="97">
        <v>50000</v>
      </c>
      <c r="M89" s="97"/>
      <c r="N89" s="97"/>
      <c r="O89" s="97"/>
      <c r="P89" s="97"/>
      <c r="Q89" s="97" t="s">
        <v>95</v>
      </c>
      <c r="R89" s="87">
        <f t="shared" si="28"/>
        <v>50000</v>
      </c>
      <c r="S89" s="50"/>
      <c r="T89" s="50"/>
      <c r="U89" s="50"/>
      <c r="V89" s="50"/>
      <c r="W89" s="50"/>
      <c r="X89" s="50"/>
      <c r="Y89" s="87">
        <f t="shared" si="29"/>
        <v>0</v>
      </c>
      <c r="Z89" s="50"/>
      <c r="AA89" s="50"/>
      <c r="AB89" s="50"/>
      <c r="AC89" s="50"/>
      <c r="AD89" s="50"/>
      <c r="AE89" s="50"/>
      <c r="AF89" s="87">
        <f t="shared" si="30"/>
        <v>0</v>
      </c>
      <c r="AG89" s="50"/>
      <c r="AH89" s="50"/>
      <c r="AI89" s="50"/>
      <c r="AJ89" s="50"/>
      <c r="AK89" s="50"/>
      <c r="AL89" s="50"/>
      <c r="AM89" s="87">
        <f t="shared" si="31"/>
        <v>0</v>
      </c>
      <c r="AN89" s="50"/>
      <c r="AO89" s="50"/>
      <c r="AP89" s="50"/>
      <c r="AQ89" s="50"/>
      <c r="AR89" s="50"/>
      <c r="AS89" s="50"/>
      <c r="AT89" s="87">
        <f t="shared" si="32"/>
        <v>0</v>
      </c>
      <c r="AU89" s="88">
        <f t="shared" si="33"/>
        <v>50000</v>
      </c>
      <c r="AV89" s="98" t="s">
        <v>741</v>
      </c>
      <c r="AW89" s="100">
        <v>2023</v>
      </c>
      <c r="AX89" s="100">
        <v>2023</v>
      </c>
      <c r="AY89" s="99" t="s">
        <v>508</v>
      </c>
    </row>
    <row r="90" spans="1:285" s="229" customFormat="1" ht="137.44999999999999" customHeight="1" x14ac:dyDescent="0.25">
      <c r="A90" s="216" t="s">
        <v>919</v>
      </c>
      <c r="B90" s="217" t="s">
        <v>1066</v>
      </c>
      <c r="C90" s="218" t="s">
        <v>97</v>
      </c>
      <c r="D90" s="219"/>
      <c r="E90" s="230"/>
      <c r="F90" s="230"/>
      <c r="G90" s="219"/>
      <c r="H90" s="219"/>
      <c r="I90" s="219"/>
      <c r="J90" s="219"/>
      <c r="K90" s="223">
        <f t="shared" si="27"/>
        <v>0</v>
      </c>
      <c r="L90" s="230"/>
      <c r="M90" s="230"/>
      <c r="N90" s="219"/>
      <c r="O90" s="219"/>
      <c r="P90" s="219"/>
      <c r="Q90" s="219"/>
      <c r="R90" s="223">
        <f>L90+M90+N90+P90</f>
        <v>0</v>
      </c>
      <c r="S90" s="224">
        <v>0</v>
      </c>
      <c r="T90" s="224">
        <v>97562.45</v>
      </c>
      <c r="U90" s="224">
        <v>230356</v>
      </c>
      <c r="V90" s="219" t="s">
        <v>46</v>
      </c>
      <c r="W90" s="219"/>
      <c r="X90" s="219"/>
      <c r="Y90" s="223">
        <f t="shared" si="29"/>
        <v>327918.45</v>
      </c>
      <c r="Z90" s="224">
        <v>12262.46</v>
      </c>
      <c r="AA90" s="224">
        <v>225568.55</v>
      </c>
      <c r="AB90" s="224"/>
      <c r="AC90" s="219" t="s">
        <v>46</v>
      </c>
      <c r="AD90" s="219"/>
      <c r="AE90" s="219"/>
      <c r="AF90" s="223">
        <f t="shared" si="30"/>
        <v>237831.00999999998</v>
      </c>
      <c r="AG90" s="219"/>
      <c r="AH90" s="219"/>
      <c r="AI90" s="219"/>
      <c r="AJ90" s="219"/>
      <c r="AK90" s="219"/>
      <c r="AL90" s="219"/>
      <c r="AM90" s="223">
        <f t="shared" si="31"/>
        <v>0</v>
      </c>
      <c r="AN90" s="219"/>
      <c r="AO90" s="219"/>
      <c r="AP90" s="219"/>
      <c r="AQ90" s="219"/>
      <c r="AR90" s="219"/>
      <c r="AS90" s="219"/>
      <c r="AT90" s="223">
        <f t="shared" si="32"/>
        <v>0</v>
      </c>
      <c r="AU90" s="226">
        <f>AT90+AM90+AF90+Y90+R90+K90</f>
        <v>565749.46</v>
      </c>
      <c r="AV90" s="227" t="s">
        <v>1022</v>
      </c>
      <c r="AW90" s="219">
        <v>2024</v>
      </c>
      <c r="AX90" s="219">
        <v>2025</v>
      </c>
      <c r="AY90" s="228" t="s">
        <v>68</v>
      </c>
      <c r="AZ90" s="362"/>
      <c r="BA90" s="362"/>
      <c r="BB90" s="362"/>
      <c r="BC90" s="362"/>
      <c r="BD90" s="362"/>
      <c r="BE90" s="362"/>
      <c r="BF90" s="362"/>
      <c r="BG90" s="362"/>
      <c r="BH90" s="362"/>
      <c r="BI90" s="362"/>
      <c r="BJ90" s="362"/>
      <c r="BK90" s="362"/>
      <c r="BL90" s="362"/>
      <c r="BM90" s="362"/>
      <c r="BN90" s="362"/>
      <c r="BO90" s="362"/>
      <c r="BP90" s="362"/>
      <c r="BQ90" s="362"/>
      <c r="BR90" s="362"/>
      <c r="BS90" s="362"/>
      <c r="BT90" s="362"/>
      <c r="BU90" s="362"/>
      <c r="BV90" s="362"/>
      <c r="BW90" s="362"/>
      <c r="BX90" s="362"/>
      <c r="BY90" s="362"/>
      <c r="BZ90" s="362"/>
      <c r="CA90" s="362"/>
      <c r="CB90" s="362"/>
      <c r="CC90" s="362"/>
      <c r="CD90" s="362"/>
      <c r="CE90" s="362"/>
      <c r="CF90" s="362"/>
      <c r="CG90" s="362"/>
      <c r="CH90" s="362"/>
      <c r="CI90" s="362"/>
      <c r="CJ90" s="362"/>
      <c r="CK90" s="362"/>
      <c r="CL90" s="362"/>
      <c r="CM90" s="362"/>
      <c r="CN90" s="362"/>
      <c r="CO90" s="362"/>
      <c r="CP90" s="362"/>
      <c r="CQ90" s="362"/>
      <c r="CR90" s="362"/>
      <c r="CS90" s="362"/>
      <c r="CT90" s="362"/>
      <c r="CU90" s="362"/>
      <c r="CV90" s="362"/>
      <c r="CW90" s="362"/>
      <c r="CX90" s="362"/>
      <c r="CY90" s="362"/>
      <c r="CZ90" s="362"/>
      <c r="DA90" s="362"/>
      <c r="DB90" s="362"/>
      <c r="DC90" s="362"/>
      <c r="DD90" s="362"/>
      <c r="DE90" s="362"/>
      <c r="DF90" s="362"/>
      <c r="DG90" s="362"/>
      <c r="DH90" s="362"/>
      <c r="DI90" s="362"/>
      <c r="DJ90" s="362"/>
      <c r="DK90" s="362"/>
      <c r="DL90" s="362"/>
      <c r="DM90" s="362"/>
      <c r="DN90" s="362"/>
      <c r="DO90" s="362"/>
      <c r="DP90" s="362"/>
      <c r="DQ90" s="362"/>
      <c r="DR90" s="362"/>
      <c r="DS90" s="362"/>
      <c r="DT90" s="362"/>
      <c r="DU90" s="362"/>
      <c r="DV90" s="362"/>
      <c r="DW90" s="362"/>
      <c r="DX90" s="362"/>
      <c r="DY90" s="362"/>
      <c r="DZ90" s="362"/>
      <c r="EA90" s="362"/>
      <c r="EB90" s="362"/>
      <c r="EC90" s="362"/>
      <c r="ED90" s="362"/>
      <c r="EE90" s="362"/>
      <c r="EF90" s="362"/>
      <c r="EG90" s="362"/>
      <c r="EH90" s="362"/>
      <c r="EI90" s="362"/>
      <c r="EJ90" s="362"/>
      <c r="EK90" s="362"/>
      <c r="EL90" s="362"/>
      <c r="EM90" s="362"/>
      <c r="EN90" s="362"/>
      <c r="EO90" s="362"/>
      <c r="EP90" s="362"/>
      <c r="EQ90" s="362"/>
      <c r="ER90" s="362"/>
      <c r="ES90" s="362"/>
      <c r="ET90" s="362"/>
      <c r="EU90" s="362"/>
      <c r="EV90" s="362"/>
      <c r="EW90" s="362"/>
      <c r="EX90" s="362"/>
      <c r="EY90" s="362"/>
      <c r="EZ90" s="362"/>
      <c r="FA90" s="362"/>
      <c r="FB90" s="362"/>
      <c r="FC90" s="362"/>
      <c r="FD90" s="362"/>
      <c r="FE90" s="362"/>
      <c r="FF90" s="362"/>
      <c r="FG90" s="362"/>
      <c r="FH90" s="362"/>
      <c r="FI90" s="362"/>
      <c r="FJ90" s="362"/>
      <c r="FK90" s="362"/>
      <c r="FL90" s="362"/>
      <c r="FM90" s="362"/>
      <c r="FN90" s="362"/>
      <c r="FO90" s="362"/>
      <c r="FP90" s="362"/>
      <c r="FQ90" s="362"/>
      <c r="FR90" s="362"/>
      <c r="FS90" s="362"/>
      <c r="FT90" s="362"/>
      <c r="FU90" s="362"/>
      <c r="FV90" s="362"/>
      <c r="FW90" s="362"/>
      <c r="FX90" s="362"/>
      <c r="FY90" s="362"/>
      <c r="FZ90" s="362"/>
      <c r="GA90" s="362"/>
      <c r="GB90" s="362"/>
      <c r="GC90" s="362"/>
      <c r="GD90" s="362"/>
      <c r="GE90" s="362"/>
      <c r="GF90" s="362"/>
      <c r="GG90" s="362"/>
      <c r="GH90" s="362"/>
      <c r="GI90" s="362"/>
      <c r="GJ90" s="362"/>
      <c r="GK90" s="362"/>
      <c r="GL90" s="362"/>
      <c r="GM90" s="362"/>
      <c r="GN90" s="362"/>
      <c r="GO90" s="362"/>
      <c r="GP90" s="362"/>
      <c r="GQ90" s="362"/>
      <c r="GR90" s="362"/>
      <c r="GS90" s="362"/>
      <c r="GT90" s="362"/>
      <c r="GU90" s="362"/>
      <c r="GV90" s="362"/>
      <c r="GW90" s="362"/>
      <c r="GX90" s="362"/>
      <c r="GY90" s="362"/>
      <c r="GZ90" s="362"/>
      <c r="HA90" s="362"/>
      <c r="HB90" s="362"/>
      <c r="HC90" s="362"/>
      <c r="HD90" s="362"/>
      <c r="HE90" s="362"/>
      <c r="HF90" s="362"/>
      <c r="HG90" s="362"/>
      <c r="HH90" s="362"/>
      <c r="HI90" s="362"/>
      <c r="HJ90" s="362"/>
      <c r="HK90" s="362"/>
      <c r="HL90" s="362"/>
      <c r="HM90" s="362"/>
      <c r="HN90" s="362"/>
      <c r="HO90" s="362"/>
      <c r="HP90" s="362"/>
      <c r="HQ90" s="362"/>
      <c r="HR90" s="362"/>
      <c r="HS90" s="362"/>
      <c r="HT90" s="362"/>
      <c r="HU90" s="362"/>
      <c r="HV90" s="362"/>
      <c r="HW90" s="362"/>
      <c r="HX90" s="362"/>
      <c r="HY90" s="362"/>
      <c r="HZ90" s="362"/>
      <c r="IA90" s="362"/>
      <c r="IB90" s="362"/>
      <c r="IC90" s="362"/>
      <c r="ID90" s="362"/>
      <c r="IE90" s="362"/>
      <c r="IF90" s="362"/>
      <c r="IG90" s="362"/>
      <c r="IH90" s="362"/>
      <c r="II90" s="362"/>
      <c r="IJ90" s="362"/>
      <c r="IK90" s="362"/>
      <c r="IL90" s="362"/>
      <c r="IM90" s="362"/>
      <c r="IN90" s="362"/>
      <c r="IO90" s="362"/>
      <c r="IP90" s="362"/>
      <c r="IQ90" s="362"/>
      <c r="IR90" s="362"/>
      <c r="IS90" s="362"/>
      <c r="IT90" s="362"/>
      <c r="IU90" s="362"/>
      <c r="IV90" s="362"/>
      <c r="IW90" s="362"/>
      <c r="IX90" s="362"/>
      <c r="IY90" s="362"/>
      <c r="IZ90" s="362"/>
      <c r="JA90" s="362"/>
      <c r="JB90" s="362"/>
      <c r="JC90" s="362"/>
      <c r="JD90" s="362"/>
      <c r="JE90" s="362"/>
      <c r="JF90" s="362"/>
      <c r="JG90" s="362"/>
      <c r="JH90" s="362"/>
      <c r="JI90" s="362"/>
      <c r="JJ90" s="362"/>
      <c r="JK90" s="362"/>
      <c r="JL90" s="362"/>
      <c r="JM90" s="362"/>
      <c r="JN90" s="362"/>
      <c r="JO90" s="362"/>
      <c r="JP90" s="362"/>
      <c r="JQ90" s="362"/>
      <c r="JR90" s="362"/>
      <c r="JS90" s="362"/>
      <c r="JT90" s="362"/>
      <c r="JU90" s="362"/>
      <c r="JV90" s="362"/>
      <c r="JW90" s="362"/>
      <c r="JX90" s="362"/>
      <c r="JY90" s="362"/>
    </row>
    <row r="91" spans="1:285" s="314" customFormat="1" ht="38.450000000000003" customHeight="1" x14ac:dyDescent="0.25">
      <c r="A91" s="404" t="s">
        <v>1074</v>
      </c>
      <c r="B91" s="405"/>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405"/>
      <c r="AH91" s="405"/>
      <c r="AI91" s="405"/>
      <c r="AJ91" s="405"/>
      <c r="AK91" s="405"/>
      <c r="AL91" s="405"/>
      <c r="AM91" s="405"/>
      <c r="AN91" s="405"/>
      <c r="AO91" s="405"/>
      <c r="AP91" s="405"/>
      <c r="AQ91" s="405"/>
      <c r="AR91" s="405"/>
      <c r="AS91" s="405"/>
      <c r="AT91" s="405"/>
      <c r="AU91" s="405"/>
      <c r="AV91" s="405"/>
      <c r="AW91" s="405"/>
      <c r="AX91" s="405"/>
      <c r="AY91" s="406"/>
      <c r="AZ91" s="364"/>
      <c r="BA91" s="364"/>
      <c r="BB91" s="364"/>
      <c r="BC91" s="364"/>
      <c r="BD91" s="364"/>
      <c r="BE91" s="364"/>
      <c r="BF91" s="364"/>
      <c r="BG91" s="364"/>
      <c r="BH91" s="364"/>
      <c r="BI91" s="364"/>
      <c r="BJ91" s="364"/>
      <c r="BK91" s="364"/>
      <c r="BL91" s="364"/>
      <c r="BM91" s="364"/>
      <c r="BN91" s="364"/>
      <c r="BO91" s="364"/>
      <c r="BP91" s="364"/>
      <c r="BQ91" s="364"/>
      <c r="BR91" s="364"/>
      <c r="BS91" s="364"/>
      <c r="BT91" s="364"/>
      <c r="BU91" s="364"/>
      <c r="BV91" s="364"/>
      <c r="BW91" s="364"/>
      <c r="BX91" s="364"/>
      <c r="BY91" s="364"/>
      <c r="BZ91" s="364"/>
      <c r="CA91" s="364"/>
      <c r="CB91" s="364"/>
      <c r="CC91" s="364"/>
      <c r="CD91" s="364"/>
      <c r="CE91" s="364"/>
      <c r="CF91" s="364"/>
      <c r="CG91" s="364"/>
      <c r="CH91" s="364"/>
      <c r="CI91" s="364"/>
      <c r="CJ91" s="364"/>
      <c r="CK91" s="364"/>
      <c r="CL91" s="364"/>
      <c r="CM91" s="364"/>
      <c r="CN91" s="364"/>
      <c r="CO91" s="364"/>
      <c r="CP91" s="364"/>
      <c r="CQ91" s="364"/>
      <c r="CR91" s="364"/>
      <c r="CS91" s="364"/>
      <c r="CT91" s="364"/>
      <c r="CU91" s="364"/>
      <c r="CV91" s="364"/>
      <c r="CW91" s="364"/>
      <c r="CX91" s="364"/>
      <c r="CY91" s="364"/>
      <c r="CZ91" s="364"/>
      <c r="DA91" s="364"/>
      <c r="DB91" s="364"/>
      <c r="DC91" s="364"/>
      <c r="DD91" s="364"/>
      <c r="DE91" s="364"/>
      <c r="DF91" s="364"/>
      <c r="DG91" s="364"/>
      <c r="DH91" s="364"/>
      <c r="DI91" s="364"/>
      <c r="DJ91" s="364"/>
      <c r="DK91" s="364"/>
      <c r="DL91" s="364"/>
      <c r="DM91" s="364"/>
      <c r="DN91" s="364"/>
      <c r="DO91" s="364"/>
      <c r="DP91" s="364"/>
      <c r="DQ91" s="364"/>
      <c r="DR91" s="364"/>
      <c r="DS91" s="364"/>
      <c r="DT91" s="364"/>
      <c r="DU91" s="364"/>
      <c r="DV91" s="364"/>
      <c r="DW91" s="364"/>
      <c r="DX91" s="364"/>
      <c r="DY91" s="364"/>
      <c r="DZ91" s="364"/>
      <c r="EA91" s="364"/>
      <c r="EB91" s="364"/>
      <c r="EC91" s="364"/>
      <c r="ED91" s="364"/>
      <c r="EE91" s="364"/>
      <c r="EF91" s="364"/>
      <c r="EG91" s="364"/>
      <c r="EH91" s="364"/>
      <c r="EI91" s="364"/>
      <c r="EJ91" s="364"/>
      <c r="EK91" s="364"/>
      <c r="EL91" s="364"/>
      <c r="EM91" s="364"/>
      <c r="EN91" s="364"/>
      <c r="EO91" s="364"/>
      <c r="EP91" s="364"/>
      <c r="EQ91" s="364"/>
      <c r="ER91" s="364"/>
      <c r="ES91" s="364"/>
      <c r="ET91" s="364"/>
      <c r="EU91" s="364"/>
      <c r="EV91" s="364"/>
      <c r="EW91" s="364"/>
      <c r="EX91" s="364"/>
      <c r="EY91" s="364"/>
      <c r="EZ91" s="364"/>
      <c r="FA91" s="364"/>
      <c r="FB91" s="364"/>
      <c r="FC91" s="364"/>
      <c r="FD91" s="364"/>
      <c r="FE91" s="364"/>
      <c r="FF91" s="364"/>
      <c r="FG91" s="364"/>
      <c r="FH91" s="364"/>
      <c r="FI91" s="364"/>
      <c r="FJ91" s="364"/>
      <c r="FK91" s="364"/>
      <c r="FL91" s="364"/>
      <c r="FM91" s="364"/>
      <c r="FN91" s="364"/>
      <c r="FO91" s="364"/>
      <c r="FP91" s="364"/>
      <c r="FQ91" s="364"/>
      <c r="FR91" s="364"/>
      <c r="FS91" s="364"/>
      <c r="FT91" s="364"/>
      <c r="FU91" s="364"/>
      <c r="FV91" s="364"/>
      <c r="FW91" s="364"/>
      <c r="FX91" s="364"/>
      <c r="FY91" s="364"/>
      <c r="FZ91" s="364"/>
      <c r="GA91" s="364"/>
      <c r="GB91" s="364"/>
      <c r="GC91" s="364"/>
      <c r="GD91" s="364"/>
      <c r="GE91" s="364"/>
      <c r="GF91" s="364"/>
      <c r="GG91" s="364"/>
      <c r="GH91" s="364"/>
      <c r="GI91" s="364"/>
      <c r="GJ91" s="364"/>
      <c r="GK91" s="364"/>
      <c r="GL91" s="364"/>
      <c r="GM91" s="364"/>
      <c r="GN91" s="364"/>
      <c r="GO91" s="364"/>
      <c r="GP91" s="364"/>
      <c r="GQ91" s="364"/>
      <c r="GR91" s="364"/>
      <c r="GS91" s="364"/>
      <c r="GT91" s="364"/>
      <c r="GU91" s="364"/>
      <c r="GV91" s="364"/>
      <c r="GW91" s="364"/>
      <c r="GX91" s="364"/>
      <c r="GY91" s="364"/>
      <c r="GZ91" s="364"/>
      <c r="HA91" s="364"/>
      <c r="HB91" s="364"/>
      <c r="HC91" s="364"/>
      <c r="HD91" s="364"/>
      <c r="HE91" s="364"/>
      <c r="HF91" s="364"/>
      <c r="HG91" s="364"/>
      <c r="HH91" s="364"/>
      <c r="HI91" s="364"/>
      <c r="HJ91" s="364"/>
      <c r="HK91" s="364"/>
      <c r="HL91" s="364"/>
      <c r="HM91" s="364"/>
      <c r="HN91" s="364"/>
      <c r="HO91" s="364"/>
      <c r="HP91" s="364"/>
      <c r="HQ91" s="364"/>
      <c r="HR91" s="364"/>
      <c r="HS91" s="364"/>
      <c r="HT91" s="364"/>
      <c r="HU91" s="364"/>
      <c r="HV91" s="364"/>
      <c r="HW91" s="364"/>
      <c r="HX91" s="364"/>
      <c r="HY91" s="364"/>
      <c r="HZ91" s="364"/>
      <c r="IA91" s="364"/>
      <c r="IB91" s="364"/>
      <c r="IC91" s="364"/>
      <c r="ID91" s="364"/>
      <c r="IE91" s="364"/>
      <c r="IF91" s="364"/>
      <c r="IG91" s="364"/>
      <c r="IH91" s="364"/>
      <c r="II91" s="364"/>
      <c r="IJ91" s="364"/>
      <c r="IK91" s="364"/>
      <c r="IL91" s="364"/>
      <c r="IM91" s="364"/>
      <c r="IN91" s="364"/>
      <c r="IO91" s="364"/>
      <c r="IP91" s="364"/>
      <c r="IQ91" s="364"/>
      <c r="IR91" s="364"/>
      <c r="IS91" s="364"/>
      <c r="IT91" s="364"/>
      <c r="IU91" s="364"/>
      <c r="IV91" s="364"/>
      <c r="IW91" s="364"/>
      <c r="IX91" s="364"/>
      <c r="IY91" s="364"/>
      <c r="IZ91" s="364"/>
      <c r="JA91" s="364"/>
      <c r="JB91" s="364"/>
      <c r="JC91" s="364"/>
      <c r="JD91" s="364"/>
      <c r="JE91" s="364"/>
      <c r="JF91" s="364"/>
      <c r="JG91" s="364"/>
      <c r="JH91" s="364"/>
      <c r="JI91" s="364"/>
      <c r="JJ91" s="364"/>
      <c r="JK91" s="364"/>
      <c r="JL91" s="364"/>
      <c r="JM91" s="364"/>
      <c r="JN91" s="364"/>
      <c r="JO91" s="364"/>
      <c r="JP91" s="364"/>
      <c r="JQ91" s="364"/>
      <c r="JR91" s="364"/>
      <c r="JS91" s="364"/>
      <c r="JT91" s="364"/>
      <c r="JU91" s="364"/>
      <c r="JV91" s="364"/>
      <c r="JW91" s="364"/>
      <c r="JX91" s="364"/>
      <c r="JY91" s="364"/>
    </row>
    <row r="92" spans="1:285" s="5" customFormat="1" ht="136.5" customHeight="1" x14ac:dyDescent="0.25">
      <c r="A92" s="281" t="s">
        <v>1040</v>
      </c>
      <c r="B92" s="232" t="s">
        <v>1041</v>
      </c>
      <c r="C92" s="232" t="s">
        <v>97</v>
      </c>
      <c r="D92" s="302" t="s">
        <v>1042</v>
      </c>
      <c r="E92" s="274"/>
      <c r="F92" s="274"/>
      <c r="G92" s="274"/>
      <c r="H92" s="274"/>
      <c r="I92" s="274"/>
      <c r="J92" s="274"/>
      <c r="K92" s="236">
        <f t="shared" ref="K92" si="34">E92+F92+G92+I92</f>
        <v>0</v>
      </c>
      <c r="L92" s="274"/>
      <c r="M92" s="274"/>
      <c r="N92" s="274"/>
      <c r="O92" s="274"/>
      <c r="P92" s="274"/>
      <c r="Q92" s="274"/>
      <c r="R92" s="236">
        <f t="shared" ref="R92" si="35">L92+M92+N92+P92</f>
        <v>0</v>
      </c>
      <c r="S92" s="274"/>
      <c r="T92" s="274"/>
      <c r="U92" s="274"/>
      <c r="V92" s="274"/>
      <c r="W92" s="274"/>
      <c r="X92" s="274"/>
      <c r="Y92" s="236">
        <f t="shared" ref="Y92" si="36">S92+T92+U92+W92</f>
        <v>0</v>
      </c>
      <c r="Z92" s="274">
        <v>17000</v>
      </c>
      <c r="AA92" s="274">
        <v>153000</v>
      </c>
      <c r="AB92" s="274"/>
      <c r="AC92" s="274"/>
      <c r="AD92" s="274"/>
      <c r="AE92" s="274"/>
      <c r="AF92" s="236">
        <f t="shared" ref="AF92" si="37">Z92+AA92+AB92+AD92</f>
        <v>170000</v>
      </c>
      <c r="AG92" s="274"/>
      <c r="AH92" s="274"/>
      <c r="AI92" s="274"/>
      <c r="AJ92" s="274"/>
      <c r="AK92" s="274"/>
      <c r="AL92" s="274"/>
      <c r="AM92" s="236">
        <f t="shared" ref="AM92" si="38">AG92+AH92+AI92+AK92</f>
        <v>0</v>
      </c>
      <c r="AN92" s="274"/>
      <c r="AO92" s="274"/>
      <c r="AP92" s="274"/>
      <c r="AQ92" s="274"/>
      <c r="AR92" s="274"/>
      <c r="AS92" s="274"/>
      <c r="AT92" s="236">
        <f t="shared" ref="AT92" si="39">AN92+AO92+AP92+AR92</f>
        <v>0</v>
      </c>
      <c r="AU92" s="282">
        <f>AT92+AM92+AF92+Y92+R92+K92</f>
        <v>170000</v>
      </c>
      <c r="AV92" s="303" t="s">
        <v>1043</v>
      </c>
      <c r="AW92" s="274">
        <v>2025</v>
      </c>
      <c r="AX92" s="274">
        <v>2025</v>
      </c>
      <c r="AY92" s="283" t="s">
        <v>226</v>
      </c>
      <c r="AZ92" s="373"/>
      <c r="BA92" s="373"/>
      <c r="BB92" s="373"/>
      <c r="BC92" s="373"/>
      <c r="BD92" s="373"/>
      <c r="BE92" s="373"/>
      <c r="BF92" s="373"/>
      <c r="BG92" s="373"/>
      <c r="BH92" s="373"/>
      <c r="BI92" s="373"/>
      <c r="BJ92" s="373"/>
      <c r="BK92" s="373"/>
      <c r="BL92" s="373"/>
      <c r="BM92" s="373"/>
      <c r="BN92" s="373"/>
      <c r="BO92" s="373"/>
      <c r="BP92" s="373"/>
      <c r="BQ92" s="373"/>
      <c r="BR92" s="373"/>
      <c r="BS92" s="373"/>
      <c r="BT92" s="373"/>
      <c r="BU92" s="373"/>
      <c r="BV92" s="373"/>
      <c r="BW92" s="373"/>
      <c r="BX92" s="373"/>
      <c r="BY92" s="373"/>
      <c r="BZ92" s="373"/>
      <c r="CA92" s="373"/>
      <c r="CB92" s="373"/>
      <c r="CC92" s="373"/>
      <c r="CD92" s="373"/>
      <c r="CE92" s="373"/>
      <c r="CF92" s="373"/>
      <c r="CG92" s="373"/>
      <c r="CH92" s="373"/>
      <c r="CI92" s="373"/>
      <c r="CJ92" s="373"/>
      <c r="CK92" s="373"/>
      <c r="CL92" s="373"/>
      <c r="CM92" s="373"/>
      <c r="CN92" s="373"/>
      <c r="CO92" s="373"/>
      <c r="CP92" s="373"/>
      <c r="CQ92" s="373"/>
      <c r="CR92" s="373"/>
      <c r="CS92" s="373"/>
      <c r="CT92" s="373"/>
      <c r="CU92" s="373"/>
      <c r="CV92" s="373"/>
      <c r="CW92" s="373"/>
      <c r="CX92" s="373"/>
      <c r="CY92" s="373"/>
      <c r="CZ92" s="373"/>
      <c r="DA92" s="373"/>
      <c r="DB92" s="373"/>
      <c r="DC92" s="373"/>
      <c r="DD92" s="373"/>
      <c r="DE92" s="373"/>
      <c r="DF92" s="373"/>
      <c r="DG92" s="373"/>
      <c r="DH92" s="373"/>
      <c r="DI92" s="373"/>
      <c r="DJ92" s="373"/>
      <c r="DK92" s="373"/>
      <c r="DL92" s="373"/>
      <c r="DM92" s="373"/>
      <c r="DN92" s="373"/>
      <c r="DO92" s="373"/>
      <c r="DP92" s="373"/>
      <c r="DQ92" s="373"/>
      <c r="DR92" s="373"/>
      <c r="DS92" s="373"/>
      <c r="DT92" s="373"/>
      <c r="DU92" s="373"/>
      <c r="DV92" s="373"/>
      <c r="DW92" s="373"/>
      <c r="DX92" s="373"/>
      <c r="DY92" s="373"/>
      <c r="DZ92" s="373"/>
      <c r="EA92" s="373"/>
      <c r="EB92" s="373"/>
      <c r="EC92" s="373"/>
      <c r="ED92" s="373"/>
      <c r="EE92" s="373"/>
      <c r="EF92" s="373"/>
      <c r="EG92" s="373"/>
      <c r="EH92" s="373"/>
      <c r="EI92" s="373"/>
      <c r="EJ92" s="373"/>
      <c r="EK92" s="373"/>
      <c r="EL92" s="373"/>
      <c r="EM92" s="373"/>
      <c r="EN92" s="373"/>
      <c r="EO92" s="373"/>
      <c r="EP92" s="373"/>
      <c r="EQ92" s="373"/>
      <c r="ER92" s="373"/>
      <c r="ES92" s="373"/>
      <c r="ET92" s="373"/>
      <c r="EU92" s="373"/>
      <c r="EV92" s="373"/>
      <c r="EW92" s="373"/>
      <c r="EX92" s="373"/>
      <c r="EY92" s="373"/>
      <c r="EZ92" s="373"/>
      <c r="FA92" s="373"/>
      <c r="FB92" s="373"/>
      <c r="FC92" s="373"/>
      <c r="FD92" s="373"/>
      <c r="FE92" s="373"/>
      <c r="FF92" s="373"/>
      <c r="FG92" s="373"/>
      <c r="FH92" s="373"/>
      <c r="FI92" s="373"/>
      <c r="FJ92" s="373"/>
      <c r="FK92" s="373"/>
      <c r="FL92" s="373"/>
      <c r="FM92" s="373"/>
      <c r="FN92" s="373"/>
      <c r="FO92" s="373"/>
      <c r="FP92" s="373"/>
      <c r="FQ92" s="373"/>
      <c r="FR92" s="373"/>
      <c r="FS92" s="373"/>
      <c r="FT92" s="373"/>
      <c r="FU92" s="373"/>
      <c r="FV92" s="373"/>
      <c r="FW92" s="373"/>
      <c r="FX92" s="373"/>
      <c r="FY92" s="373"/>
      <c r="FZ92" s="373"/>
      <c r="GA92" s="373"/>
      <c r="GB92" s="373"/>
      <c r="GC92" s="373"/>
      <c r="GD92" s="373"/>
      <c r="GE92" s="373"/>
      <c r="GF92" s="373"/>
      <c r="GG92" s="373"/>
      <c r="GH92" s="373"/>
      <c r="GI92" s="373"/>
      <c r="GJ92" s="373"/>
      <c r="GK92" s="373"/>
      <c r="GL92" s="373"/>
      <c r="GM92" s="373"/>
      <c r="GN92" s="373"/>
      <c r="GO92" s="373"/>
      <c r="GP92" s="373"/>
      <c r="GQ92" s="373"/>
      <c r="GR92" s="373"/>
      <c r="GS92" s="373"/>
      <c r="GT92" s="373"/>
      <c r="GU92" s="373"/>
      <c r="GV92" s="373"/>
      <c r="GW92" s="373"/>
      <c r="GX92" s="373"/>
      <c r="GY92" s="373"/>
      <c r="GZ92" s="373"/>
      <c r="HA92" s="373"/>
      <c r="HB92" s="373"/>
      <c r="HC92" s="373"/>
      <c r="HD92" s="373"/>
      <c r="HE92" s="373"/>
      <c r="HF92" s="373"/>
      <c r="HG92" s="373"/>
      <c r="HH92" s="373"/>
      <c r="HI92" s="373"/>
      <c r="HJ92" s="373"/>
      <c r="HK92" s="373"/>
      <c r="HL92" s="373"/>
      <c r="HM92" s="373"/>
      <c r="HN92" s="373"/>
      <c r="HO92" s="373"/>
      <c r="HP92" s="373"/>
      <c r="HQ92" s="373"/>
      <c r="HR92" s="373"/>
      <c r="HS92" s="373"/>
      <c r="HT92" s="373"/>
      <c r="HU92" s="373"/>
      <c r="HV92" s="373"/>
      <c r="HW92" s="373"/>
      <c r="HX92" s="373"/>
      <c r="HY92" s="373"/>
      <c r="HZ92" s="373"/>
      <c r="IA92" s="373"/>
      <c r="IB92" s="373"/>
      <c r="IC92" s="373"/>
      <c r="ID92" s="373"/>
      <c r="IE92" s="373"/>
      <c r="IF92" s="373"/>
      <c r="IG92" s="373"/>
      <c r="IH92" s="373"/>
      <c r="II92" s="373"/>
      <c r="IJ92" s="373"/>
      <c r="IK92" s="373"/>
      <c r="IL92" s="373"/>
      <c r="IM92" s="373"/>
      <c r="IN92" s="373"/>
      <c r="IO92" s="373"/>
      <c r="IP92" s="373"/>
      <c r="IQ92" s="373"/>
      <c r="IR92" s="373"/>
      <c r="IS92" s="373"/>
      <c r="IT92" s="373"/>
      <c r="IU92" s="373"/>
      <c r="IV92" s="373"/>
      <c r="IW92" s="373"/>
      <c r="IX92" s="373"/>
      <c r="IY92" s="373"/>
      <c r="IZ92" s="373"/>
      <c r="JA92" s="373"/>
      <c r="JB92" s="373"/>
      <c r="JC92" s="373"/>
      <c r="JD92" s="373"/>
      <c r="JE92" s="373"/>
      <c r="JF92" s="373"/>
      <c r="JG92" s="373"/>
      <c r="JH92" s="373"/>
      <c r="JI92" s="373"/>
      <c r="JJ92" s="373"/>
      <c r="JK92" s="373"/>
      <c r="JL92" s="373"/>
      <c r="JM92" s="373"/>
      <c r="JN92" s="373"/>
      <c r="JO92" s="373"/>
      <c r="JP92" s="373"/>
      <c r="JQ92" s="373"/>
      <c r="JR92" s="373"/>
      <c r="JS92" s="373"/>
      <c r="JT92" s="373"/>
      <c r="JU92" s="373"/>
      <c r="JV92" s="373"/>
      <c r="JW92" s="373"/>
      <c r="JX92" s="373"/>
      <c r="JY92" s="373"/>
    </row>
    <row r="93" spans="1:285" s="20" customFormat="1" ht="31.5" customHeight="1" x14ac:dyDescent="0.25">
      <c r="A93" s="380" t="s">
        <v>1044</v>
      </c>
      <c r="B93" s="381"/>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2"/>
      <c r="AZ93" s="360"/>
      <c r="BA93" s="360"/>
      <c r="BB93" s="360"/>
      <c r="BC93" s="360"/>
      <c r="BD93" s="360"/>
      <c r="BE93" s="360"/>
      <c r="BF93" s="360"/>
      <c r="BG93" s="360"/>
      <c r="BH93" s="360"/>
      <c r="BI93" s="360"/>
      <c r="BJ93" s="360"/>
      <c r="BK93" s="360"/>
      <c r="BL93" s="360"/>
      <c r="BM93" s="360"/>
      <c r="BN93" s="360"/>
      <c r="BO93" s="360"/>
      <c r="BP93" s="360"/>
      <c r="BQ93" s="360"/>
      <c r="BR93" s="360"/>
      <c r="BS93" s="360"/>
      <c r="BT93" s="360"/>
      <c r="BU93" s="360"/>
      <c r="BV93" s="360"/>
      <c r="BW93" s="360"/>
      <c r="BX93" s="360"/>
      <c r="BY93" s="360"/>
      <c r="BZ93" s="360"/>
      <c r="CA93" s="360"/>
      <c r="CB93" s="360"/>
      <c r="CC93" s="360"/>
      <c r="CD93" s="360"/>
      <c r="CE93" s="360"/>
      <c r="CF93" s="360"/>
      <c r="CG93" s="360"/>
      <c r="CH93" s="360"/>
      <c r="CI93" s="360"/>
      <c r="CJ93" s="360"/>
      <c r="CK93" s="360"/>
      <c r="CL93" s="360"/>
      <c r="CM93" s="360"/>
      <c r="CN93" s="360"/>
      <c r="CO93" s="360"/>
      <c r="CP93" s="360"/>
      <c r="CQ93" s="360"/>
      <c r="CR93" s="360"/>
      <c r="CS93" s="360"/>
      <c r="CT93" s="360"/>
      <c r="CU93" s="360"/>
      <c r="CV93" s="360"/>
      <c r="CW93" s="360"/>
      <c r="CX93" s="360"/>
      <c r="CY93" s="360"/>
      <c r="CZ93" s="360"/>
      <c r="DA93" s="360"/>
      <c r="DB93" s="360"/>
      <c r="DC93" s="360"/>
      <c r="DD93" s="360"/>
      <c r="DE93" s="360"/>
      <c r="DF93" s="360"/>
      <c r="DG93" s="360"/>
      <c r="DH93" s="360"/>
      <c r="DI93" s="360"/>
      <c r="DJ93" s="360"/>
      <c r="DK93" s="360"/>
      <c r="DL93" s="360"/>
      <c r="DM93" s="360"/>
      <c r="DN93" s="360"/>
      <c r="DO93" s="360"/>
      <c r="DP93" s="360"/>
      <c r="DQ93" s="360"/>
      <c r="DR93" s="360"/>
      <c r="DS93" s="360"/>
      <c r="DT93" s="360"/>
      <c r="DU93" s="360"/>
      <c r="DV93" s="360"/>
      <c r="DW93" s="360"/>
      <c r="DX93" s="360"/>
      <c r="DY93" s="360"/>
      <c r="DZ93" s="360"/>
      <c r="EA93" s="360"/>
      <c r="EB93" s="360"/>
      <c r="EC93" s="360"/>
      <c r="ED93" s="360"/>
      <c r="EE93" s="360"/>
      <c r="EF93" s="360"/>
      <c r="EG93" s="360"/>
      <c r="EH93" s="360"/>
      <c r="EI93" s="360"/>
      <c r="EJ93" s="360"/>
      <c r="EK93" s="360"/>
      <c r="EL93" s="360"/>
      <c r="EM93" s="360"/>
      <c r="EN93" s="360"/>
      <c r="EO93" s="360"/>
      <c r="EP93" s="360"/>
      <c r="EQ93" s="360"/>
      <c r="ER93" s="360"/>
      <c r="ES93" s="360"/>
      <c r="ET93" s="360"/>
      <c r="EU93" s="360"/>
      <c r="EV93" s="360"/>
      <c r="EW93" s="360"/>
      <c r="EX93" s="360"/>
      <c r="EY93" s="360"/>
      <c r="EZ93" s="360"/>
      <c r="FA93" s="360"/>
      <c r="FB93" s="360"/>
      <c r="FC93" s="360"/>
      <c r="FD93" s="360"/>
      <c r="FE93" s="360"/>
      <c r="FF93" s="360"/>
      <c r="FG93" s="360"/>
      <c r="FH93" s="360"/>
      <c r="FI93" s="360"/>
      <c r="FJ93" s="360"/>
      <c r="FK93" s="360"/>
      <c r="FL93" s="360"/>
      <c r="FM93" s="360"/>
      <c r="FN93" s="360"/>
      <c r="FO93" s="360"/>
      <c r="FP93" s="360"/>
      <c r="FQ93" s="360"/>
      <c r="FR93" s="360"/>
      <c r="FS93" s="360"/>
      <c r="FT93" s="360"/>
      <c r="FU93" s="360"/>
      <c r="FV93" s="360"/>
      <c r="FW93" s="360"/>
      <c r="FX93" s="360"/>
      <c r="FY93" s="360"/>
      <c r="FZ93" s="360"/>
      <c r="GA93" s="360"/>
      <c r="GB93" s="360"/>
      <c r="GC93" s="360"/>
      <c r="GD93" s="360"/>
      <c r="GE93" s="360"/>
      <c r="GF93" s="360"/>
      <c r="GG93" s="360"/>
      <c r="GH93" s="360"/>
      <c r="GI93" s="360"/>
      <c r="GJ93" s="360"/>
      <c r="GK93" s="360"/>
      <c r="GL93" s="360"/>
      <c r="GM93" s="360"/>
      <c r="GN93" s="360"/>
      <c r="GO93" s="360"/>
      <c r="GP93" s="360"/>
      <c r="GQ93" s="360"/>
      <c r="GR93" s="360"/>
      <c r="GS93" s="360"/>
      <c r="GT93" s="360"/>
      <c r="GU93" s="360"/>
      <c r="GV93" s="360"/>
      <c r="GW93" s="360"/>
      <c r="GX93" s="360"/>
      <c r="GY93" s="360"/>
      <c r="GZ93" s="360"/>
      <c r="HA93" s="360"/>
      <c r="HB93" s="360"/>
      <c r="HC93" s="360"/>
      <c r="HD93" s="360"/>
      <c r="HE93" s="360"/>
      <c r="HF93" s="360"/>
      <c r="HG93" s="360"/>
      <c r="HH93" s="360"/>
      <c r="HI93" s="360"/>
      <c r="HJ93" s="360"/>
      <c r="HK93" s="360"/>
      <c r="HL93" s="360"/>
      <c r="HM93" s="360"/>
      <c r="HN93" s="360"/>
      <c r="HO93" s="360"/>
      <c r="HP93" s="360"/>
      <c r="HQ93" s="360"/>
      <c r="HR93" s="360"/>
      <c r="HS93" s="360"/>
      <c r="HT93" s="360"/>
      <c r="HU93" s="360"/>
      <c r="HV93" s="360"/>
      <c r="HW93" s="360"/>
      <c r="HX93" s="360"/>
      <c r="HY93" s="360"/>
      <c r="HZ93" s="360"/>
      <c r="IA93" s="360"/>
      <c r="IB93" s="360"/>
      <c r="IC93" s="360"/>
      <c r="ID93" s="360"/>
      <c r="IE93" s="360"/>
      <c r="IF93" s="360"/>
      <c r="IG93" s="360"/>
      <c r="IH93" s="360"/>
      <c r="II93" s="360"/>
      <c r="IJ93" s="360"/>
      <c r="IK93" s="360"/>
      <c r="IL93" s="360"/>
      <c r="IM93" s="360"/>
      <c r="IN93" s="360"/>
      <c r="IO93" s="360"/>
      <c r="IP93" s="360"/>
      <c r="IQ93" s="360"/>
      <c r="IR93" s="360"/>
      <c r="IS93" s="360"/>
      <c r="IT93" s="360"/>
      <c r="IU93" s="360"/>
      <c r="IV93" s="360"/>
      <c r="IW93" s="360"/>
      <c r="IX93" s="360"/>
      <c r="IY93" s="360"/>
      <c r="IZ93" s="360"/>
      <c r="JA93" s="360"/>
      <c r="JB93" s="360"/>
      <c r="JC93" s="360"/>
      <c r="JD93" s="360"/>
      <c r="JE93" s="360"/>
      <c r="JF93" s="360"/>
      <c r="JG93" s="360"/>
      <c r="JH93" s="360"/>
      <c r="JI93" s="360"/>
      <c r="JJ93" s="360"/>
      <c r="JK93" s="360"/>
      <c r="JL93" s="360"/>
      <c r="JM93" s="360"/>
      <c r="JN93" s="360"/>
      <c r="JO93" s="360"/>
      <c r="JP93" s="360"/>
      <c r="JQ93" s="360"/>
      <c r="JR93" s="360"/>
      <c r="JS93" s="360"/>
      <c r="JT93" s="360"/>
      <c r="JU93" s="360"/>
      <c r="JV93" s="360"/>
      <c r="JW93" s="360"/>
      <c r="JX93" s="360"/>
      <c r="JY93" s="360"/>
    </row>
    <row r="94" spans="1:285" s="20" customFormat="1" ht="54" customHeight="1" x14ac:dyDescent="0.25">
      <c r="A94" s="386" t="s">
        <v>390</v>
      </c>
      <c r="B94" s="387"/>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60"/>
      <c r="BA94" s="360"/>
      <c r="BB94" s="360"/>
      <c r="BC94" s="360"/>
      <c r="BD94" s="360"/>
      <c r="BE94" s="360"/>
      <c r="BF94" s="360"/>
      <c r="BG94" s="360"/>
      <c r="BH94" s="360"/>
      <c r="BI94" s="360"/>
      <c r="BJ94" s="360"/>
      <c r="BK94" s="360"/>
      <c r="BL94" s="360"/>
      <c r="BM94" s="360"/>
      <c r="BN94" s="360"/>
      <c r="BO94" s="360"/>
      <c r="BP94" s="360"/>
      <c r="BQ94" s="360"/>
      <c r="BR94" s="360"/>
      <c r="BS94" s="360"/>
      <c r="BT94" s="360"/>
      <c r="BU94" s="360"/>
      <c r="BV94" s="360"/>
      <c r="BW94" s="360"/>
      <c r="BX94" s="360"/>
      <c r="BY94" s="360"/>
      <c r="BZ94" s="360"/>
      <c r="CA94" s="360"/>
      <c r="CB94" s="360"/>
      <c r="CC94" s="360"/>
      <c r="CD94" s="360"/>
      <c r="CE94" s="360"/>
      <c r="CF94" s="360"/>
      <c r="CG94" s="360"/>
      <c r="CH94" s="360"/>
      <c r="CI94" s="360"/>
      <c r="CJ94" s="360"/>
      <c r="CK94" s="360"/>
      <c r="CL94" s="360"/>
      <c r="CM94" s="360"/>
      <c r="CN94" s="360"/>
      <c r="CO94" s="360"/>
      <c r="CP94" s="360"/>
      <c r="CQ94" s="360"/>
      <c r="CR94" s="360"/>
      <c r="CS94" s="360"/>
      <c r="CT94" s="360"/>
      <c r="CU94" s="360"/>
      <c r="CV94" s="360"/>
      <c r="CW94" s="360"/>
      <c r="CX94" s="360"/>
      <c r="CY94" s="360"/>
      <c r="CZ94" s="360"/>
      <c r="DA94" s="360"/>
      <c r="DB94" s="360"/>
      <c r="DC94" s="360"/>
      <c r="DD94" s="360"/>
      <c r="DE94" s="360"/>
      <c r="DF94" s="360"/>
      <c r="DG94" s="360"/>
      <c r="DH94" s="360"/>
      <c r="DI94" s="360"/>
      <c r="DJ94" s="360"/>
      <c r="DK94" s="360"/>
      <c r="DL94" s="360"/>
      <c r="DM94" s="360"/>
      <c r="DN94" s="360"/>
      <c r="DO94" s="360"/>
      <c r="DP94" s="360"/>
      <c r="DQ94" s="360"/>
      <c r="DR94" s="360"/>
      <c r="DS94" s="360"/>
      <c r="DT94" s="360"/>
      <c r="DU94" s="360"/>
      <c r="DV94" s="360"/>
      <c r="DW94" s="360"/>
      <c r="DX94" s="360"/>
      <c r="DY94" s="360"/>
      <c r="DZ94" s="360"/>
      <c r="EA94" s="360"/>
      <c r="EB94" s="360"/>
      <c r="EC94" s="360"/>
      <c r="ED94" s="360"/>
      <c r="EE94" s="360"/>
      <c r="EF94" s="360"/>
      <c r="EG94" s="360"/>
      <c r="EH94" s="360"/>
      <c r="EI94" s="360"/>
      <c r="EJ94" s="360"/>
      <c r="EK94" s="360"/>
      <c r="EL94" s="360"/>
      <c r="EM94" s="360"/>
      <c r="EN94" s="360"/>
      <c r="EO94" s="360"/>
      <c r="EP94" s="360"/>
      <c r="EQ94" s="360"/>
      <c r="ER94" s="360"/>
      <c r="ES94" s="360"/>
      <c r="ET94" s="360"/>
      <c r="EU94" s="360"/>
      <c r="EV94" s="360"/>
      <c r="EW94" s="360"/>
      <c r="EX94" s="360"/>
      <c r="EY94" s="360"/>
      <c r="EZ94" s="360"/>
      <c r="FA94" s="360"/>
      <c r="FB94" s="360"/>
      <c r="FC94" s="360"/>
      <c r="FD94" s="360"/>
      <c r="FE94" s="360"/>
      <c r="FF94" s="360"/>
      <c r="FG94" s="360"/>
      <c r="FH94" s="360"/>
      <c r="FI94" s="360"/>
      <c r="FJ94" s="360"/>
      <c r="FK94" s="360"/>
      <c r="FL94" s="360"/>
      <c r="FM94" s="360"/>
      <c r="FN94" s="360"/>
      <c r="FO94" s="360"/>
      <c r="FP94" s="360"/>
      <c r="FQ94" s="360"/>
      <c r="FR94" s="360"/>
      <c r="FS94" s="360"/>
      <c r="FT94" s="360"/>
      <c r="FU94" s="360"/>
      <c r="FV94" s="360"/>
      <c r="FW94" s="360"/>
      <c r="FX94" s="360"/>
      <c r="FY94" s="360"/>
      <c r="FZ94" s="360"/>
      <c r="GA94" s="360"/>
      <c r="GB94" s="360"/>
      <c r="GC94" s="360"/>
      <c r="GD94" s="360"/>
      <c r="GE94" s="360"/>
      <c r="GF94" s="360"/>
      <c r="GG94" s="360"/>
      <c r="GH94" s="360"/>
      <c r="GI94" s="360"/>
      <c r="GJ94" s="360"/>
      <c r="GK94" s="360"/>
      <c r="GL94" s="360"/>
      <c r="GM94" s="360"/>
      <c r="GN94" s="360"/>
      <c r="GO94" s="360"/>
      <c r="GP94" s="360"/>
      <c r="GQ94" s="360"/>
      <c r="GR94" s="360"/>
      <c r="GS94" s="360"/>
      <c r="GT94" s="360"/>
      <c r="GU94" s="360"/>
      <c r="GV94" s="360"/>
      <c r="GW94" s="360"/>
      <c r="GX94" s="360"/>
      <c r="GY94" s="360"/>
      <c r="GZ94" s="360"/>
      <c r="HA94" s="360"/>
      <c r="HB94" s="360"/>
      <c r="HC94" s="360"/>
      <c r="HD94" s="360"/>
      <c r="HE94" s="360"/>
      <c r="HF94" s="360"/>
      <c r="HG94" s="360"/>
      <c r="HH94" s="360"/>
      <c r="HI94" s="360"/>
      <c r="HJ94" s="360"/>
      <c r="HK94" s="360"/>
      <c r="HL94" s="360"/>
      <c r="HM94" s="360"/>
      <c r="HN94" s="360"/>
      <c r="HO94" s="360"/>
      <c r="HP94" s="360"/>
      <c r="HQ94" s="360"/>
      <c r="HR94" s="360"/>
      <c r="HS94" s="360"/>
      <c r="HT94" s="360"/>
      <c r="HU94" s="360"/>
      <c r="HV94" s="360"/>
      <c r="HW94" s="360"/>
      <c r="HX94" s="360"/>
      <c r="HY94" s="360"/>
      <c r="HZ94" s="360"/>
      <c r="IA94" s="360"/>
      <c r="IB94" s="360"/>
      <c r="IC94" s="360"/>
      <c r="ID94" s="360"/>
      <c r="IE94" s="360"/>
      <c r="IF94" s="360"/>
      <c r="IG94" s="360"/>
      <c r="IH94" s="360"/>
      <c r="II94" s="360"/>
      <c r="IJ94" s="360"/>
      <c r="IK94" s="360"/>
      <c r="IL94" s="360"/>
      <c r="IM94" s="360"/>
      <c r="IN94" s="360"/>
      <c r="IO94" s="360"/>
      <c r="IP94" s="360"/>
      <c r="IQ94" s="360"/>
      <c r="IR94" s="360"/>
      <c r="IS94" s="360"/>
      <c r="IT94" s="360"/>
      <c r="IU94" s="360"/>
      <c r="IV94" s="360"/>
      <c r="IW94" s="360"/>
      <c r="IX94" s="360"/>
      <c r="IY94" s="360"/>
      <c r="IZ94" s="360"/>
      <c r="JA94" s="360"/>
      <c r="JB94" s="360"/>
      <c r="JC94" s="360"/>
      <c r="JD94" s="360"/>
      <c r="JE94" s="360"/>
      <c r="JF94" s="360"/>
      <c r="JG94" s="360"/>
      <c r="JH94" s="360"/>
      <c r="JI94" s="360"/>
      <c r="JJ94" s="360"/>
      <c r="JK94" s="360"/>
      <c r="JL94" s="360"/>
      <c r="JM94" s="360"/>
      <c r="JN94" s="360"/>
      <c r="JO94" s="360"/>
      <c r="JP94" s="360"/>
      <c r="JQ94" s="360"/>
      <c r="JR94" s="360"/>
      <c r="JS94" s="360"/>
      <c r="JT94" s="360"/>
      <c r="JU94" s="360"/>
      <c r="JV94" s="360"/>
      <c r="JW94" s="360"/>
      <c r="JX94" s="360"/>
      <c r="JY94" s="360"/>
    </row>
    <row r="95" spans="1:285" s="20" customFormat="1" ht="31.5" customHeight="1" x14ac:dyDescent="0.25">
      <c r="A95" s="439" t="s">
        <v>390</v>
      </c>
      <c r="B95" s="440"/>
      <c r="C95" s="440"/>
      <c r="D95" s="440"/>
      <c r="E95" s="440"/>
      <c r="F95" s="440"/>
      <c r="G95" s="440"/>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0"/>
      <c r="AY95" s="44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0"/>
      <c r="BW95" s="360"/>
      <c r="BX95" s="360"/>
      <c r="BY95" s="360"/>
      <c r="BZ95" s="360"/>
      <c r="CA95" s="360"/>
      <c r="CB95" s="360"/>
      <c r="CC95" s="360"/>
      <c r="CD95" s="360"/>
      <c r="CE95" s="360"/>
      <c r="CF95" s="360"/>
      <c r="CG95" s="360"/>
      <c r="CH95" s="360"/>
      <c r="CI95" s="360"/>
      <c r="CJ95" s="360"/>
      <c r="CK95" s="360"/>
      <c r="CL95" s="360"/>
      <c r="CM95" s="360"/>
      <c r="CN95" s="360"/>
      <c r="CO95" s="360"/>
      <c r="CP95" s="360"/>
      <c r="CQ95" s="360"/>
      <c r="CR95" s="360"/>
      <c r="CS95" s="360"/>
      <c r="CT95" s="360"/>
      <c r="CU95" s="360"/>
      <c r="CV95" s="360"/>
      <c r="CW95" s="360"/>
      <c r="CX95" s="360"/>
      <c r="CY95" s="360"/>
      <c r="CZ95" s="360"/>
      <c r="DA95" s="360"/>
      <c r="DB95" s="360"/>
      <c r="DC95" s="360"/>
      <c r="DD95" s="360"/>
      <c r="DE95" s="360"/>
      <c r="DF95" s="360"/>
      <c r="DG95" s="360"/>
      <c r="DH95" s="360"/>
      <c r="DI95" s="360"/>
      <c r="DJ95" s="360"/>
      <c r="DK95" s="360"/>
      <c r="DL95" s="360"/>
      <c r="DM95" s="360"/>
      <c r="DN95" s="360"/>
      <c r="DO95" s="360"/>
      <c r="DP95" s="360"/>
      <c r="DQ95" s="360"/>
      <c r="DR95" s="360"/>
      <c r="DS95" s="360"/>
      <c r="DT95" s="360"/>
      <c r="DU95" s="360"/>
      <c r="DV95" s="360"/>
      <c r="DW95" s="360"/>
      <c r="DX95" s="360"/>
      <c r="DY95" s="360"/>
      <c r="DZ95" s="360"/>
      <c r="EA95" s="360"/>
      <c r="EB95" s="360"/>
      <c r="EC95" s="360"/>
      <c r="ED95" s="360"/>
      <c r="EE95" s="360"/>
      <c r="EF95" s="360"/>
      <c r="EG95" s="360"/>
      <c r="EH95" s="360"/>
      <c r="EI95" s="360"/>
      <c r="EJ95" s="360"/>
      <c r="EK95" s="360"/>
      <c r="EL95" s="360"/>
      <c r="EM95" s="360"/>
      <c r="EN95" s="360"/>
      <c r="EO95" s="360"/>
      <c r="EP95" s="360"/>
      <c r="EQ95" s="360"/>
      <c r="ER95" s="360"/>
      <c r="ES95" s="360"/>
      <c r="ET95" s="360"/>
      <c r="EU95" s="360"/>
      <c r="EV95" s="360"/>
      <c r="EW95" s="360"/>
      <c r="EX95" s="360"/>
      <c r="EY95" s="360"/>
      <c r="EZ95" s="360"/>
      <c r="FA95" s="360"/>
      <c r="FB95" s="360"/>
      <c r="FC95" s="360"/>
      <c r="FD95" s="360"/>
      <c r="FE95" s="360"/>
      <c r="FF95" s="360"/>
      <c r="FG95" s="360"/>
      <c r="FH95" s="360"/>
      <c r="FI95" s="360"/>
      <c r="FJ95" s="360"/>
      <c r="FK95" s="360"/>
      <c r="FL95" s="360"/>
      <c r="FM95" s="360"/>
      <c r="FN95" s="360"/>
      <c r="FO95" s="360"/>
      <c r="FP95" s="360"/>
      <c r="FQ95" s="360"/>
      <c r="FR95" s="360"/>
      <c r="FS95" s="360"/>
      <c r="FT95" s="360"/>
      <c r="FU95" s="360"/>
      <c r="FV95" s="360"/>
      <c r="FW95" s="360"/>
      <c r="FX95" s="360"/>
      <c r="FY95" s="360"/>
      <c r="FZ95" s="360"/>
      <c r="GA95" s="360"/>
      <c r="GB95" s="360"/>
      <c r="GC95" s="360"/>
      <c r="GD95" s="360"/>
      <c r="GE95" s="360"/>
      <c r="GF95" s="360"/>
      <c r="GG95" s="360"/>
      <c r="GH95" s="360"/>
      <c r="GI95" s="360"/>
      <c r="GJ95" s="360"/>
      <c r="GK95" s="360"/>
      <c r="GL95" s="360"/>
      <c r="GM95" s="360"/>
      <c r="GN95" s="360"/>
      <c r="GO95" s="360"/>
      <c r="GP95" s="360"/>
      <c r="GQ95" s="360"/>
      <c r="GR95" s="360"/>
      <c r="GS95" s="360"/>
      <c r="GT95" s="360"/>
      <c r="GU95" s="360"/>
      <c r="GV95" s="360"/>
      <c r="GW95" s="360"/>
      <c r="GX95" s="360"/>
      <c r="GY95" s="360"/>
      <c r="GZ95" s="360"/>
      <c r="HA95" s="360"/>
      <c r="HB95" s="360"/>
      <c r="HC95" s="360"/>
      <c r="HD95" s="360"/>
      <c r="HE95" s="360"/>
      <c r="HF95" s="360"/>
      <c r="HG95" s="360"/>
      <c r="HH95" s="360"/>
      <c r="HI95" s="360"/>
      <c r="HJ95" s="360"/>
      <c r="HK95" s="360"/>
      <c r="HL95" s="360"/>
      <c r="HM95" s="360"/>
      <c r="HN95" s="360"/>
      <c r="HO95" s="360"/>
      <c r="HP95" s="360"/>
      <c r="HQ95" s="360"/>
      <c r="HR95" s="360"/>
      <c r="HS95" s="360"/>
      <c r="HT95" s="360"/>
      <c r="HU95" s="360"/>
      <c r="HV95" s="360"/>
      <c r="HW95" s="360"/>
      <c r="HX95" s="360"/>
      <c r="HY95" s="360"/>
      <c r="HZ95" s="360"/>
      <c r="IA95" s="360"/>
      <c r="IB95" s="360"/>
      <c r="IC95" s="360"/>
      <c r="ID95" s="360"/>
      <c r="IE95" s="360"/>
      <c r="IF95" s="360"/>
      <c r="IG95" s="360"/>
      <c r="IH95" s="360"/>
      <c r="II95" s="360"/>
      <c r="IJ95" s="360"/>
      <c r="IK95" s="360"/>
      <c r="IL95" s="360"/>
      <c r="IM95" s="360"/>
      <c r="IN95" s="360"/>
      <c r="IO95" s="360"/>
      <c r="IP95" s="360"/>
      <c r="IQ95" s="360"/>
      <c r="IR95" s="360"/>
      <c r="IS95" s="360"/>
      <c r="IT95" s="360"/>
      <c r="IU95" s="360"/>
      <c r="IV95" s="360"/>
      <c r="IW95" s="360"/>
      <c r="IX95" s="360"/>
      <c r="IY95" s="360"/>
      <c r="IZ95" s="360"/>
      <c r="JA95" s="360"/>
      <c r="JB95" s="360"/>
      <c r="JC95" s="360"/>
      <c r="JD95" s="360"/>
      <c r="JE95" s="360"/>
      <c r="JF95" s="360"/>
      <c r="JG95" s="360"/>
      <c r="JH95" s="360"/>
      <c r="JI95" s="360"/>
      <c r="JJ95" s="360"/>
      <c r="JK95" s="360"/>
      <c r="JL95" s="360"/>
      <c r="JM95" s="360"/>
      <c r="JN95" s="360"/>
      <c r="JO95" s="360"/>
      <c r="JP95" s="360"/>
      <c r="JQ95" s="360"/>
      <c r="JR95" s="360"/>
      <c r="JS95" s="360"/>
      <c r="JT95" s="360"/>
      <c r="JU95" s="360"/>
      <c r="JV95" s="360"/>
      <c r="JW95" s="360"/>
      <c r="JX95" s="360"/>
      <c r="JY95" s="360"/>
    </row>
    <row r="96" spans="1:285" s="5" customFormat="1" ht="49.5" customHeight="1" x14ac:dyDescent="0.25">
      <c r="A96" s="423" t="s">
        <v>391</v>
      </c>
      <c r="B96" s="429"/>
      <c r="C96" s="429"/>
      <c r="D96" s="429"/>
      <c r="E96" s="110">
        <f>SUM(E98:E104,E107:E125,E127,E129,E131)</f>
        <v>1081660.3599999999</v>
      </c>
      <c r="F96" s="110">
        <f t="shared" ref="F96:AT96" si="40">SUM(F98:F104,F107:F125,F127,F129,F131)</f>
        <v>0</v>
      </c>
      <c r="G96" s="110">
        <f t="shared" si="40"/>
        <v>0</v>
      </c>
      <c r="H96" s="110">
        <f t="shared" si="40"/>
        <v>0</v>
      </c>
      <c r="I96" s="110">
        <f t="shared" si="40"/>
        <v>337422.85</v>
      </c>
      <c r="J96" s="110">
        <f t="shared" si="40"/>
        <v>0</v>
      </c>
      <c r="K96" s="110">
        <f t="shared" si="40"/>
        <v>1419083.21</v>
      </c>
      <c r="L96" s="110">
        <f>SUM(L98:L104,L107:L125,L127,L129,L131)</f>
        <v>1096994.5899999999</v>
      </c>
      <c r="M96" s="110">
        <f t="shared" si="40"/>
        <v>0</v>
      </c>
      <c r="N96" s="110">
        <f t="shared" si="40"/>
        <v>0</v>
      </c>
      <c r="O96" s="110">
        <f t="shared" si="40"/>
        <v>0</v>
      </c>
      <c r="P96" s="110">
        <f t="shared" si="40"/>
        <v>119900.77</v>
      </c>
      <c r="Q96" s="110">
        <f t="shared" si="40"/>
        <v>0</v>
      </c>
      <c r="R96" s="110">
        <f t="shared" si="40"/>
        <v>1216895.3599999999</v>
      </c>
      <c r="S96" s="110">
        <f>SUM(S98:S104,S107:S125,S127,S129,S131)</f>
        <v>615555.9</v>
      </c>
      <c r="T96" s="110">
        <f t="shared" si="40"/>
        <v>726000</v>
      </c>
      <c r="U96" s="110">
        <f t="shared" si="40"/>
        <v>0</v>
      </c>
      <c r="V96" s="110">
        <f t="shared" si="40"/>
        <v>0</v>
      </c>
      <c r="W96" s="110">
        <f t="shared" si="40"/>
        <v>12000000</v>
      </c>
      <c r="X96" s="110">
        <f t="shared" si="40"/>
        <v>0</v>
      </c>
      <c r="Y96" s="110">
        <f t="shared" si="40"/>
        <v>13341555.9</v>
      </c>
      <c r="Z96" s="110">
        <f>SUM(Z98:Z104,Z107:Z125,Z127,Z129,Z131)</f>
        <v>1273235.8999999999</v>
      </c>
      <c r="AA96" s="110">
        <f t="shared" si="40"/>
        <v>774000</v>
      </c>
      <c r="AB96" s="110">
        <f t="shared" si="40"/>
        <v>0</v>
      </c>
      <c r="AC96" s="110">
        <f t="shared" si="40"/>
        <v>0</v>
      </c>
      <c r="AD96" s="110">
        <f t="shared" si="40"/>
        <v>0</v>
      </c>
      <c r="AE96" s="110">
        <f t="shared" si="40"/>
        <v>0</v>
      </c>
      <c r="AF96" s="110">
        <f t="shared" si="40"/>
        <v>2047235.9</v>
      </c>
      <c r="AG96" s="110">
        <f>SUM(AG98:AG104,AG107:AG125,AG127,AG129,AG131)</f>
        <v>765000</v>
      </c>
      <c r="AH96" s="110">
        <f t="shared" si="40"/>
        <v>300000</v>
      </c>
      <c r="AI96" s="110">
        <f t="shared" si="40"/>
        <v>1700000</v>
      </c>
      <c r="AJ96" s="110">
        <f t="shared" si="40"/>
        <v>0</v>
      </c>
      <c r="AK96" s="110">
        <f t="shared" si="40"/>
        <v>0</v>
      </c>
      <c r="AL96" s="110">
        <f t="shared" si="40"/>
        <v>0</v>
      </c>
      <c r="AM96" s="110">
        <f t="shared" si="40"/>
        <v>2765000</v>
      </c>
      <c r="AN96" s="110">
        <f>SUM(AN98:AN104,AN107:AN125,AN127,AN129,AN131)</f>
        <v>280000</v>
      </c>
      <c r="AO96" s="110">
        <f t="shared" si="40"/>
        <v>8700000</v>
      </c>
      <c r="AP96" s="110">
        <f t="shared" si="40"/>
        <v>632757</v>
      </c>
      <c r="AQ96" s="110">
        <f t="shared" si="40"/>
        <v>0</v>
      </c>
      <c r="AR96" s="110">
        <f t="shared" si="40"/>
        <v>0</v>
      </c>
      <c r="AS96" s="110">
        <f t="shared" si="40"/>
        <v>0</v>
      </c>
      <c r="AT96" s="110">
        <f t="shared" si="40"/>
        <v>9612757</v>
      </c>
      <c r="AU96" s="110">
        <f>SUM(AU98:AU104,AU107:AU125,AU127,AU129,AU131)</f>
        <v>30342527.369999997</v>
      </c>
      <c r="AV96" s="111"/>
      <c r="AW96" s="111"/>
      <c r="AX96" s="111"/>
      <c r="AY96" s="111"/>
      <c r="AZ96" s="373"/>
      <c r="BA96" s="373"/>
      <c r="BB96" s="373"/>
      <c r="BC96" s="373"/>
      <c r="BD96" s="373"/>
      <c r="BE96" s="373"/>
      <c r="BF96" s="373"/>
      <c r="BG96" s="373"/>
      <c r="BH96" s="373"/>
      <c r="BI96" s="373"/>
      <c r="BJ96" s="373"/>
      <c r="BK96" s="373"/>
      <c r="BL96" s="373"/>
      <c r="BM96" s="373"/>
      <c r="BN96" s="373"/>
      <c r="BO96" s="373"/>
      <c r="BP96" s="373"/>
      <c r="BQ96" s="373"/>
      <c r="BR96" s="373"/>
      <c r="BS96" s="373"/>
      <c r="BT96" s="373"/>
      <c r="BU96" s="373"/>
      <c r="BV96" s="373"/>
      <c r="BW96" s="373"/>
      <c r="BX96" s="373"/>
      <c r="BY96" s="373"/>
      <c r="BZ96" s="373"/>
      <c r="CA96" s="373"/>
      <c r="CB96" s="373"/>
      <c r="CC96" s="373"/>
      <c r="CD96" s="373"/>
      <c r="CE96" s="373"/>
      <c r="CF96" s="373"/>
      <c r="CG96" s="373"/>
      <c r="CH96" s="373"/>
      <c r="CI96" s="373"/>
      <c r="CJ96" s="373"/>
      <c r="CK96" s="373"/>
      <c r="CL96" s="373"/>
      <c r="CM96" s="373"/>
      <c r="CN96" s="373"/>
      <c r="CO96" s="373"/>
      <c r="CP96" s="373"/>
      <c r="CQ96" s="373"/>
      <c r="CR96" s="373"/>
      <c r="CS96" s="373"/>
      <c r="CT96" s="373"/>
      <c r="CU96" s="373"/>
      <c r="CV96" s="373"/>
      <c r="CW96" s="373"/>
      <c r="CX96" s="373"/>
      <c r="CY96" s="373"/>
      <c r="CZ96" s="373"/>
      <c r="DA96" s="373"/>
      <c r="DB96" s="373"/>
      <c r="DC96" s="373"/>
      <c r="DD96" s="373"/>
      <c r="DE96" s="373"/>
      <c r="DF96" s="373"/>
      <c r="DG96" s="373"/>
      <c r="DH96" s="373"/>
      <c r="DI96" s="373"/>
      <c r="DJ96" s="373"/>
      <c r="DK96" s="373"/>
      <c r="DL96" s="373"/>
      <c r="DM96" s="373"/>
      <c r="DN96" s="373"/>
      <c r="DO96" s="373"/>
      <c r="DP96" s="373"/>
      <c r="DQ96" s="373"/>
      <c r="DR96" s="373"/>
      <c r="DS96" s="373"/>
      <c r="DT96" s="373"/>
      <c r="DU96" s="373"/>
      <c r="DV96" s="373"/>
      <c r="DW96" s="373"/>
      <c r="DX96" s="373"/>
      <c r="DY96" s="373"/>
      <c r="DZ96" s="373"/>
      <c r="EA96" s="373"/>
      <c r="EB96" s="373"/>
      <c r="EC96" s="373"/>
      <c r="ED96" s="373"/>
      <c r="EE96" s="373"/>
      <c r="EF96" s="373"/>
      <c r="EG96" s="373"/>
      <c r="EH96" s="373"/>
      <c r="EI96" s="373"/>
      <c r="EJ96" s="373"/>
      <c r="EK96" s="373"/>
      <c r="EL96" s="373"/>
      <c r="EM96" s="373"/>
      <c r="EN96" s="373"/>
      <c r="EO96" s="373"/>
      <c r="EP96" s="373"/>
      <c r="EQ96" s="373"/>
      <c r="ER96" s="373"/>
      <c r="ES96" s="373"/>
      <c r="ET96" s="373"/>
      <c r="EU96" s="373"/>
      <c r="EV96" s="373"/>
      <c r="EW96" s="373"/>
      <c r="EX96" s="373"/>
      <c r="EY96" s="373"/>
      <c r="EZ96" s="373"/>
      <c r="FA96" s="373"/>
      <c r="FB96" s="373"/>
      <c r="FC96" s="373"/>
      <c r="FD96" s="373"/>
      <c r="FE96" s="373"/>
      <c r="FF96" s="373"/>
      <c r="FG96" s="373"/>
      <c r="FH96" s="373"/>
      <c r="FI96" s="373"/>
      <c r="FJ96" s="373"/>
      <c r="FK96" s="373"/>
      <c r="FL96" s="373"/>
      <c r="FM96" s="373"/>
      <c r="FN96" s="373"/>
      <c r="FO96" s="373"/>
      <c r="FP96" s="373"/>
      <c r="FQ96" s="373"/>
      <c r="FR96" s="373"/>
      <c r="FS96" s="373"/>
      <c r="FT96" s="373"/>
      <c r="FU96" s="373"/>
      <c r="FV96" s="373"/>
      <c r="FW96" s="373"/>
      <c r="FX96" s="373"/>
      <c r="FY96" s="373"/>
      <c r="FZ96" s="373"/>
      <c r="GA96" s="373"/>
      <c r="GB96" s="373"/>
      <c r="GC96" s="373"/>
      <c r="GD96" s="373"/>
      <c r="GE96" s="373"/>
      <c r="GF96" s="373"/>
      <c r="GG96" s="373"/>
      <c r="GH96" s="373"/>
      <c r="GI96" s="373"/>
      <c r="GJ96" s="373"/>
      <c r="GK96" s="373"/>
      <c r="GL96" s="373"/>
      <c r="GM96" s="373"/>
      <c r="GN96" s="373"/>
      <c r="GO96" s="373"/>
      <c r="GP96" s="373"/>
      <c r="GQ96" s="373"/>
      <c r="GR96" s="373"/>
      <c r="GS96" s="373"/>
      <c r="GT96" s="373"/>
      <c r="GU96" s="373"/>
      <c r="GV96" s="373"/>
      <c r="GW96" s="373"/>
      <c r="GX96" s="373"/>
      <c r="GY96" s="373"/>
      <c r="GZ96" s="373"/>
      <c r="HA96" s="373"/>
      <c r="HB96" s="373"/>
      <c r="HC96" s="373"/>
      <c r="HD96" s="373"/>
      <c r="HE96" s="373"/>
      <c r="HF96" s="373"/>
      <c r="HG96" s="373"/>
      <c r="HH96" s="373"/>
      <c r="HI96" s="373"/>
      <c r="HJ96" s="373"/>
      <c r="HK96" s="373"/>
      <c r="HL96" s="373"/>
      <c r="HM96" s="373"/>
      <c r="HN96" s="373"/>
      <c r="HO96" s="373"/>
      <c r="HP96" s="373"/>
      <c r="HQ96" s="373"/>
      <c r="HR96" s="373"/>
      <c r="HS96" s="373"/>
      <c r="HT96" s="373"/>
      <c r="HU96" s="373"/>
      <c r="HV96" s="373"/>
      <c r="HW96" s="373"/>
      <c r="HX96" s="373"/>
      <c r="HY96" s="373"/>
      <c r="HZ96" s="373"/>
      <c r="IA96" s="373"/>
      <c r="IB96" s="373"/>
      <c r="IC96" s="373"/>
      <c r="ID96" s="373"/>
      <c r="IE96" s="373"/>
      <c r="IF96" s="373"/>
      <c r="IG96" s="373"/>
      <c r="IH96" s="373"/>
      <c r="II96" s="373"/>
      <c r="IJ96" s="373"/>
      <c r="IK96" s="373"/>
      <c r="IL96" s="373"/>
      <c r="IM96" s="373"/>
      <c r="IN96" s="373"/>
      <c r="IO96" s="373"/>
      <c r="IP96" s="373"/>
      <c r="IQ96" s="373"/>
      <c r="IR96" s="373"/>
      <c r="IS96" s="373"/>
      <c r="IT96" s="373"/>
      <c r="IU96" s="373"/>
      <c r="IV96" s="373"/>
      <c r="IW96" s="373"/>
      <c r="IX96" s="373"/>
      <c r="IY96" s="373"/>
      <c r="IZ96" s="373"/>
      <c r="JA96" s="373"/>
      <c r="JB96" s="373"/>
      <c r="JC96" s="373"/>
      <c r="JD96" s="373"/>
      <c r="JE96" s="373"/>
      <c r="JF96" s="373"/>
      <c r="JG96" s="373"/>
      <c r="JH96" s="373"/>
      <c r="JI96" s="373"/>
      <c r="JJ96" s="373"/>
      <c r="JK96" s="373"/>
      <c r="JL96" s="373"/>
      <c r="JM96" s="373"/>
      <c r="JN96" s="373"/>
      <c r="JO96" s="373"/>
      <c r="JP96" s="373"/>
      <c r="JQ96" s="373"/>
      <c r="JR96" s="373"/>
      <c r="JS96" s="373"/>
      <c r="JT96" s="373"/>
      <c r="JU96" s="373"/>
      <c r="JV96" s="373"/>
      <c r="JW96" s="373"/>
      <c r="JX96" s="373"/>
      <c r="JY96" s="373"/>
    </row>
    <row r="97" spans="1:285" s="131" customFormat="1" ht="48" customHeight="1" x14ac:dyDescent="0.25">
      <c r="A97" s="386" t="s">
        <v>597</v>
      </c>
      <c r="B97" s="387"/>
      <c r="C97" s="387"/>
      <c r="D97" s="387"/>
      <c r="E97" s="387"/>
      <c r="F97" s="387"/>
      <c r="G97" s="387"/>
      <c r="H97" s="387"/>
      <c r="I97" s="387"/>
      <c r="J97" s="387"/>
      <c r="K97" s="387"/>
      <c r="L97" s="387"/>
      <c r="M97" s="387"/>
      <c r="N97" s="387"/>
      <c r="O97" s="387"/>
      <c r="P97" s="387"/>
      <c r="Q97" s="387"/>
      <c r="R97" s="387"/>
      <c r="S97" s="387"/>
      <c r="T97" s="387"/>
      <c r="U97" s="387"/>
      <c r="V97" s="387"/>
      <c r="W97" s="387"/>
      <c r="X97" s="387"/>
      <c r="Y97" s="387"/>
      <c r="Z97" s="387"/>
      <c r="AA97" s="387"/>
      <c r="AB97" s="387"/>
      <c r="AC97" s="387"/>
      <c r="AD97" s="387"/>
      <c r="AE97" s="387"/>
      <c r="AF97" s="387"/>
      <c r="AG97" s="387"/>
      <c r="AH97" s="387"/>
      <c r="AI97" s="387"/>
      <c r="AJ97" s="387"/>
      <c r="AK97" s="387"/>
      <c r="AL97" s="387"/>
      <c r="AM97" s="387"/>
      <c r="AN97" s="387"/>
      <c r="AO97" s="387"/>
      <c r="AP97" s="387"/>
      <c r="AQ97" s="387"/>
      <c r="AR97" s="387"/>
      <c r="AS97" s="387"/>
      <c r="AT97" s="387"/>
      <c r="AU97" s="387"/>
      <c r="AV97" s="387"/>
      <c r="AW97" s="387"/>
      <c r="AX97" s="387"/>
      <c r="AY97" s="387"/>
      <c r="AZ97" s="375"/>
      <c r="BA97" s="375"/>
      <c r="BB97" s="375"/>
      <c r="BC97" s="375"/>
      <c r="BD97" s="375"/>
      <c r="BE97" s="375"/>
      <c r="BF97" s="375"/>
      <c r="BG97" s="375"/>
      <c r="BH97" s="375"/>
      <c r="BI97" s="375"/>
      <c r="BJ97" s="375"/>
      <c r="BK97" s="375"/>
      <c r="BL97" s="375"/>
      <c r="BM97" s="375"/>
      <c r="BN97" s="375"/>
      <c r="BO97" s="375"/>
      <c r="BP97" s="375"/>
      <c r="BQ97" s="375"/>
      <c r="BR97" s="375"/>
      <c r="BS97" s="375"/>
      <c r="BT97" s="375"/>
      <c r="BU97" s="375"/>
      <c r="BV97" s="375"/>
      <c r="BW97" s="375"/>
      <c r="BX97" s="375"/>
      <c r="BY97" s="375"/>
      <c r="BZ97" s="375"/>
      <c r="CA97" s="375"/>
      <c r="CB97" s="375"/>
      <c r="CC97" s="375"/>
      <c r="CD97" s="375"/>
      <c r="CE97" s="375"/>
      <c r="CF97" s="375"/>
      <c r="CG97" s="375"/>
      <c r="CH97" s="375"/>
      <c r="CI97" s="375"/>
      <c r="CJ97" s="375"/>
      <c r="CK97" s="375"/>
      <c r="CL97" s="375"/>
      <c r="CM97" s="375"/>
      <c r="CN97" s="375"/>
      <c r="CO97" s="375"/>
      <c r="CP97" s="375"/>
      <c r="CQ97" s="375"/>
      <c r="CR97" s="375"/>
      <c r="CS97" s="375"/>
      <c r="CT97" s="375"/>
      <c r="CU97" s="375"/>
      <c r="CV97" s="375"/>
      <c r="CW97" s="375"/>
      <c r="CX97" s="375"/>
      <c r="CY97" s="375"/>
      <c r="CZ97" s="375"/>
      <c r="DA97" s="375"/>
      <c r="DB97" s="375"/>
      <c r="DC97" s="375"/>
      <c r="DD97" s="375"/>
      <c r="DE97" s="375"/>
      <c r="DF97" s="375"/>
      <c r="DG97" s="375"/>
      <c r="DH97" s="375"/>
      <c r="DI97" s="375"/>
      <c r="DJ97" s="375"/>
      <c r="DK97" s="375"/>
      <c r="DL97" s="375"/>
      <c r="DM97" s="375"/>
      <c r="DN97" s="375"/>
      <c r="DO97" s="375"/>
      <c r="DP97" s="375"/>
      <c r="DQ97" s="375"/>
      <c r="DR97" s="375"/>
      <c r="DS97" s="375"/>
      <c r="DT97" s="375"/>
      <c r="DU97" s="375"/>
      <c r="DV97" s="375"/>
      <c r="DW97" s="375"/>
      <c r="DX97" s="375"/>
      <c r="DY97" s="375"/>
      <c r="DZ97" s="375"/>
      <c r="EA97" s="375"/>
      <c r="EB97" s="375"/>
      <c r="EC97" s="375"/>
      <c r="ED97" s="375"/>
      <c r="EE97" s="375"/>
      <c r="EF97" s="375"/>
      <c r="EG97" s="375"/>
      <c r="EH97" s="375"/>
      <c r="EI97" s="375"/>
      <c r="EJ97" s="375"/>
      <c r="EK97" s="375"/>
      <c r="EL97" s="375"/>
      <c r="EM97" s="375"/>
      <c r="EN97" s="375"/>
      <c r="EO97" s="375"/>
      <c r="EP97" s="375"/>
      <c r="EQ97" s="375"/>
      <c r="ER97" s="375"/>
      <c r="ES97" s="375"/>
      <c r="ET97" s="375"/>
      <c r="EU97" s="375"/>
      <c r="EV97" s="375"/>
      <c r="EW97" s="375"/>
      <c r="EX97" s="375"/>
      <c r="EY97" s="375"/>
      <c r="EZ97" s="375"/>
      <c r="FA97" s="375"/>
      <c r="FB97" s="375"/>
      <c r="FC97" s="375"/>
      <c r="FD97" s="375"/>
      <c r="FE97" s="375"/>
      <c r="FF97" s="375"/>
      <c r="FG97" s="375"/>
      <c r="FH97" s="375"/>
      <c r="FI97" s="375"/>
      <c r="FJ97" s="375"/>
      <c r="FK97" s="375"/>
      <c r="FL97" s="375"/>
      <c r="FM97" s="375"/>
      <c r="FN97" s="375"/>
      <c r="FO97" s="375"/>
      <c r="FP97" s="375"/>
      <c r="FQ97" s="375"/>
      <c r="FR97" s="375"/>
      <c r="FS97" s="375"/>
      <c r="FT97" s="375"/>
      <c r="FU97" s="375"/>
      <c r="FV97" s="375"/>
      <c r="FW97" s="375"/>
      <c r="FX97" s="375"/>
      <c r="FY97" s="375"/>
      <c r="FZ97" s="375"/>
      <c r="GA97" s="375"/>
      <c r="GB97" s="375"/>
      <c r="GC97" s="375"/>
      <c r="GD97" s="375"/>
      <c r="GE97" s="375"/>
      <c r="GF97" s="375"/>
      <c r="GG97" s="375"/>
      <c r="GH97" s="375"/>
      <c r="GI97" s="375"/>
      <c r="GJ97" s="375"/>
      <c r="GK97" s="375"/>
      <c r="GL97" s="375"/>
      <c r="GM97" s="375"/>
      <c r="GN97" s="375"/>
      <c r="GO97" s="375"/>
      <c r="GP97" s="375"/>
      <c r="GQ97" s="375"/>
      <c r="GR97" s="375"/>
      <c r="GS97" s="375"/>
      <c r="GT97" s="375"/>
      <c r="GU97" s="375"/>
      <c r="GV97" s="375"/>
      <c r="GW97" s="375"/>
      <c r="GX97" s="375"/>
      <c r="GY97" s="375"/>
      <c r="GZ97" s="375"/>
      <c r="HA97" s="375"/>
      <c r="HB97" s="375"/>
      <c r="HC97" s="375"/>
      <c r="HD97" s="375"/>
      <c r="HE97" s="375"/>
      <c r="HF97" s="375"/>
      <c r="HG97" s="375"/>
      <c r="HH97" s="375"/>
      <c r="HI97" s="375"/>
      <c r="HJ97" s="375"/>
      <c r="HK97" s="375"/>
      <c r="HL97" s="375"/>
      <c r="HM97" s="375"/>
      <c r="HN97" s="375"/>
      <c r="HO97" s="375"/>
      <c r="HP97" s="375"/>
      <c r="HQ97" s="375"/>
      <c r="HR97" s="375"/>
      <c r="HS97" s="375"/>
      <c r="HT97" s="375"/>
      <c r="HU97" s="375"/>
      <c r="HV97" s="375"/>
      <c r="HW97" s="375"/>
      <c r="HX97" s="375"/>
      <c r="HY97" s="375"/>
      <c r="HZ97" s="375"/>
      <c r="IA97" s="375"/>
      <c r="IB97" s="375"/>
      <c r="IC97" s="375"/>
      <c r="ID97" s="375"/>
      <c r="IE97" s="375"/>
      <c r="IF97" s="375"/>
      <c r="IG97" s="375"/>
      <c r="IH97" s="375"/>
      <c r="II97" s="375"/>
      <c r="IJ97" s="375"/>
      <c r="IK97" s="375"/>
      <c r="IL97" s="375"/>
      <c r="IM97" s="375"/>
      <c r="IN97" s="375"/>
      <c r="IO97" s="375"/>
      <c r="IP97" s="375"/>
      <c r="IQ97" s="375"/>
      <c r="IR97" s="375"/>
      <c r="IS97" s="375"/>
      <c r="IT97" s="375"/>
      <c r="IU97" s="375"/>
      <c r="IV97" s="375"/>
      <c r="IW97" s="375"/>
      <c r="IX97" s="375"/>
      <c r="IY97" s="375"/>
      <c r="IZ97" s="375"/>
      <c r="JA97" s="375"/>
      <c r="JB97" s="375"/>
      <c r="JC97" s="375"/>
      <c r="JD97" s="375"/>
      <c r="JE97" s="375"/>
      <c r="JF97" s="375"/>
      <c r="JG97" s="375"/>
      <c r="JH97" s="375"/>
      <c r="JI97" s="375"/>
      <c r="JJ97" s="375"/>
      <c r="JK97" s="375"/>
      <c r="JL97" s="375"/>
      <c r="JM97" s="375"/>
      <c r="JN97" s="375"/>
      <c r="JO97" s="375"/>
      <c r="JP97" s="375"/>
      <c r="JQ97" s="375"/>
      <c r="JR97" s="375"/>
      <c r="JS97" s="375"/>
      <c r="JT97" s="375"/>
      <c r="JU97" s="375"/>
      <c r="JV97" s="375"/>
      <c r="JW97" s="375"/>
      <c r="JX97" s="375"/>
      <c r="JY97" s="375"/>
    </row>
    <row r="98" spans="1:285" s="252" customFormat="1" ht="237" customHeight="1" x14ac:dyDescent="0.25">
      <c r="A98" s="126" t="s">
        <v>392</v>
      </c>
      <c r="B98" s="51" t="s">
        <v>878</v>
      </c>
      <c r="C98" s="48" t="s">
        <v>97</v>
      </c>
      <c r="D98" s="50"/>
      <c r="E98" s="109">
        <v>533744</v>
      </c>
      <c r="F98" s="50"/>
      <c r="G98" s="50"/>
      <c r="H98" s="50"/>
      <c r="I98" s="112">
        <v>114750</v>
      </c>
      <c r="J98" s="48" t="s">
        <v>42</v>
      </c>
      <c r="K98" s="87">
        <f>E98+F98+G98+I98</f>
        <v>648494</v>
      </c>
      <c r="L98" s="50"/>
      <c r="M98" s="50"/>
      <c r="N98" s="50"/>
      <c r="O98" s="50"/>
      <c r="P98" s="50"/>
      <c r="Q98" s="50"/>
      <c r="R98" s="87">
        <f t="shared" ref="R98:R125" si="41">L98+M98+N98+P98</f>
        <v>0</v>
      </c>
      <c r="S98" s="50"/>
      <c r="T98" s="50"/>
      <c r="U98" s="50"/>
      <c r="V98" s="50"/>
      <c r="W98" s="50"/>
      <c r="X98" s="50"/>
      <c r="Y98" s="87">
        <f t="shared" ref="Y98:Y125" si="42">S98+T98+U98+W98</f>
        <v>0</v>
      </c>
      <c r="Z98" s="50"/>
      <c r="AA98" s="50"/>
      <c r="AB98" s="50"/>
      <c r="AC98" s="50"/>
      <c r="AD98" s="50"/>
      <c r="AE98" s="50"/>
      <c r="AF98" s="87">
        <f t="shared" ref="AF98:AF125" si="43">Z98+AA98+AB98+AD98</f>
        <v>0</v>
      </c>
      <c r="AG98" s="50"/>
      <c r="AH98" s="50"/>
      <c r="AI98" s="50"/>
      <c r="AJ98" s="50"/>
      <c r="AK98" s="50"/>
      <c r="AL98" s="50"/>
      <c r="AM98" s="87">
        <f t="shared" ref="AM98:AM125" si="44">AG98+AH98+AI98+AK98</f>
        <v>0</v>
      </c>
      <c r="AN98" s="50"/>
      <c r="AO98" s="50"/>
      <c r="AP98" s="50"/>
      <c r="AQ98" s="50"/>
      <c r="AR98" s="50"/>
      <c r="AS98" s="50"/>
      <c r="AT98" s="87">
        <f t="shared" ref="AT98:AT125" si="45">AN98+AO98+AP98+AR98</f>
        <v>0</v>
      </c>
      <c r="AU98" s="88">
        <f>AT98+AM98+AF98+Y98+R98+K98</f>
        <v>648494</v>
      </c>
      <c r="AV98" s="113" t="s">
        <v>897</v>
      </c>
      <c r="AW98" s="50">
        <v>2022</v>
      </c>
      <c r="AX98" s="50">
        <v>2022</v>
      </c>
      <c r="AY98" s="91" t="s">
        <v>68</v>
      </c>
      <c r="AZ98" s="375"/>
      <c r="BA98" s="375"/>
      <c r="BB98" s="375"/>
      <c r="BC98" s="375"/>
      <c r="BD98" s="375"/>
      <c r="BE98" s="375"/>
      <c r="BF98" s="375"/>
      <c r="BG98" s="375"/>
      <c r="BH98" s="375"/>
      <c r="BI98" s="375"/>
      <c r="BJ98" s="375"/>
      <c r="BK98" s="375"/>
      <c r="BL98" s="375"/>
      <c r="BM98" s="375"/>
      <c r="BN98" s="375"/>
      <c r="BO98" s="375"/>
      <c r="BP98" s="375"/>
      <c r="BQ98" s="375"/>
      <c r="BR98" s="375"/>
      <c r="BS98" s="375"/>
      <c r="BT98" s="375"/>
      <c r="BU98" s="375"/>
      <c r="BV98" s="375"/>
      <c r="BW98" s="375"/>
      <c r="BX98" s="375"/>
      <c r="BY98" s="375"/>
      <c r="BZ98" s="375"/>
      <c r="CA98" s="375"/>
      <c r="CB98" s="375"/>
      <c r="CC98" s="375"/>
      <c r="CD98" s="375"/>
      <c r="CE98" s="375"/>
      <c r="CF98" s="375"/>
      <c r="CG98" s="375"/>
      <c r="CH98" s="375"/>
      <c r="CI98" s="375"/>
      <c r="CJ98" s="375"/>
      <c r="CK98" s="375"/>
      <c r="CL98" s="375"/>
      <c r="CM98" s="375"/>
      <c r="CN98" s="375"/>
      <c r="CO98" s="375"/>
      <c r="CP98" s="375"/>
      <c r="CQ98" s="375"/>
      <c r="CR98" s="375"/>
      <c r="CS98" s="375"/>
      <c r="CT98" s="375"/>
      <c r="CU98" s="375"/>
      <c r="CV98" s="375"/>
      <c r="CW98" s="375"/>
      <c r="CX98" s="375"/>
      <c r="CY98" s="375"/>
      <c r="CZ98" s="375"/>
      <c r="DA98" s="375"/>
      <c r="DB98" s="375"/>
      <c r="DC98" s="375"/>
      <c r="DD98" s="375"/>
      <c r="DE98" s="375"/>
      <c r="DF98" s="375"/>
      <c r="DG98" s="375"/>
      <c r="DH98" s="375"/>
      <c r="DI98" s="375"/>
      <c r="DJ98" s="375"/>
      <c r="DK98" s="375"/>
      <c r="DL98" s="375"/>
      <c r="DM98" s="375"/>
      <c r="DN98" s="375"/>
      <c r="DO98" s="375"/>
      <c r="DP98" s="375"/>
      <c r="DQ98" s="375"/>
      <c r="DR98" s="375"/>
      <c r="DS98" s="375"/>
      <c r="DT98" s="375"/>
      <c r="DU98" s="375"/>
      <c r="DV98" s="375"/>
      <c r="DW98" s="375"/>
      <c r="DX98" s="375"/>
      <c r="DY98" s="375"/>
      <c r="DZ98" s="375"/>
      <c r="EA98" s="375"/>
      <c r="EB98" s="375"/>
      <c r="EC98" s="375"/>
      <c r="ED98" s="375"/>
      <c r="EE98" s="375"/>
      <c r="EF98" s="375"/>
      <c r="EG98" s="375"/>
      <c r="EH98" s="375"/>
      <c r="EI98" s="375"/>
      <c r="EJ98" s="375"/>
      <c r="EK98" s="375"/>
      <c r="EL98" s="375"/>
      <c r="EM98" s="375"/>
      <c r="EN98" s="375"/>
      <c r="EO98" s="375"/>
      <c r="EP98" s="375"/>
      <c r="EQ98" s="375"/>
      <c r="ER98" s="375"/>
      <c r="ES98" s="375"/>
      <c r="ET98" s="375"/>
      <c r="EU98" s="375"/>
      <c r="EV98" s="375"/>
      <c r="EW98" s="375"/>
      <c r="EX98" s="375"/>
      <c r="EY98" s="375"/>
      <c r="EZ98" s="375"/>
      <c r="FA98" s="375"/>
      <c r="FB98" s="375"/>
      <c r="FC98" s="375"/>
      <c r="FD98" s="375"/>
      <c r="FE98" s="375"/>
      <c r="FF98" s="375"/>
      <c r="FG98" s="375"/>
      <c r="FH98" s="375"/>
      <c r="FI98" s="375"/>
      <c r="FJ98" s="375"/>
      <c r="FK98" s="375"/>
      <c r="FL98" s="375"/>
      <c r="FM98" s="375"/>
      <c r="FN98" s="375"/>
      <c r="FO98" s="375"/>
      <c r="FP98" s="375"/>
      <c r="FQ98" s="375"/>
      <c r="FR98" s="375"/>
      <c r="FS98" s="375"/>
      <c r="FT98" s="375"/>
      <c r="FU98" s="375"/>
      <c r="FV98" s="375"/>
      <c r="FW98" s="375"/>
      <c r="FX98" s="375"/>
      <c r="FY98" s="375"/>
      <c r="FZ98" s="375"/>
      <c r="GA98" s="375"/>
      <c r="GB98" s="375"/>
      <c r="GC98" s="375"/>
      <c r="GD98" s="375"/>
      <c r="GE98" s="375"/>
      <c r="GF98" s="375"/>
      <c r="GG98" s="375"/>
      <c r="GH98" s="375"/>
      <c r="GI98" s="375"/>
      <c r="GJ98" s="375"/>
      <c r="GK98" s="375"/>
      <c r="GL98" s="375"/>
      <c r="GM98" s="375"/>
      <c r="GN98" s="375"/>
      <c r="GO98" s="375"/>
      <c r="GP98" s="375"/>
      <c r="GQ98" s="375"/>
      <c r="GR98" s="375"/>
      <c r="GS98" s="375"/>
      <c r="GT98" s="375"/>
      <c r="GU98" s="375"/>
      <c r="GV98" s="375"/>
      <c r="GW98" s="375"/>
      <c r="GX98" s="375"/>
      <c r="GY98" s="375"/>
      <c r="GZ98" s="375"/>
      <c r="HA98" s="375"/>
      <c r="HB98" s="375"/>
      <c r="HC98" s="375"/>
      <c r="HD98" s="375"/>
      <c r="HE98" s="375"/>
      <c r="HF98" s="375"/>
      <c r="HG98" s="375"/>
      <c r="HH98" s="375"/>
      <c r="HI98" s="375"/>
      <c r="HJ98" s="375"/>
      <c r="HK98" s="375"/>
      <c r="HL98" s="375"/>
      <c r="HM98" s="375"/>
      <c r="HN98" s="375"/>
      <c r="HO98" s="375"/>
      <c r="HP98" s="375"/>
      <c r="HQ98" s="375"/>
      <c r="HR98" s="375"/>
      <c r="HS98" s="375"/>
      <c r="HT98" s="375"/>
      <c r="HU98" s="375"/>
      <c r="HV98" s="375"/>
      <c r="HW98" s="375"/>
      <c r="HX98" s="375"/>
      <c r="HY98" s="375"/>
      <c r="HZ98" s="375"/>
      <c r="IA98" s="375"/>
      <c r="IB98" s="375"/>
      <c r="IC98" s="375"/>
      <c r="ID98" s="375"/>
      <c r="IE98" s="375"/>
      <c r="IF98" s="375"/>
      <c r="IG98" s="375"/>
      <c r="IH98" s="375"/>
      <c r="II98" s="375"/>
      <c r="IJ98" s="375"/>
      <c r="IK98" s="375"/>
      <c r="IL98" s="375"/>
      <c r="IM98" s="375"/>
      <c r="IN98" s="375"/>
      <c r="IO98" s="375"/>
      <c r="IP98" s="375"/>
      <c r="IQ98" s="375"/>
      <c r="IR98" s="375"/>
      <c r="IS98" s="375"/>
      <c r="IT98" s="375"/>
      <c r="IU98" s="375"/>
      <c r="IV98" s="375"/>
      <c r="IW98" s="375"/>
      <c r="IX98" s="375"/>
      <c r="IY98" s="375"/>
      <c r="IZ98" s="375"/>
      <c r="JA98" s="375"/>
      <c r="JB98" s="375"/>
      <c r="JC98" s="375"/>
      <c r="JD98" s="375"/>
      <c r="JE98" s="375"/>
      <c r="JF98" s="375"/>
      <c r="JG98" s="375"/>
      <c r="JH98" s="375"/>
      <c r="JI98" s="375"/>
      <c r="JJ98" s="375"/>
      <c r="JK98" s="375"/>
      <c r="JL98" s="375"/>
      <c r="JM98" s="375"/>
      <c r="JN98" s="375"/>
      <c r="JO98" s="375"/>
      <c r="JP98" s="375"/>
      <c r="JQ98" s="375"/>
      <c r="JR98" s="375"/>
      <c r="JS98" s="375"/>
      <c r="JT98" s="375"/>
      <c r="JU98" s="375"/>
      <c r="JV98" s="375"/>
      <c r="JW98" s="375"/>
      <c r="JX98" s="375"/>
      <c r="JY98" s="375"/>
    </row>
    <row r="99" spans="1:285" s="5" customFormat="1" ht="340.5" customHeight="1" x14ac:dyDescent="0.25">
      <c r="A99" s="281" t="s">
        <v>393</v>
      </c>
      <c r="B99" s="232" t="s">
        <v>959</v>
      </c>
      <c r="C99" s="232" t="s">
        <v>97</v>
      </c>
      <c r="D99" s="274"/>
      <c r="E99" s="274"/>
      <c r="F99" s="274"/>
      <c r="G99" s="274"/>
      <c r="H99" s="274"/>
      <c r="I99" s="274"/>
      <c r="J99" s="274"/>
      <c r="K99" s="236">
        <f t="shared" ref="K99" si="46">E99+F99+G99+I99</f>
        <v>0</v>
      </c>
      <c r="L99" s="274"/>
      <c r="M99" s="274"/>
      <c r="N99" s="274"/>
      <c r="O99" s="274"/>
      <c r="P99" s="274"/>
      <c r="Q99" s="274"/>
      <c r="R99" s="236">
        <f t="shared" si="41"/>
        <v>0</v>
      </c>
      <c r="S99" s="274"/>
      <c r="T99" s="274"/>
      <c r="U99" s="274"/>
      <c r="V99" s="274"/>
      <c r="W99" s="274"/>
      <c r="X99" s="274"/>
      <c r="Y99" s="236">
        <f t="shared" si="42"/>
        <v>0</v>
      </c>
      <c r="Z99" s="274"/>
      <c r="AA99" s="274"/>
      <c r="AB99" s="274"/>
      <c r="AC99" s="274"/>
      <c r="AD99" s="274"/>
      <c r="AE99" s="274"/>
      <c r="AF99" s="236">
        <f t="shared" si="43"/>
        <v>0</v>
      </c>
      <c r="AG99" s="274"/>
      <c r="AH99" s="274">
        <v>300000</v>
      </c>
      <c r="AI99" s="274">
        <v>1700000</v>
      </c>
      <c r="AJ99" s="274" t="s">
        <v>46</v>
      </c>
      <c r="AK99" s="274"/>
      <c r="AL99" s="274"/>
      <c r="AM99" s="236">
        <f t="shared" si="44"/>
        <v>2000000</v>
      </c>
      <c r="AN99" s="274"/>
      <c r="AO99" s="274">
        <v>8700000</v>
      </c>
      <c r="AP99" s="274">
        <v>632757</v>
      </c>
      <c r="AQ99" s="274" t="s">
        <v>46</v>
      </c>
      <c r="AR99" s="274"/>
      <c r="AS99" s="274"/>
      <c r="AT99" s="236">
        <f t="shared" si="45"/>
        <v>9332757</v>
      </c>
      <c r="AU99" s="282">
        <f>AT99+AM99+AF99+Y99+R99+K99</f>
        <v>11332757</v>
      </c>
      <c r="AV99" s="303" t="s">
        <v>1034</v>
      </c>
      <c r="AW99" s="274">
        <v>2022</v>
      </c>
      <c r="AX99" s="274">
        <v>2028</v>
      </c>
      <c r="AY99" s="283" t="s">
        <v>68</v>
      </c>
      <c r="AZ99" s="373"/>
      <c r="BA99" s="373"/>
      <c r="BB99" s="373"/>
      <c r="BC99" s="373"/>
      <c r="BD99" s="373"/>
      <c r="BE99" s="373"/>
      <c r="BF99" s="373"/>
      <c r="BG99" s="373"/>
      <c r="BH99" s="373"/>
      <c r="BI99" s="373"/>
      <c r="BJ99" s="373"/>
      <c r="BK99" s="373"/>
      <c r="BL99" s="373"/>
      <c r="BM99" s="373"/>
      <c r="BN99" s="373"/>
      <c r="BO99" s="373"/>
      <c r="BP99" s="373"/>
      <c r="BQ99" s="373"/>
      <c r="BR99" s="373"/>
      <c r="BS99" s="373"/>
      <c r="BT99" s="373"/>
      <c r="BU99" s="373"/>
      <c r="BV99" s="373"/>
      <c r="BW99" s="373"/>
      <c r="BX99" s="373"/>
      <c r="BY99" s="373"/>
      <c r="BZ99" s="373"/>
      <c r="CA99" s="373"/>
      <c r="CB99" s="373"/>
      <c r="CC99" s="373"/>
      <c r="CD99" s="373"/>
      <c r="CE99" s="373"/>
      <c r="CF99" s="373"/>
      <c r="CG99" s="373"/>
      <c r="CH99" s="373"/>
      <c r="CI99" s="373"/>
      <c r="CJ99" s="373"/>
      <c r="CK99" s="373"/>
      <c r="CL99" s="373"/>
      <c r="CM99" s="373"/>
      <c r="CN99" s="373"/>
      <c r="CO99" s="373"/>
      <c r="CP99" s="373"/>
      <c r="CQ99" s="373"/>
      <c r="CR99" s="373"/>
      <c r="CS99" s="373"/>
      <c r="CT99" s="373"/>
      <c r="CU99" s="373"/>
      <c r="CV99" s="373"/>
      <c r="CW99" s="373"/>
      <c r="CX99" s="373"/>
      <c r="CY99" s="373"/>
      <c r="CZ99" s="373"/>
      <c r="DA99" s="373"/>
      <c r="DB99" s="373"/>
      <c r="DC99" s="373"/>
      <c r="DD99" s="373"/>
      <c r="DE99" s="373"/>
      <c r="DF99" s="373"/>
      <c r="DG99" s="373"/>
      <c r="DH99" s="373"/>
      <c r="DI99" s="373"/>
      <c r="DJ99" s="373"/>
      <c r="DK99" s="373"/>
      <c r="DL99" s="373"/>
      <c r="DM99" s="373"/>
      <c r="DN99" s="373"/>
      <c r="DO99" s="373"/>
      <c r="DP99" s="373"/>
      <c r="DQ99" s="373"/>
      <c r="DR99" s="373"/>
      <c r="DS99" s="373"/>
      <c r="DT99" s="373"/>
      <c r="DU99" s="373"/>
      <c r="DV99" s="373"/>
      <c r="DW99" s="373"/>
      <c r="DX99" s="373"/>
      <c r="DY99" s="373"/>
      <c r="DZ99" s="373"/>
      <c r="EA99" s="373"/>
      <c r="EB99" s="373"/>
      <c r="EC99" s="373"/>
      <c r="ED99" s="373"/>
      <c r="EE99" s="373"/>
      <c r="EF99" s="373"/>
      <c r="EG99" s="373"/>
      <c r="EH99" s="373"/>
      <c r="EI99" s="373"/>
      <c r="EJ99" s="373"/>
      <c r="EK99" s="373"/>
      <c r="EL99" s="373"/>
      <c r="EM99" s="373"/>
      <c r="EN99" s="373"/>
      <c r="EO99" s="373"/>
      <c r="EP99" s="373"/>
      <c r="EQ99" s="373"/>
      <c r="ER99" s="373"/>
      <c r="ES99" s="373"/>
      <c r="ET99" s="373"/>
      <c r="EU99" s="373"/>
      <c r="EV99" s="373"/>
      <c r="EW99" s="373"/>
      <c r="EX99" s="373"/>
      <c r="EY99" s="373"/>
      <c r="EZ99" s="373"/>
      <c r="FA99" s="373"/>
      <c r="FB99" s="373"/>
      <c r="FC99" s="373"/>
      <c r="FD99" s="373"/>
      <c r="FE99" s="373"/>
      <c r="FF99" s="373"/>
      <c r="FG99" s="373"/>
      <c r="FH99" s="373"/>
      <c r="FI99" s="373"/>
      <c r="FJ99" s="373"/>
      <c r="FK99" s="373"/>
      <c r="FL99" s="373"/>
      <c r="FM99" s="373"/>
      <c r="FN99" s="373"/>
      <c r="FO99" s="373"/>
      <c r="FP99" s="373"/>
      <c r="FQ99" s="373"/>
      <c r="FR99" s="373"/>
      <c r="FS99" s="373"/>
      <c r="FT99" s="373"/>
      <c r="FU99" s="373"/>
      <c r="FV99" s="373"/>
      <c r="FW99" s="373"/>
      <c r="FX99" s="373"/>
      <c r="FY99" s="373"/>
      <c r="FZ99" s="373"/>
      <c r="GA99" s="373"/>
      <c r="GB99" s="373"/>
      <c r="GC99" s="373"/>
      <c r="GD99" s="373"/>
      <c r="GE99" s="373"/>
      <c r="GF99" s="373"/>
      <c r="GG99" s="373"/>
      <c r="GH99" s="373"/>
      <c r="GI99" s="373"/>
      <c r="GJ99" s="373"/>
      <c r="GK99" s="373"/>
      <c r="GL99" s="373"/>
      <c r="GM99" s="373"/>
      <c r="GN99" s="373"/>
      <c r="GO99" s="373"/>
      <c r="GP99" s="373"/>
      <c r="GQ99" s="373"/>
      <c r="GR99" s="373"/>
      <c r="GS99" s="373"/>
      <c r="GT99" s="373"/>
      <c r="GU99" s="373"/>
      <c r="GV99" s="373"/>
      <c r="GW99" s="373"/>
      <c r="GX99" s="373"/>
      <c r="GY99" s="373"/>
      <c r="GZ99" s="373"/>
      <c r="HA99" s="373"/>
      <c r="HB99" s="373"/>
      <c r="HC99" s="373"/>
      <c r="HD99" s="373"/>
      <c r="HE99" s="373"/>
      <c r="HF99" s="373"/>
      <c r="HG99" s="373"/>
      <c r="HH99" s="373"/>
      <c r="HI99" s="373"/>
      <c r="HJ99" s="373"/>
      <c r="HK99" s="373"/>
      <c r="HL99" s="373"/>
      <c r="HM99" s="373"/>
      <c r="HN99" s="373"/>
      <c r="HO99" s="373"/>
      <c r="HP99" s="373"/>
      <c r="HQ99" s="373"/>
      <c r="HR99" s="373"/>
      <c r="HS99" s="373"/>
      <c r="HT99" s="373"/>
      <c r="HU99" s="373"/>
      <c r="HV99" s="373"/>
      <c r="HW99" s="373"/>
      <c r="HX99" s="373"/>
      <c r="HY99" s="373"/>
      <c r="HZ99" s="373"/>
      <c r="IA99" s="373"/>
      <c r="IB99" s="373"/>
      <c r="IC99" s="373"/>
      <c r="ID99" s="373"/>
      <c r="IE99" s="373"/>
      <c r="IF99" s="373"/>
      <c r="IG99" s="373"/>
      <c r="IH99" s="373"/>
      <c r="II99" s="373"/>
      <c r="IJ99" s="373"/>
      <c r="IK99" s="373"/>
      <c r="IL99" s="373"/>
      <c r="IM99" s="373"/>
      <c r="IN99" s="373"/>
      <c r="IO99" s="373"/>
      <c r="IP99" s="373"/>
      <c r="IQ99" s="373"/>
      <c r="IR99" s="373"/>
      <c r="IS99" s="373"/>
      <c r="IT99" s="373"/>
      <c r="IU99" s="373"/>
      <c r="IV99" s="373"/>
      <c r="IW99" s="373"/>
      <c r="IX99" s="373"/>
      <c r="IY99" s="373"/>
      <c r="IZ99" s="373"/>
      <c r="JA99" s="373"/>
      <c r="JB99" s="373"/>
      <c r="JC99" s="373"/>
      <c r="JD99" s="373"/>
      <c r="JE99" s="373"/>
      <c r="JF99" s="373"/>
      <c r="JG99" s="373"/>
      <c r="JH99" s="373"/>
      <c r="JI99" s="373"/>
      <c r="JJ99" s="373"/>
      <c r="JK99" s="373"/>
      <c r="JL99" s="373"/>
      <c r="JM99" s="373"/>
      <c r="JN99" s="373"/>
      <c r="JO99" s="373"/>
      <c r="JP99" s="373"/>
      <c r="JQ99" s="373"/>
      <c r="JR99" s="373"/>
      <c r="JS99" s="373"/>
      <c r="JT99" s="373"/>
      <c r="JU99" s="373"/>
      <c r="JV99" s="373"/>
      <c r="JW99" s="373"/>
      <c r="JX99" s="373"/>
      <c r="JY99" s="373"/>
    </row>
    <row r="100" spans="1:285" s="131" customFormat="1" ht="27" customHeight="1" x14ac:dyDescent="0.25">
      <c r="A100" s="380" t="s">
        <v>1044</v>
      </c>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1"/>
      <c r="AL100" s="381"/>
      <c r="AM100" s="381"/>
      <c r="AN100" s="381"/>
      <c r="AO100" s="381"/>
      <c r="AP100" s="381"/>
      <c r="AQ100" s="381"/>
      <c r="AR100" s="381"/>
      <c r="AS100" s="381"/>
      <c r="AT100" s="381"/>
      <c r="AU100" s="381"/>
      <c r="AV100" s="381"/>
      <c r="AW100" s="381"/>
      <c r="AX100" s="381"/>
      <c r="AY100" s="382"/>
      <c r="AZ100" s="375"/>
      <c r="BA100" s="375"/>
      <c r="BB100" s="375"/>
      <c r="BC100" s="375"/>
      <c r="BD100" s="375"/>
      <c r="BE100" s="375"/>
      <c r="BF100" s="375"/>
      <c r="BG100" s="375"/>
      <c r="BH100" s="375"/>
      <c r="BI100" s="375"/>
      <c r="BJ100" s="375"/>
      <c r="BK100" s="375"/>
      <c r="BL100" s="375"/>
      <c r="BM100" s="375"/>
      <c r="BN100" s="375"/>
      <c r="BO100" s="375"/>
      <c r="BP100" s="375"/>
      <c r="BQ100" s="375"/>
      <c r="BR100" s="375"/>
      <c r="BS100" s="375"/>
      <c r="BT100" s="375"/>
      <c r="BU100" s="375"/>
      <c r="BV100" s="375"/>
      <c r="BW100" s="375"/>
      <c r="BX100" s="375"/>
      <c r="BY100" s="375"/>
      <c r="BZ100" s="375"/>
      <c r="CA100" s="375"/>
      <c r="CB100" s="375"/>
      <c r="CC100" s="375"/>
      <c r="CD100" s="375"/>
      <c r="CE100" s="375"/>
      <c r="CF100" s="375"/>
      <c r="CG100" s="375"/>
      <c r="CH100" s="375"/>
      <c r="CI100" s="375"/>
      <c r="CJ100" s="375"/>
      <c r="CK100" s="375"/>
      <c r="CL100" s="375"/>
      <c r="CM100" s="375"/>
      <c r="CN100" s="375"/>
      <c r="CO100" s="375"/>
      <c r="CP100" s="375"/>
      <c r="CQ100" s="375"/>
      <c r="CR100" s="375"/>
      <c r="CS100" s="375"/>
      <c r="CT100" s="375"/>
      <c r="CU100" s="375"/>
      <c r="CV100" s="375"/>
      <c r="CW100" s="375"/>
      <c r="CX100" s="375"/>
      <c r="CY100" s="375"/>
      <c r="CZ100" s="375"/>
      <c r="DA100" s="375"/>
      <c r="DB100" s="375"/>
      <c r="DC100" s="375"/>
      <c r="DD100" s="375"/>
      <c r="DE100" s="375"/>
      <c r="DF100" s="375"/>
      <c r="DG100" s="375"/>
      <c r="DH100" s="375"/>
      <c r="DI100" s="375"/>
      <c r="DJ100" s="375"/>
      <c r="DK100" s="375"/>
      <c r="DL100" s="375"/>
      <c r="DM100" s="375"/>
      <c r="DN100" s="375"/>
      <c r="DO100" s="375"/>
      <c r="DP100" s="375"/>
      <c r="DQ100" s="375"/>
      <c r="DR100" s="375"/>
      <c r="DS100" s="375"/>
      <c r="DT100" s="375"/>
      <c r="DU100" s="375"/>
      <c r="DV100" s="375"/>
      <c r="DW100" s="375"/>
      <c r="DX100" s="375"/>
      <c r="DY100" s="375"/>
      <c r="DZ100" s="375"/>
      <c r="EA100" s="375"/>
      <c r="EB100" s="375"/>
      <c r="EC100" s="375"/>
      <c r="ED100" s="375"/>
      <c r="EE100" s="375"/>
      <c r="EF100" s="375"/>
      <c r="EG100" s="375"/>
      <c r="EH100" s="375"/>
      <c r="EI100" s="375"/>
      <c r="EJ100" s="375"/>
      <c r="EK100" s="375"/>
      <c r="EL100" s="375"/>
      <c r="EM100" s="375"/>
      <c r="EN100" s="375"/>
      <c r="EO100" s="375"/>
      <c r="EP100" s="375"/>
      <c r="EQ100" s="375"/>
      <c r="ER100" s="375"/>
      <c r="ES100" s="375"/>
      <c r="ET100" s="375"/>
      <c r="EU100" s="375"/>
      <c r="EV100" s="375"/>
      <c r="EW100" s="375"/>
      <c r="EX100" s="375"/>
      <c r="EY100" s="375"/>
      <c r="EZ100" s="375"/>
      <c r="FA100" s="375"/>
      <c r="FB100" s="375"/>
      <c r="FC100" s="375"/>
      <c r="FD100" s="375"/>
      <c r="FE100" s="375"/>
      <c r="FF100" s="375"/>
      <c r="FG100" s="375"/>
      <c r="FH100" s="375"/>
      <c r="FI100" s="375"/>
      <c r="FJ100" s="375"/>
      <c r="FK100" s="375"/>
      <c r="FL100" s="375"/>
      <c r="FM100" s="375"/>
      <c r="FN100" s="375"/>
      <c r="FO100" s="375"/>
      <c r="FP100" s="375"/>
      <c r="FQ100" s="375"/>
      <c r="FR100" s="375"/>
      <c r="FS100" s="375"/>
      <c r="FT100" s="375"/>
      <c r="FU100" s="375"/>
      <c r="FV100" s="375"/>
      <c r="FW100" s="375"/>
      <c r="FX100" s="375"/>
      <c r="FY100" s="375"/>
      <c r="FZ100" s="375"/>
      <c r="GA100" s="375"/>
      <c r="GB100" s="375"/>
      <c r="GC100" s="375"/>
      <c r="GD100" s="375"/>
      <c r="GE100" s="375"/>
      <c r="GF100" s="375"/>
      <c r="GG100" s="375"/>
      <c r="GH100" s="375"/>
      <c r="GI100" s="375"/>
      <c r="GJ100" s="375"/>
      <c r="GK100" s="375"/>
      <c r="GL100" s="375"/>
      <c r="GM100" s="375"/>
      <c r="GN100" s="375"/>
      <c r="GO100" s="375"/>
      <c r="GP100" s="375"/>
      <c r="GQ100" s="375"/>
      <c r="GR100" s="375"/>
      <c r="GS100" s="375"/>
      <c r="GT100" s="375"/>
      <c r="GU100" s="375"/>
      <c r="GV100" s="375"/>
      <c r="GW100" s="375"/>
      <c r="GX100" s="375"/>
      <c r="GY100" s="375"/>
      <c r="GZ100" s="375"/>
      <c r="HA100" s="375"/>
      <c r="HB100" s="375"/>
      <c r="HC100" s="375"/>
      <c r="HD100" s="375"/>
      <c r="HE100" s="375"/>
      <c r="HF100" s="375"/>
      <c r="HG100" s="375"/>
      <c r="HH100" s="375"/>
      <c r="HI100" s="375"/>
      <c r="HJ100" s="375"/>
      <c r="HK100" s="375"/>
      <c r="HL100" s="375"/>
      <c r="HM100" s="375"/>
      <c r="HN100" s="375"/>
      <c r="HO100" s="375"/>
      <c r="HP100" s="375"/>
      <c r="HQ100" s="375"/>
      <c r="HR100" s="375"/>
      <c r="HS100" s="375"/>
      <c r="HT100" s="375"/>
      <c r="HU100" s="375"/>
      <c r="HV100" s="375"/>
      <c r="HW100" s="375"/>
      <c r="HX100" s="375"/>
      <c r="HY100" s="375"/>
      <c r="HZ100" s="375"/>
      <c r="IA100" s="375"/>
      <c r="IB100" s="375"/>
      <c r="IC100" s="375"/>
      <c r="ID100" s="375"/>
      <c r="IE100" s="375"/>
      <c r="IF100" s="375"/>
      <c r="IG100" s="375"/>
      <c r="IH100" s="375"/>
      <c r="II100" s="375"/>
      <c r="IJ100" s="375"/>
      <c r="IK100" s="375"/>
      <c r="IL100" s="375"/>
      <c r="IM100" s="375"/>
      <c r="IN100" s="375"/>
      <c r="IO100" s="375"/>
      <c r="IP100" s="375"/>
      <c r="IQ100" s="375"/>
      <c r="IR100" s="375"/>
      <c r="IS100" s="375"/>
      <c r="IT100" s="375"/>
      <c r="IU100" s="375"/>
      <c r="IV100" s="375"/>
      <c r="IW100" s="375"/>
      <c r="IX100" s="375"/>
      <c r="IY100" s="375"/>
      <c r="IZ100" s="375"/>
      <c r="JA100" s="375"/>
      <c r="JB100" s="375"/>
      <c r="JC100" s="375"/>
      <c r="JD100" s="375"/>
      <c r="JE100" s="375"/>
      <c r="JF100" s="375"/>
      <c r="JG100" s="375"/>
      <c r="JH100" s="375"/>
      <c r="JI100" s="375"/>
      <c r="JJ100" s="375"/>
      <c r="JK100" s="375"/>
      <c r="JL100" s="375"/>
      <c r="JM100" s="375"/>
      <c r="JN100" s="375"/>
      <c r="JO100" s="375"/>
      <c r="JP100" s="375"/>
      <c r="JQ100" s="375"/>
      <c r="JR100" s="375"/>
      <c r="JS100" s="375"/>
      <c r="JT100" s="375"/>
      <c r="JU100" s="375"/>
      <c r="JV100" s="375"/>
      <c r="JW100" s="375"/>
      <c r="JX100" s="375"/>
      <c r="JY100" s="375"/>
    </row>
    <row r="101" spans="1:285" s="313" customFormat="1" ht="357" customHeight="1" x14ac:dyDescent="0.25">
      <c r="A101" s="340" t="s">
        <v>394</v>
      </c>
      <c r="B101" s="341" t="s">
        <v>1012</v>
      </c>
      <c r="C101" s="217" t="s">
        <v>97</v>
      </c>
      <c r="D101" s="342"/>
      <c r="E101" s="342"/>
      <c r="F101" s="342"/>
      <c r="G101" s="342"/>
      <c r="H101" s="342"/>
      <c r="I101" s="342"/>
      <c r="J101" s="342"/>
      <c r="K101" s="223">
        <f t="shared" ref="K101" si="47">E101+F101+G101+I101</f>
        <v>0</v>
      </c>
      <c r="L101" s="244">
        <v>67818.899999999994</v>
      </c>
      <c r="M101" s="342"/>
      <c r="N101" s="342"/>
      <c r="O101" s="342"/>
      <c r="P101" s="342"/>
      <c r="Q101" s="342"/>
      <c r="R101" s="223">
        <f t="shared" ref="R101" si="48">L101+M101+N101+P101</f>
        <v>67818.899999999994</v>
      </c>
      <c r="S101" s="343">
        <f>138889.8+91666.1</f>
        <v>230555.9</v>
      </c>
      <c r="T101" s="343">
        <v>726000</v>
      </c>
      <c r="U101" s="342"/>
      <c r="V101" s="342"/>
      <c r="W101" s="342"/>
      <c r="X101" s="342"/>
      <c r="Y101" s="223">
        <f t="shared" ref="Y101" si="49">S101+T101+U101+W101</f>
        <v>956555.9</v>
      </c>
      <c r="Z101" s="343">
        <v>1213235.8999999999</v>
      </c>
      <c r="AA101" s="343">
        <v>774000</v>
      </c>
      <c r="AB101" s="342"/>
      <c r="AC101" s="342"/>
      <c r="AD101" s="342"/>
      <c r="AE101" s="342"/>
      <c r="AF101" s="223">
        <f t="shared" ref="AF101" si="50">Z101+AA101+AB101+AD101</f>
        <v>1987235.9</v>
      </c>
      <c r="AG101" s="342"/>
      <c r="AH101" s="342"/>
      <c r="AI101" s="342"/>
      <c r="AJ101" s="342"/>
      <c r="AK101" s="342"/>
      <c r="AL101" s="342"/>
      <c r="AM101" s="223">
        <f t="shared" ref="AM101" si="51">AG101+AH101+AI101+AK101</f>
        <v>0</v>
      </c>
      <c r="AN101" s="342"/>
      <c r="AO101" s="342"/>
      <c r="AP101" s="342"/>
      <c r="AQ101" s="342"/>
      <c r="AR101" s="342"/>
      <c r="AS101" s="342"/>
      <c r="AT101" s="223">
        <f t="shared" ref="AT101" si="52">AN101+AO101+AP101+AR101</f>
        <v>0</v>
      </c>
      <c r="AU101" s="344">
        <f>AT101+AM101+AF101+Y101+R101+K101</f>
        <v>3011610.6999999997</v>
      </c>
      <c r="AV101" s="345" t="s">
        <v>1069</v>
      </c>
      <c r="AW101" s="342">
        <v>2023</v>
      </c>
      <c r="AX101" s="342">
        <v>2025</v>
      </c>
      <c r="AY101" s="346" t="s">
        <v>68</v>
      </c>
      <c r="AZ101" s="360"/>
      <c r="BA101" s="360"/>
      <c r="BB101" s="360"/>
      <c r="BC101" s="360"/>
      <c r="BD101" s="360"/>
      <c r="BE101" s="360"/>
      <c r="BF101" s="360"/>
      <c r="BG101" s="360"/>
      <c r="BH101" s="360"/>
      <c r="BI101" s="360"/>
      <c r="BJ101" s="360"/>
      <c r="BK101" s="360"/>
      <c r="BL101" s="360"/>
      <c r="BM101" s="360"/>
      <c r="BN101" s="360"/>
      <c r="BO101" s="360"/>
      <c r="BP101" s="360"/>
      <c r="BQ101" s="360"/>
      <c r="BR101" s="360"/>
      <c r="BS101" s="360"/>
      <c r="BT101" s="360"/>
      <c r="BU101" s="360"/>
      <c r="BV101" s="360"/>
      <c r="BW101" s="360"/>
      <c r="BX101" s="360"/>
      <c r="BY101" s="360"/>
      <c r="BZ101" s="360"/>
      <c r="CA101" s="360"/>
      <c r="CB101" s="360"/>
      <c r="CC101" s="360"/>
      <c r="CD101" s="360"/>
      <c r="CE101" s="360"/>
      <c r="CF101" s="360"/>
      <c r="CG101" s="360"/>
      <c r="CH101" s="360"/>
      <c r="CI101" s="360"/>
      <c r="CJ101" s="360"/>
      <c r="CK101" s="360"/>
      <c r="CL101" s="360"/>
      <c r="CM101" s="360"/>
      <c r="CN101" s="360"/>
      <c r="CO101" s="360"/>
      <c r="CP101" s="360"/>
      <c r="CQ101" s="360"/>
      <c r="CR101" s="360"/>
      <c r="CS101" s="360"/>
      <c r="CT101" s="360"/>
      <c r="CU101" s="360"/>
      <c r="CV101" s="360"/>
      <c r="CW101" s="360"/>
      <c r="CX101" s="360"/>
      <c r="CY101" s="360"/>
      <c r="CZ101" s="360"/>
      <c r="DA101" s="360"/>
      <c r="DB101" s="360"/>
      <c r="DC101" s="360"/>
      <c r="DD101" s="360"/>
      <c r="DE101" s="360"/>
      <c r="DF101" s="360"/>
      <c r="DG101" s="360"/>
      <c r="DH101" s="360"/>
      <c r="DI101" s="360"/>
      <c r="DJ101" s="360"/>
      <c r="DK101" s="360"/>
      <c r="DL101" s="360"/>
      <c r="DM101" s="360"/>
      <c r="DN101" s="360"/>
      <c r="DO101" s="360"/>
      <c r="DP101" s="360"/>
      <c r="DQ101" s="360"/>
      <c r="DR101" s="360"/>
      <c r="DS101" s="360"/>
      <c r="DT101" s="360"/>
      <c r="DU101" s="360"/>
      <c r="DV101" s="360"/>
      <c r="DW101" s="360"/>
      <c r="DX101" s="360"/>
      <c r="DY101" s="360"/>
      <c r="DZ101" s="360"/>
      <c r="EA101" s="360"/>
      <c r="EB101" s="360"/>
      <c r="EC101" s="360"/>
      <c r="ED101" s="360"/>
      <c r="EE101" s="360"/>
      <c r="EF101" s="360"/>
      <c r="EG101" s="360"/>
      <c r="EH101" s="360"/>
      <c r="EI101" s="360"/>
      <c r="EJ101" s="360"/>
      <c r="EK101" s="360"/>
      <c r="EL101" s="360"/>
      <c r="EM101" s="360"/>
      <c r="EN101" s="360"/>
      <c r="EO101" s="360"/>
      <c r="EP101" s="360"/>
      <c r="EQ101" s="360"/>
      <c r="ER101" s="360"/>
      <c r="ES101" s="360"/>
      <c r="ET101" s="360"/>
      <c r="EU101" s="360"/>
      <c r="EV101" s="360"/>
      <c r="EW101" s="360"/>
      <c r="EX101" s="360"/>
      <c r="EY101" s="360"/>
      <c r="EZ101" s="360"/>
      <c r="FA101" s="360"/>
      <c r="FB101" s="360"/>
      <c r="FC101" s="360"/>
      <c r="FD101" s="360"/>
      <c r="FE101" s="360"/>
      <c r="FF101" s="360"/>
      <c r="FG101" s="360"/>
      <c r="FH101" s="360"/>
      <c r="FI101" s="360"/>
      <c r="FJ101" s="360"/>
      <c r="FK101" s="360"/>
      <c r="FL101" s="360"/>
      <c r="FM101" s="360"/>
      <c r="FN101" s="360"/>
      <c r="FO101" s="360"/>
      <c r="FP101" s="360"/>
      <c r="FQ101" s="360"/>
      <c r="FR101" s="360"/>
      <c r="FS101" s="360"/>
      <c r="FT101" s="360"/>
      <c r="FU101" s="360"/>
      <c r="FV101" s="360"/>
      <c r="FW101" s="360"/>
      <c r="FX101" s="360"/>
      <c r="FY101" s="360"/>
      <c r="FZ101" s="360"/>
      <c r="GA101" s="360"/>
      <c r="GB101" s="360"/>
      <c r="GC101" s="360"/>
      <c r="GD101" s="360"/>
      <c r="GE101" s="360"/>
      <c r="GF101" s="360"/>
      <c r="GG101" s="360"/>
      <c r="GH101" s="360"/>
      <c r="GI101" s="360"/>
      <c r="GJ101" s="360"/>
      <c r="GK101" s="360"/>
      <c r="GL101" s="360"/>
      <c r="GM101" s="360"/>
      <c r="GN101" s="360"/>
      <c r="GO101" s="360"/>
      <c r="GP101" s="360"/>
      <c r="GQ101" s="360"/>
      <c r="GR101" s="360"/>
      <c r="GS101" s="360"/>
      <c r="GT101" s="360"/>
      <c r="GU101" s="360"/>
      <c r="GV101" s="360"/>
      <c r="GW101" s="360"/>
      <c r="GX101" s="360"/>
      <c r="GY101" s="360"/>
      <c r="GZ101" s="360"/>
      <c r="HA101" s="360"/>
      <c r="HB101" s="360"/>
      <c r="HC101" s="360"/>
      <c r="HD101" s="360"/>
      <c r="HE101" s="360"/>
      <c r="HF101" s="360"/>
      <c r="HG101" s="360"/>
      <c r="HH101" s="360"/>
      <c r="HI101" s="360"/>
      <c r="HJ101" s="360"/>
      <c r="HK101" s="360"/>
      <c r="HL101" s="360"/>
      <c r="HM101" s="360"/>
      <c r="HN101" s="360"/>
      <c r="HO101" s="360"/>
      <c r="HP101" s="360"/>
      <c r="HQ101" s="360"/>
      <c r="HR101" s="360"/>
      <c r="HS101" s="360"/>
      <c r="HT101" s="360"/>
      <c r="HU101" s="360"/>
      <c r="HV101" s="360"/>
      <c r="HW101" s="360"/>
      <c r="HX101" s="360"/>
      <c r="HY101" s="360"/>
      <c r="HZ101" s="360"/>
      <c r="IA101" s="360"/>
      <c r="IB101" s="360"/>
      <c r="IC101" s="360"/>
      <c r="ID101" s="360"/>
      <c r="IE101" s="360"/>
      <c r="IF101" s="360"/>
      <c r="IG101" s="360"/>
      <c r="IH101" s="360"/>
      <c r="II101" s="360"/>
      <c r="IJ101" s="360"/>
      <c r="IK101" s="360"/>
      <c r="IL101" s="360"/>
      <c r="IM101" s="360"/>
      <c r="IN101" s="360"/>
      <c r="IO101" s="360"/>
      <c r="IP101" s="360"/>
      <c r="IQ101" s="360"/>
      <c r="IR101" s="360"/>
      <c r="IS101" s="360"/>
      <c r="IT101" s="360"/>
      <c r="IU101" s="360"/>
      <c r="IV101" s="360"/>
      <c r="IW101" s="360"/>
      <c r="IX101" s="360"/>
      <c r="IY101" s="360"/>
      <c r="IZ101" s="360"/>
      <c r="JA101" s="360"/>
      <c r="JB101" s="360"/>
      <c r="JC101" s="360"/>
      <c r="JD101" s="360"/>
      <c r="JE101" s="360"/>
      <c r="JF101" s="360"/>
      <c r="JG101" s="360"/>
      <c r="JH101" s="360"/>
      <c r="JI101" s="360"/>
      <c r="JJ101" s="360"/>
      <c r="JK101" s="360"/>
      <c r="JL101" s="360"/>
      <c r="JM101" s="360"/>
      <c r="JN101" s="360"/>
      <c r="JO101" s="360"/>
      <c r="JP101" s="360"/>
      <c r="JQ101" s="360"/>
      <c r="JR101" s="360"/>
      <c r="JS101" s="360"/>
      <c r="JT101" s="360"/>
      <c r="JU101" s="360"/>
      <c r="JV101" s="360"/>
      <c r="JW101" s="360"/>
      <c r="JX101" s="360"/>
      <c r="JY101" s="360"/>
    </row>
    <row r="102" spans="1:285" s="314" customFormat="1" ht="45.95" customHeight="1" x14ac:dyDescent="0.25">
      <c r="A102" s="404" t="s">
        <v>1074</v>
      </c>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c r="AY102" s="406"/>
      <c r="AZ102" s="364"/>
      <c r="BA102" s="364"/>
      <c r="BB102" s="364"/>
      <c r="BC102" s="364"/>
      <c r="BD102" s="364"/>
      <c r="BE102" s="364"/>
      <c r="BF102" s="364"/>
      <c r="BG102" s="364"/>
      <c r="BH102" s="364"/>
      <c r="BI102" s="364"/>
      <c r="BJ102" s="364"/>
      <c r="BK102" s="364"/>
      <c r="BL102" s="364"/>
      <c r="BM102" s="364"/>
      <c r="BN102" s="364"/>
      <c r="BO102" s="364"/>
      <c r="BP102" s="364"/>
      <c r="BQ102" s="364"/>
      <c r="BR102" s="364"/>
      <c r="BS102" s="364"/>
      <c r="BT102" s="364"/>
      <c r="BU102" s="364"/>
      <c r="BV102" s="364"/>
      <c r="BW102" s="364"/>
      <c r="BX102" s="364"/>
      <c r="BY102" s="364"/>
      <c r="BZ102" s="364"/>
      <c r="CA102" s="364"/>
      <c r="CB102" s="364"/>
      <c r="CC102" s="364"/>
      <c r="CD102" s="364"/>
      <c r="CE102" s="364"/>
      <c r="CF102" s="364"/>
      <c r="CG102" s="364"/>
      <c r="CH102" s="364"/>
      <c r="CI102" s="364"/>
      <c r="CJ102" s="364"/>
      <c r="CK102" s="364"/>
      <c r="CL102" s="364"/>
      <c r="CM102" s="364"/>
      <c r="CN102" s="364"/>
      <c r="CO102" s="364"/>
      <c r="CP102" s="364"/>
      <c r="CQ102" s="364"/>
      <c r="CR102" s="364"/>
      <c r="CS102" s="364"/>
      <c r="CT102" s="364"/>
      <c r="CU102" s="364"/>
      <c r="CV102" s="364"/>
      <c r="CW102" s="364"/>
      <c r="CX102" s="364"/>
      <c r="CY102" s="364"/>
      <c r="CZ102" s="364"/>
      <c r="DA102" s="364"/>
      <c r="DB102" s="364"/>
      <c r="DC102" s="364"/>
      <c r="DD102" s="364"/>
      <c r="DE102" s="364"/>
      <c r="DF102" s="364"/>
      <c r="DG102" s="364"/>
      <c r="DH102" s="364"/>
      <c r="DI102" s="364"/>
      <c r="DJ102" s="364"/>
      <c r="DK102" s="364"/>
      <c r="DL102" s="364"/>
      <c r="DM102" s="364"/>
      <c r="DN102" s="364"/>
      <c r="DO102" s="364"/>
      <c r="DP102" s="364"/>
      <c r="DQ102" s="364"/>
      <c r="DR102" s="364"/>
      <c r="DS102" s="364"/>
      <c r="DT102" s="364"/>
      <c r="DU102" s="364"/>
      <c r="DV102" s="364"/>
      <c r="DW102" s="364"/>
      <c r="DX102" s="364"/>
      <c r="DY102" s="364"/>
      <c r="DZ102" s="364"/>
      <c r="EA102" s="364"/>
      <c r="EB102" s="364"/>
      <c r="EC102" s="364"/>
      <c r="ED102" s="364"/>
      <c r="EE102" s="364"/>
      <c r="EF102" s="364"/>
      <c r="EG102" s="364"/>
      <c r="EH102" s="364"/>
      <c r="EI102" s="364"/>
      <c r="EJ102" s="364"/>
      <c r="EK102" s="364"/>
      <c r="EL102" s="364"/>
      <c r="EM102" s="364"/>
      <c r="EN102" s="364"/>
      <c r="EO102" s="364"/>
      <c r="EP102" s="364"/>
      <c r="EQ102" s="364"/>
      <c r="ER102" s="364"/>
      <c r="ES102" s="364"/>
      <c r="ET102" s="364"/>
      <c r="EU102" s="364"/>
      <c r="EV102" s="364"/>
      <c r="EW102" s="364"/>
      <c r="EX102" s="364"/>
      <c r="EY102" s="364"/>
      <c r="EZ102" s="364"/>
      <c r="FA102" s="364"/>
      <c r="FB102" s="364"/>
      <c r="FC102" s="364"/>
      <c r="FD102" s="364"/>
      <c r="FE102" s="364"/>
      <c r="FF102" s="364"/>
      <c r="FG102" s="364"/>
      <c r="FH102" s="364"/>
      <c r="FI102" s="364"/>
      <c r="FJ102" s="364"/>
      <c r="FK102" s="364"/>
      <c r="FL102" s="364"/>
      <c r="FM102" s="364"/>
      <c r="FN102" s="364"/>
      <c r="FO102" s="364"/>
      <c r="FP102" s="364"/>
      <c r="FQ102" s="364"/>
      <c r="FR102" s="364"/>
      <c r="FS102" s="364"/>
      <c r="FT102" s="364"/>
      <c r="FU102" s="364"/>
      <c r="FV102" s="364"/>
      <c r="FW102" s="364"/>
      <c r="FX102" s="364"/>
      <c r="FY102" s="364"/>
      <c r="FZ102" s="364"/>
      <c r="GA102" s="364"/>
      <c r="GB102" s="364"/>
      <c r="GC102" s="364"/>
      <c r="GD102" s="364"/>
      <c r="GE102" s="364"/>
      <c r="GF102" s="364"/>
      <c r="GG102" s="364"/>
      <c r="GH102" s="364"/>
      <c r="GI102" s="364"/>
      <c r="GJ102" s="364"/>
      <c r="GK102" s="364"/>
      <c r="GL102" s="364"/>
      <c r="GM102" s="364"/>
      <c r="GN102" s="364"/>
      <c r="GO102" s="364"/>
      <c r="GP102" s="364"/>
      <c r="GQ102" s="364"/>
      <c r="GR102" s="364"/>
      <c r="GS102" s="364"/>
      <c r="GT102" s="364"/>
      <c r="GU102" s="364"/>
      <c r="GV102" s="364"/>
      <c r="GW102" s="364"/>
      <c r="GX102" s="364"/>
      <c r="GY102" s="364"/>
      <c r="GZ102" s="364"/>
      <c r="HA102" s="364"/>
      <c r="HB102" s="364"/>
      <c r="HC102" s="364"/>
      <c r="HD102" s="364"/>
      <c r="HE102" s="364"/>
      <c r="HF102" s="364"/>
      <c r="HG102" s="364"/>
      <c r="HH102" s="364"/>
      <c r="HI102" s="364"/>
      <c r="HJ102" s="364"/>
      <c r="HK102" s="364"/>
      <c r="HL102" s="364"/>
      <c r="HM102" s="364"/>
      <c r="HN102" s="364"/>
      <c r="HO102" s="364"/>
      <c r="HP102" s="364"/>
      <c r="HQ102" s="364"/>
      <c r="HR102" s="364"/>
      <c r="HS102" s="364"/>
      <c r="HT102" s="364"/>
      <c r="HU102" s="364"/>
      <c r="HV102" s="364"/>
      <c r="HW102" s="364"/>
      <c r="HX102" s="364"/>
      <c r="HY102" s="364"/>
      <c r="HZ102" s="364"/>
      <c r="IA102" s="364"/>
      <c r="IB102" s="364"/>
      <c r="IC102" s="364"/>
      <c r="ID102" s="364"/>
      <c r="IE102" s="364"/>
      <c r="IF102" s="364"/>
      <c r="IG102" s="364"/>
      <c r="IH102" s="364"/>
      <c r="II102" s="364"/>
      <c r="IJ102" s="364"/>
      <c r="IK102" s="364"/>
      <c r="IL102" s="364"/>
      <c r="IM102" s="364"/>
      <c r="IN102" s="364"/>
      <c r="IO102" s="364"/>
      <c r="IP102" s="364"/>
      <c r="IQ102" s="364"/>
      <c r="IR102" s="364"/>
      <c r="IS102" s="364"/>
      <c r="IT102" s="364"/>
      <c r="IU102" s="364"/>
      <c r="IV102" s="364"/>
      <c r="IW102" s="364"/>
      <c r="IX102" s="364"/>
      <c r="IY102" s="364"/>
      <c r="IZ102" s="364"/>
      <c r="JA102" s="364"/>
      <c r="JB102" s="364"/>
      <c r="JC102" s="364"/>
      <c r="JD102" s="364"/>
      <c r="JE102" s="364"/>
      <c r="JF102" s="364"/>
      <c r="JG102" s="364"/>
      <c r="JH102" s="364"/>
      <c r="JI102" s="364"/>
      <c r="JJ102" s="364"/>
      <c r="JK102" s="364"/>
      <c r="JL102" s="364"/>
      <c r="JM102" s="364"/>
      <c r="JN102" s="364"/>
      <c r="JO102" s="364"/>
      <c r="JP102" s="364"/>
      <c r="JQ102" s="364"/>
      <c r="JR102" s="364"/>
      <c r="JS102" s="364"/>
      <c r="JT102" s="364"/>
      <c r="JU102" s="364"/>
      <c r="JV102" s="364"/>
      <c r="JW102" s="364"/>
      <c r="JX102" s="364"/>
      <c r="JY102" s="364"/>
    </row>
    <row r="103" spans="1:285" ht="354" customHeight="1" x14ac:dyDescent="0.25">
      <c r="A103" s="126" t="s">
        <v>395</v>
      </c>
      <c r="B103" s="114" t="s">
        <v>182</v>
      </c>
      <c r="C103" s="48" t="s">
        <v>97</v>
      </c>
      <c r="D103" s="50"/>
      <c r="E103" s="50">
        <v>45461.36</v>
      </c>
      <c r="F103" s="50"/>
      <c r="G103" s="50"/>
      <c r="H103" s="50"/>
      <c r="I103" s="48">
        <v>222672.85</v>
      </c>
      <c r="J103" s="48" t="s">
        <v>42</v>
      </c>
      <c r="K103" s="87">
        <f t="shared" ref="K103:K125" si="53">E103+F103+G103+I103</f>
        <v>268134.21000000002</v>
      </c>
      <c r="L103" s="48">
        <v>24479.19</v>
      </c>
      <c r="M103" s="48"/>
      <c r="N103" s="48"/>
      <c r="O103" s="48"/>
      <c r="P103" s="48">
        <v>119900.77</v>
      </c>
      <c r="Q103" s="48" t="s">
        <v>42</v>
      </c>
      <c r="R103" s="87">
        <f t="shared" si="41"/>
        <v>144379.96</v>
      </c>
      <c r="S103" s="50"/>
      <c r="T103" s="50"/>
      <c r="U103" s="50"/>
      <c r="V103" s="50"/>
      <c r="W103" s="50"/>
      <c r="X103" s="50"/>
      <c r="Y103" s="87">
        <f t="shared" si="42"/>
        <v>0</v>
      </c>
      <c r="Z103" s="50"/>
      <c r="AA103" s="50"/>
      <c r="AB103" s="50"/>
      <c r="AC103" s="50"/>
      <c r="AD103" s="50"/>
      <c r="AE103" s="50"/>
      <c r="AF103" s="87">
        <f t="shared" si="43"/>
        <v>0</v>
      </c>
      <c r="AG103" s="50"/>
      <c r="AH103" s="50"/>
      <c r="AI103" s="50"/>
      <c r="AJ103" s="50"/>
      <c r="AK103" s="50"/>
      <c r="AL103" s="50"/>
      <c r="AM103" s="87">
        <f t="shared" si="44"/>
        <v>0</v>
      </c>
      <c r="AN103" s="50"/>
      <c r="AO103" s="50"/>
      <c r="AP103" s="50"/>
      <c r="AQ103" s="50"/>
      <c r="AR103" s="50"/>
      <c r="AS103" s="50"/>
      <c r="AT103" s="87">
        <f t="shared" si="45"/>
        <v>0</v>
      </c>
      <c r="AU103" s="88">
        <f>AT103+AM103+AF103+Y103+R103+K103</f>
        <v>412514.17000000004</v>
      </c>
      <c r="AV103" s="115" t="s">
        <v>894</v>
      </c>
      <c r="AW103" s="50">
        <v>2022</v>
      </c>
      <c r="AX103" s="50">
        <v>2023</v>
      </c>
      <c r="AY103" s="91" t="s">
        <v>181</v>
      </c>
    </row>
    <row r="104" spans="1:285" ht="212.45" customHeight="1" x14ac:dyDescent="0.25">
      <c r="A104" s="281" t="s">
        <v>946</v>
      </c>
      <c r="B104" s="232" t="s">
        <v>947</v>
      </c>
      <c r="C104" s="232" t="s">
        <v>97</v>
      </c>
      <c r="D104" s="274"/>
      <c r="E104" s="274"/>
      <c r="F104" s="274"/>
      <c r="G104" s="274"/>
      <c r="H104" s="274"/>
      <c r="I104" s="274"/>
      <c r="J104" s="274"/>
      <c r="K104" s="236">
        <f t="shared" si="53"/>
        <v>0</v>
      </c>
      <c r="L104" s="274"/>
      <c r="M104" s="274"/>
      <c r="N104" s="274"/>
      <c r="O104" s="274"/>
      <c r="P104" s="274"/>
      <c r="Q104" s="274"/>
      <c r="R104" s="236">
        <f t="shared" si="41"/>
        <v>0</v>
      </c>
      <c r="S104" s="274"/>
      <c r="T104" s="274"/>
      <c r="U104" s="274"/>
      <c r="V104" s="274"/>
      <c r="W104" s="274">
        <v>12000000</v>
      </c>
      <c r="X104" s="274"/>
      <c r="Y104" s="236">
        <f t="shared" si="42"/>
        <v>12000000</v>
      </c>
      <c r="Z104" s="274"/>
      <c r="AA104" s="274"/>
      <c r="AB104" s="274"/>
      <c r="AC104" s="274"/>
      <c r="AD104" s="274"/>
      <c r="AE104" s="274"/>
      <c r="AF104" s="236">
        <f t="shared" si="43"/>
        <v>0</v>
      </c>
      <c r="AG104" s="274"/>
      <c r="AH104" s="274"/>
      <c r="AI104" s="274"/>
      <c r="AJ104" s="274"/>
      <c r="AK104" s="274"/>
      <c r="AL104" s="274"/>
      <c r="AM104" s="236">
        <f t="shared" si="44"/>
        <v>0</v>
      </c>
      <c r="AN104" s="274"/>
      <c r="AO104" s="274"/>
      <c r="AP104" s="274"/>
      <c r="AQ104" s="274"/>
      <c r="AR104" s="274"/>
      <c r="AS104" s="274"/>
      <c r="AT104" s="236">
        <f t="shared" si="45"/>
        <v>0</v>
      </c>
      <c r="AU104" s="282">
        <f>AT104+AM104+AF104+Y104+R104+K104</f>
        <v>12000000</v>
      </c>
      <c r="AV104" s="279" t="s">
        <v>988</v>
      </c>
      <c r="AW104" s="274">
        <v>2022</v>
      </c>
      <c r="AX104" s="274">
        <v>2025</v>
      </c>
      <c r="AY104" s="283" t="s">
        <v>68</v>
      </c>
    </row>
    <row r="105" spans="1:285" ht="34.5" customHeight="1" x14ac:dyDescent="0.25">
      <c r="A105" s="380" t="s">
        <v>989</v>
      </c>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2"/>
    </row>
    <row r="106" spans="1:285" ht="42.6" customHeight="1" x14ac:dyDescent="0.25">
      <c r="A106" s="386" t="s">
        <v>598</v>
      </c>
      <c r="B106" s="387"/>
      <c r="C106" s="387"/>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87"/>
      <c r="AL106" s="387"/>
      <c r="AM106" s="387"/>
      <c r="AN106" s="387"/>
      <c r="AO106" s="387"/>
      <c r="AP106" s="387"/>
      <c r="AQ106" s="387"/>
      <c r="AR106" s="387"/>
      <c r="AS106" s="387"/>
      <c r="AT106" s="387"/>
      <c r="AU106" s="387"/>
      <c r="AV106" s="387"/>
      <c r="AW106" s="387"/>
      <c r="AX106" s="387"/>
      <c r="AY106" s="387"/>
    </row>
    <row r="107" spans="1:285" ht="123" customHeight="1" x14ac:dyDescent="0.25">
      <c r="A107" s="126" t="s">
        <v>396</v>
      </c>
      <c r="B107" s="51" t="s">
        <v>107</v>
      </c>
      <c r="C107" s="48" t="s">
        <v>97</v>
      </c>
      <c r="D107" s="50"/>
      <c r="E107" s="104">
        <v>200000</v>
      </c>
      <c r="F107" s="50"/>
      <c r="G107" s="50"/>
      <c r="H107" s="50"/>
      <c r="I107" s="50"/>
      <c r="J107" s="50"/>
      <c r="K107" s="87">
        <f t="shared" si="53"/>
        <v>200000</v>
      </c>
      <c r="L107" s="104">
        <v>200000</v>
      </c>
      <c r="M107" s="50"/>
      <c r="N107" s="50"/>
      <c r="O107" s="50"/>
      <c r="P107" s="50"/>
      <c r="Q107" s="50"/>
      <c r="R107" s="87">
        <f t="shared" si="41"/>
        <v>200000</v>
      </c>
      <c r="S107" s="50"/>
      <c r="T107" s="50"/>
      <c r="U107" s="50"/>
      <c r="V107" s="50"/>
      <c r="W107" s="50"/>
      <c r="X107" s="50"/>
      <c r="Y107" s="87">
        <f t="shared" si="42"/>
        <v>0</v>
      </c>
      <c r="Z107" s="50"/>
      <c r="AA107" s="50"/>
      <c r="AB107" s="50"/>
      <c r="AC107" s="50"/>
      <c r="AD107" s="50"/>
      <c r="AE107" s="50"/>
      <c r="AF107" s="87">
        <f t="shared" si="43"/>
        <v>0</v>
      </c>
      <c r="AG107" s="50"/>
      <c r="AH107" s="50"/>
      <c r="AI107" s="50"/>
      <c r="AJ107" s="50"/>
      <c r="AK107" s="50"/>
      <c r="AL107" s="50"/>
      <c r="AM107" s="87">
        <f t="shared" si="44"/>
        <v>0</v>
      </c>
      <c r="AN107" s="50"/>
      <c r="AO107" s="50"/>
      <c r="AP107" s="50"/>
      <c r="AQ107" s="50"/>
      <c r="AR107" s="50"/>
      <c r="AS107" s="50"/>
      <c r="AT107" s="87">
        <f t="shared" si="45"/>
        <v>0</v>
      </c>
      <c r="AU107" s="88">
        <f t="shared" ref="AU107:AU117" si="54">AT107+AM107+AF107+Y107+R107+K107</f>
        <v>400000</v>
      </c>
      <c r="AV107" s="89" t="s">
        <v>742</v>
      </c>
      <c r="AW107" s="50">
        <v>2022</v>
      </c>
      <c r="AX107" s="50">
        <v>2027</v>
      </c>
      <c r="AY107" s="48" t="s">
        <v>147</v>
      </c>
    </row>
    <row r="108" spans="1:285" ht="95.25" customHeight="1" x14ac:dyDescent="0.25">
      <c r="A108" s="126" t="s">
        <v>397</v>
      </c>
      <c r="B108" s="51" t="s">
        <v>257</v>
      </c>
      <c r="C108" s="48" t="s">
        <v>97</v>
      </c>
      <c r="D108" s="50"/>
      <c r="E108" s="104">
        <v>50000</v>
      </c>
      <c r="F108" s="50"/>
      <c r="G108" s="50"/>
      <c r="H108" s="50"/>
      <c r="I108" s="50"/>
      <c r="J108" s="50"/>
      <c r="K108" s="87">
        <f t="shared" si="53"/>
        <v>50000</v>
      </c>
      <c r="L108" s="104">
        <v>50000</v>
      </c>
      <c r="M108" s="50"/>
      <c r="N108" s="50"/>
      <c r="O108" s="50"/>
      <c r="P108" s="50"/>
      <c r="Q108" s="50"/>
      <c r="R108" s="87">
        <f t="shared" si="41"/>
        <v>50000</v>
      </c>
      <c r="S108" s="50"/>
      <c r="T108" s="50"/>
      <c r="U108" s="50"/>
      <c r="V108" s="50"/>
      <c r="W108" s="50"/>
      <c r="X108" s="50"/>
      <c r="Y108" s="87">
        <f t="shared" si="42"/>
        <v>0</v>
      </c>
      <c r="Z108" s="50"/>
      <c r="AA108" s="50"/>
      <c r="AB108" s="50"/>
      <c r="AC108" s="50"/>
      <c r="AD108" s="50"/>
      <c r="AE108" s="50"/>
      <c r="AF108" s="87">
        <f t="shared" si="43"/>
        <v>0</v>
      </c>
      <c r="AG108" s="50"/>
      <c r="AH108" s="50"/>
      <c r="AI108" s="50"/>
      <c r="AJ108" s="50"/>
      <c r="AK108" s="50"/>
      <c r="AL108" s="50"/>
      <c r="AM108" s="87">
        <f t="shared" si="44"/>
        <v>0</v>
      </c>
      <c r="AN108" s="50"/>
      <c r="AO108" s="50"/>
      <c r="AP108" s="50"/>
      <c r="AQ108" s="50"/>
      <c r="AR108" s="50"/>
      <c r="AS108" s="50"/>
      <c r="AT108" s="87">
        <f t="shared" si="45"/>
        <v>0</v>
      </c>
      <c r="AU108" s="88">
        <f t="shared" si="54"/>
        <v>100000</v>
      </c>
      <c r="AV108" s="89" t="s">
        <v>743</v>
      </c>
      <c r="AW108" s="50">
        <v>2022</v>
      </c>
      <c r="AX108" s="50">
        <v>2027</v>
      </c>
      <c r="AY108" s="48" t="s">
        <v>148</v>
      </c>
    </row>
    <row r="109" spans="1:285" ht="99.75" customHeight="1" x14ac:dyDescent="0.25">
      <c r="A109" s="126" t="s">
        <v>523</v>
      </c>
      <c r="B109" s="51" t="s">
        <v>232</v>
      </c>
      <c r="C109" s="48" t="s">
        <v>97</v>
      </c>
      <c r="D109" s="50"/>
      <c r="E109" s="90"/>
      <c r="F109" s="50"/>
      <c r="G109" s="50"/>
      <c r="H109" s="50"/>
      <c r="I109" s="50"/>
      <c r="J109" s="50"/>
      <c r="K109" s="87">
        <f t="shared" si="53"/>
        <v>0</v>
      </c>
      <c r="L109" s="50">
        <v>50000</v>
      </c>
      <c r="M109" s="50"/>
      <c r="N109" s="50"/>
      <c r="O109" s="50"/>
      <c r="P109" s="50"/>
      <c r="Q109" s="50"/>
      <c r="R109" s="87">
        <f t="shared" si="41"/>
        <v>50000</v>
      </c>
      <c r="S109" s="50"/>
      <c r="T109" s="50"/>
      <c r="U109" s="50"/>
      <c r="V109" s="50"/>
      <c r="W109" s="50"/>
      <c r="X109" s="50"/>
      <c r="Y109" s="87">
        <f t="shared" si="42"/>
        <v>0</v>
      </c>
      <c r="Z109" s="50"/>
      <c r="AA109" s="50"/>
      <c r="AB109" s="50"/>
      <c r="AC109" s="50"/>
      <c r="AD109" s="50"/>
      <c r="AE109" s="50"/>
      <c r="AF109" s="87">
        <f t="shared" si="43"/>
        <v>0</v>
      </c>
      <c r="AG109" s="50"/>
      <c r="AH109" s="50"/>
      <c r="AI109" s="50"/>
      <c r="AJ109" s="50"/>
      <c r="AK109" s="50"/>
      <c r="AL109" s="50"/>
      <c r="AM109" s="87">
        <f t="shared" si="44"/>
        <v>0</v>
      </c>
      <c r="AN109" s="50"/>
      <c r="AO109" s="50"/>
      <c r="AP109" s="50"/>
      <c r="AQ109" s="50"/>
      <c r="AR109" s="50"/>
      <c r="AS109" s="50"/>
      <c r="AT109" s="87">
        <f t="shared" si="45"/>
        <v>0</v>
      </c>
      <c r="AU109" s="88">
        <f t="shared" si="54"/>
        <v>50000</v>
      </c>
      <c r="AV109" s="89" t="s">
        <v>744</v>
      </c>
      <c r="AW109" s="50">
        <v>2023</v>
      </c>
      <c r="AX109" s="50">
        <v>2023</v>
      </c>
      <c r="AY109" s="48" t="s">
        <v>231</v>
      </c>
    </row>
    <row r="110" spans="1:285" ht="84" customHeight="1" x14ac:dyDescent="0.25">
      <c r="A110" s="126" t="s">
        <v>524</v>
      </c>
      <c r="B110" s="51" t="s">
        <v>240</v>
      </c>
      <c r="C110" s="48" t="s">
        <v>97</v>
      </c>
      <c r="D110" s="50"/>
      <c r="E110" s="104"/>
      <c r="F110" s="50"/>
      <c r="G110" s="50"/>
      <c r="H110" s="50"/>
      <c r="I110" s="50"/>
      <c r="J110" s="50"/>
      <c r="K110" s="87">
        <f t="shared" si="53"/>
        <v>0</v>
      </c>
      <c r="L110" s="50"/>
      <c r="M110" s="50"/>
      <c r="N110" s="50"/>
      <c r="O110" s="50"/>
      <c r="P110" s="50"/>
      <c r="Q110" s="50"/>
      <c r="R110" s="87">
        <f t="shared" si="41"/>
        <v>0</v>
      </c>
      <c r="S110" s="50"/>
      <c r="T110" s="50"/>
      <c r="U110" s="50"/>
      <c r="V110" s="50"/>
      <c r="W110" s="50"/>
      <c r="X110" s="50"/>
      <c r="Y110" s="87">
        <f t="shared" si="42"/>
        <v>0</v>
      </c>
      <c r="Z110" s="50"/>
      <c r="AA110" s="50"/>
      <c r="AB110" s="50"/>
      <c r="AC110" s="50"/>
      <c r="AD110" s="50"/>
      <c r="AE110" s="50"/>
      <c r="AF110" s="87">
        <f t="shared" si="43"/>
        <v>0</v>
      </c>
      <c r="AG110" s="50">
        <v>70000</v>
      </c>
      <c r="AH110" s="50"/>
      <c r="AI110" s="50"/>
      <c r="AJ110" s="50"/>
      <c r="AK110" s="50"/>
      <c r="AL110" s="50"/>
      <c r="AM110" s="87">
        <f t="shared" si="44"/>
        <v>70000</v>
      </c>
      <c r="AN110" s="50"/>
      <c r="AO110" s="50"/>
      <c r="AP110" s="50"/>
      <c r="AQ110" s="50"/>
      <c r="AR110" s="50"/>
      <c r="AS110" s="50"/>
      <c r="AT110" s="87">
        <f t="shared" si="45"/>
        <v>0</v>
      </c>
      <c r="AU110" s="88">
        <f t="shared" si="54"/>
        <v>70000</v>
      </c>
      <c r="AV110" s="89" t="s">
        <v>745</v>
      </c>
      <c r="AW110" s="50">
        <v>2026</v>
      </c>
      <c r="AX110" s="50">
        <v>2026</v>
      </c>
      <c r="AY110" s="48" t="s">
        <v>234</v>
      </c>
    </row>
    <row r="111" spans="1:285" ht="124.5" customHeight="1" x14ac:dyDescent="0.25">
      <c r="A111" s="126" t="s">
        <v>525</v>
      </c>
      <c r="B111" s="51" t="s">
        <v>241</v>
      </c>
      <c r="C111" s="48" t="s">
        <v>97</v>
      </c>
      <c r="D111" s="50"/>
      <c r="E111" s="104"/>
      <c r="F111" s="50"/>
      <c r="G111" s="50"/>
      <c r="H111" s="50"/>
      <c r="I111" s="50"/>
      <c r="J111" s="50"/>
      <c r="K111" s="87">
        <f t="shared" si="53"/>
        <v>0</v>
      </c>
      <c r="L111" s="50"/>
      <c r="M111" s="50"/>
      <c r="N111" s="50"/>
      <c r="O111" s="50"/>
      <c r="P111" s="50"/>
      <c r="Q111" s="50"/>
      <c r="R111" s="87">
        <f t="shared" si="41"/>
        <v>0</v>
      </c>
      <c r="S111" s="50"/>
      <c r="T111" s="50"/>
      <c r="U111" s="50"/>
      <c r="V111" s="50"/>
      <c r="W111" s="50"/>
      <c r="X111" s="50"/>
      <c r="Y111" s="87">
        <f t="shared" si="42"/>
        <v>0</v>
      </c>
      <c r="Z111" s="50"/>
      <c r="AA111" s="50"/>
      <c r="AB111" s="50"/>
      <c r="AC111" s="50"/>
      <c r="AD111" s="50"/>
      <c r="AE111" s="50"/>
      <c r="AF111" s="87">
        <f t="shared" si="43"/>
        <v>0</v>
      </c>
      <c r="AG111" s="50">
        <v>50000</v>
      </c>
      <c r="AH111" s="50"/>
      <c r="AI111" s="50"/>
      <c r="AJ111" s="50"/>
      <c r="AK111" s="50"/>
      <c r="AL111" s="50"/>
      <c r="AM111" s="87">
        <f t="shared" si="44"/>
        <v>50000</v>
      </c>
      <c r="AN111" s="50"/>
      <c r="AO111" s="50"/>
      <c r="AP111" s="50"/>
      <c r="AQ111" s="50"/>
      <c r="AR111" s="50"/>
      <c r="AS111" s="50"/>
      <c r="AT111" s="87">
        <f t="shared" si="45"/>
        <v>0</v>
      </c>
      <c r="AU111" s="88">
        <f t="shared" si="54"/>
        <v>50000</v>
      </c>
      <c r="AV111" s="89" t="s">
        <v>746</v>
      </c>
      <c r="AW111" s="50">
        <v>2026</v>
      </c>
      <c r="AX111" s="50">
        <v>2026</v>
      </c>
      <c r="AY111" s="48" t="s">
        <v>234</v>
      </c>
    </row>
    <row r="112" spans="1:285" ht="88.5" customHeight="1" x14ac:dyDescent="0.25">
      <c r="A112" s="126" t="s">
        <v>526</v>
      </c>
      <c r="B112" s="51" t="s">
        <v>242</v>
      </c>
      <c r="C112" s="48" t="s">
        <v>97</v>
      </c>
      <c r="D112" s="50"/>
      <c r="E112" s="104"/>
      <c r="F112" s="50"/>
      <c r="G112" s="50"/>
      <c r="H112" s="50"/>
      <c r="I112" s="50"/>
      <c r="J112" s="50"/>
      <c r="K112" s="87">
        <f t="shared" si="53"/>
        <v>0</v>
      </c>
      <c r="L112" s="50"/>
      <c r="M112" s="50"/>
      <c r="N112" s="50"/>
      <c r="O112" s="50"/>
      <c r="P112" s="50"/>
      <c r="Q112" s="50"/>
      <c r="R112" s="87">
        <f t="shared" si="41"/>
        <v>0</v>
      </c>
      <c r="S112" s="50"/>
      <c r="T112" s="50"/>
      <c r="U112" s="50"/>
      <c r="V112" s="50"/>
      <c r="W112" s="50"/>
      <c r="X112" s="50"/>
      <c r="Y112" s="87">
        <f t="shared" si="42"/>
        <v>0</v>
      </c>
      <c r="Z112" s="50"/>
      <c r="AA112" s="50"/>
      <c r="AB112" s="50"/>
      <c r="AC112" s="50"/>
      <c r="AD112" s="50"/>
      <c r="AE112" s="50"/>
      <c r="AF112" s="87">
        <f t="shared" si="43"/>
        <v>0</v>
      </c>
      <c r="AG112" s="50">
        <v>500000</v>
      </c>
      <c r="AH112" s="50"/>
      <c r="AI112" s="50"/>
      <c r="AJ112" s="50"/>
      <c r="AK112" s="50"/>
      <c r="AL112" s="50"/>
      <c r="AM112" s="87">
        <f t="shared" si="44"/>
        <v>500000</v>
      </c>
      <c r="AN112" s="50"/>
      <c r="AO112" s="50"/>
      <c r="AP112" s="50"/>
      <c r="AQ112" s="50"/>
      <c r="AR112" s="50"/>
      <c r="AS112" s="50"/>
      <c r="AT112" s="87">
        <f t="shared" si="45"/>
        <v>0</v>
      </c>
      <c r="AU112" s="88">
        <f t="shared" si="54"/>
        <v>500000</v>
      </c>
      <c r="AV112" s="89" t="s">
        <v>747</v>
      </c>
      <c r="AW112" s="50">
        <v>2023</v>
      </c>
      <c r="AX112" s="50">
        <v>2023</v>
      </c>
      <c r="AY112" s="48" t="s">
        <v>234</v>
      </c>
    </row>
    <row r="113" spans="1:285" ht="117" customHeight="1" x14ac:dyDescent="0.25">
      <c r="A113" s="126" t="s">
        <v>527</v>
      </c>
      <c r="B113" s="51" t="s">
        <v>243</v>
      </c>
      <c r="C113" s="48" t="s">
        <v>97</v>
      </c>
      <c r="D113" s="50"/>
      <c r="E113" s="104"/>
      <c r="F113" s="50"/>
      <c r="G113" s="50"/>
      <c r="H113" s="50"/>
      <c r="I113" s="50"/>
      <c r="J113" s="50"/>
      <c r="K113" s="87">
        <f t="shared" si="53"/>
        <v>0</v>
      </c>
      <c r="L113" s="50"/>
      <c r="M113" s="50"/>
      <c r="N113" s="50"/>
      <c r="O113" s="50"/>
      <c r="P113" s="50"/>
      <c r="Q113" s="50"/>
      <c r="R113" s="87">
        <f t="shared" si="41"/>
        <v>0</v>
      </c>
      <c r="S113" s="50">
        <v>145000</v>
      </c>
      <c r="T113" s="50"/>
      <c r="U113" s="50"/>
      <c r="V113" s="50"/>
      <c r="W113" s="50"/>
      <c r="X113" s="50"/>
      <c r="Y113" s="87">
        <f t="shared" si="42"/>
        <v>145000</v>
      </c>
      <c r="Z113" s="50"/>
      <c r="AA113" s="50"/>
      <c r="AB113" s="50"/>
      <c r="AC113" s="50"/>
      <c r="AD113" s="50"/>
      <c r="AE113" s="50"/>
      <c r="AF113" s="87">
        <f t="shared" si="43"/>
        <v>0</v>
      </c>
      <c r="AG113" s="50"/>
      <c r="AH113" s="50"/>
      <c r="AI113" s="50"/>
      <c r="AJ113" s="50"/>
      <c r="AK113" s="50"/>
      <c r="AL113" s="50"/>
      <c r="AM113" s="87">
        <f t="shared" si="44"/>
        <v>0</v>
      </c>
      <c r="AN113" s="50"/>
      <c r="AO113" s="50"/>
      <c r="AP113" s="50"/>
      <c r="AQ113" s="50"/>
      <c r="AR113" s="50"/>
      <c r="AS113" s="50"/>
      <c r="AT113" s="87">
        <f t="shared" si="45"/>
        <v>0</v>
      </c>
      <c r="AU113" s="88">
        <f t="shared" si="54"/>
        <v>145000</v>
      </c>
      <c r="AV113" s="89" t="s">
        <v>748</v>
      </c>
      <c r="AW113" s="50">
        <v>2024</v>
      </c>
      <c r="AX113" s="50">
        <v>2024</v>
      </c>
      <c r="AY113" s="48" t="s">
        <v>234</v>
      </c>
    </row>
    <row r="114" spans="1:285" ht="105" customHeight="1" x14ac:dyDescent="0.25">
      <c r="A114" s="126" t="s">
        <v>528</v>
      </c>
      <c r="B114" s="51" t="s">
        <v>497</v>
      </c>
      <c r="C114" s="48" t="s">
        <v>97</v>
      </c>
      <c r="D114" s="50"/>
      <c r="E114" s="104"/>
      <c r="F114" s="50"/>
      <c r="G114" s="50"/>
      <c r="H114" s="50"/>
      <c r="I114" s="50"/>
      <c r="J114" s="50"/>
      <c r="K114" s="87">
        <f t="shared" si="53"/>
        <v>0</v>
      </c>
      <c r="L114" s="50"/>
      <c r="M114" s="50"/>
      <c r="N114" s="50"/>
      <c r="O114" s="50"/>
      <c r="P114" s="50"/>
      <c r="Q114" s="50"/>
      <c r="R114" s="87">
        <f t="shared" si="41"/>
        <v>0</v>
      </c>
      <c r="S114" s="50"/>
      <c r="T114" s="50"/>
      <c r="U114" s="50"/>
      <c r="V114" s="50"/>
      <c r="W114" s="50"/>
      <c r="X114" s="50"/>
      <c r="Y114" s="87">
        <f t="shared" si="42"/>
        <v>0</v>
      </c>
      <c r="Z114" s="50">
        <v>60000</v>
      </c>
      <c r="AA114" s="50"/>
      <c r="AB114" s="50"/>
      <c r="AC114" s="50"/>
      <c r="AD114" s="50"/>
      <c r="AE114" s="50"/>
      <c r="AF114" s="87">
        <f t="shared" si="43"/>
        <v>60000</v>
      </c>
      <c r="AG114" s="50"/>
      <c r="AH114" s="50"/>
      <c r="AI114" s="50"/>
      <c r="AJ114" s="50"/>
      <c r="AK114" s="50"/>
      <c r="AL114" s="50"/>
      <c r="AM114" s="87">
        <f t="shared" si="44"/>
        <v>0</v>
      </c>
      <c r="AN114" s="50"/>
      <c r="AO114" s="50"/>
      <c r="AP114" s="50"/>
      <c r="AQ114" s="50"/>
      <c r="AR114" s="50"/>
      <c r="AS114" s="50"/>
      <c r="AT114" s="87">
        <f t="shared" si="45"/>
        <v>0</v>
      </c>
      <c r="AU114" s="88">
        <f t="shared" si="54"/>
        <v>60000</v>
      </c>
      <c r="AV114" s="89" t="s">
        <v>749</v>
      </c>
      <c r="AW114" s="50">
        <v>2024</v>
      </c>
      <c r="AX114" s="50">
        <v>2024</v>
      </c>
      <c r="AY114" s="48" t="s">
        <v>234</v>
      </c>
    </row>
    <row r="115" spans="1:285" ht="112.5" customHeight="1" x14ac:dyDescent="0.25">
      <c r="A115" s="126" t="s">
        <v>529</v>
      </c>
      <c r="B115" s="51" t="s">
        <v>41</v>
      </c>
      <c r="C115" s="48" t="s">
        <v>97</v>
      </c>
      <c r="D115" s="50"/>
      <c r="F115" s="50"/>
      <c r="G115" s="50"/>
      <c r="H115" s="50"/>
      <c r="I115" s="50"/>
      <c r="J115" s="50"/>
      <c r="K115" s="87">
        <f t="shared" si="53"/>
        <v>0</v>
      </c>
      <c r="L115" s="104">
        <v>60000</v>
      </c>
      <c r="M115" s="50"/>
      <c r="N115" s="50"/>
      <c r="O115" s="50"/>
      <c r="P115" s="50"/>
      <c r="Q115" s="50"/>
      <c r="R115" s="87">
        <f t="shared" si="41"/>
        <v>60000</v>
      </c>
      <c r="S115" s="50"/>
      <c r="T115" s="50"/>
      <c r="U115" s="50"/>
      <c r="V115" s="50"/>
      <c r="W115" s="50"/>
      <c r="X115" s="50"/>
      <c r="Y115" s="87">
        <f t="shared" si="42"/>
        <v>0</v>
      </c>
      <c r="Z115" s="50"/>
      <c r="AA115" s="50"/>
      <c r="AB115" s="50"/>
      <c r="AC115" s="50"/>
      <c r="AD115" s="50"/>
      <c r="AE115" s="50"/>
      <c r="AF115" s="87">
        <f t="shared" si="43"/>
        <v>0</v>
      </c>
      <c r="AG115" s="50"/>
      <c r="AH115" s="50"/>
      <c r="AI115" s="50"/>
      <c r="AJ115" s="50"/>
      <c r="AK115" s="50"/>
      <c r="AL115" s="50"/>
      <c r="AM115" s="87">
        <f t="shared" si="44"/>
        <v>0</v>
      </c>
      <c r="AN115" s="50"/>
      <c r="AO115" s="50"/>
      <c r="AP115" s="50"/>
      <c r="AQ115" s="50"/>
      <c r="AR115" s="50"/>
      <c r="AS115" s="50"/>
      <c r="AT115" s="87">
        <f t="shared" si="45"/>
        <v>0</v>
      </c>
      <c r="AU115" s="88">
        <f t="shared" si="54"/>
        <v>60000</v>
      </c>
      <c r="AV115" s="89" t="s">
        <v>750</v>
      </c>
      <c r="AW115" s="50">
        <v>2023</v>
      </c>
      <c r="AX115" s="50">
        <v>2023</v>
      </c>
      <c r="AY115" s="48" t="s">
        <v>150</v>
      </c>
    </row>
    <row r="116" spans="1:285" ht="145.5" customHeight="1" x14ac:dyDescent="0.25">
      <c r="A116" s="126" t="s">
        <v>530</v>
      </c>
      <c r="B116" s="51" t="s">
        <v>496</v>
      </c>
      <c r="C116" s="48" t="s">
        <v>97</v>
      </c>
      <c r="D116" s="50"/>
      <c r="E116" s="90">
        <v>121000</v>
      </c>
      <c r="F116" s="50"/>
      <c r="G116" s="50"/>
      <c r="H116" s="50"/>
      <c r="I116" s="50"/>
      <c r="J116" s="50"/>
      <c r="K116" s="87">
        <f t="shared" si="53"/>
        <v>121000</v>
      </c>
      <c r="L116" s="90">
        <v>100000</v>
      </c>
      <c r="M116" s="50"/>
      <c r="N116" s="50"/>
      <c r="O116" s="50"/>
      <c r="P116" s="50"/>
      <c r="Q116" s="50"/>
      <c r="R116" s="87">
        <f t="shared" si="41"/>
        <v>100000</v>
      </c>
      <c r="S116" s="50"/>
      <c r="T116" s="50"/>
      <c r="U116" s="50"/>
      <c r="V116" s="50"/>
      <c r="W116" s="50"/>
      <c r="X116" s="50"/>
      <c r="Y116" s="87">
        <f t="shared" si="42"/>
        <v>0</v>
      </c>
      <c r="Z116" s="50"/>
      <c r="AA116" s="50"/>
      <c r="AB116" s="50"/>
      <c r="AC116" s="50"/>
      <c r="AD116" s="50"/>
      <c r="AE116" s="50"/>
      <c r="AF116" s="87">
        <f t="shared" si="43"/>
        <v>0</v>
      </c>
      <c r="AG116" s="50"/>
      <c r="AH116" s="50"/>
      <c r="AI116" s="50"/>
      <c r="AJ116" s="50"/>
      <c r="AK116" s="50"/>
      <c r="AL116" s="50"/>
      <c r="AM116" s="87">
        <f t="shared" si="44"/>
        <v>0</v>
      </c>
      <c r="AN116" s="50"/>
      <c r="AO116" s="50"/>
      <c r="AP116" s="50"/>
      <c r="AQ116" s="50"/>
      <c r="AR116" s="50"/>
      <c r="AS116" s="50"/>
      <c r="AT116" s="87">
        <f t="shared" si="45"/>
        <v>0</v>
      </c>
      <c r="AU116" s="88">
        <f t="shared" si="54"/>
        <v>221000</v>
      </c>
      <c r="AV116" s="89" t="s">
        <v>751</v>
      </c>
      <c r="AW116" s="50">
        <v>2022</v>
      </c>
      <c r="AX116" s="50">
        <v>2023</v>
      </c>
      <c r="AY116" s="48" t="s">
        <v>68</v>
      </c>
    </row>
    <row r="117" spans="1:285" ht="102" customHeight="1" x14ac:dyDescent="0.25">
      <c r="A117" s="126" t="s">
        <v>531</v>
      </c>
      <c r="B117" s="51" t="s">
        <v>192</v>
      </c>
      <c r="C117" s="48" t="s">
        <v>97</v>
      </c>
      <c r="D117" s="50"/>
      <c r="E117" s="116">
        <v>71455</v>
      </c>
      <c r="F117" s="50"/>
      <c r="G117" s="50"/>
      <c r="H117" s="50"/>
      <c r="I117" s="50"/>
      <c r="J117" s="50"/>
      <c r="K117" s="87">
        <f t="shared" si="53"/>
        <v>71455</v>
      </c>
      <c r="L117" s="116">
        <v>244696.5</v>
      </c>
      <c r="M117" s="50"/>
      <c r="N117" s="50"/>
      <c r="O117" s="50"/>
      <c r="P117" s="50"/>
      <c r="Q117" s="50"/>
      <c r="R117" s="87">
        <f t="shared" si="41"/>
        <v>244696.5</v>
      </c>
      <c r="S117" s="50"/>
      <c r="T117" s="50"/>
      <c r="U117" s="50"/>
      <c r="V117" s="50"/>
      <c r="W117" s="50"/>
      <c r="X117" s="50"/>
      <c r="Y117" s="87">
        <f t="shared" si="42"/>
        <v>0</v>
      </c>
      <c r="Z117" s="50"/>
      <c r="AA117" s="50"/>
      <c r="AB117" s="50"/>
      <c r="AC117" s="50"/>
      <c r="AD117" s="50"/>
      <c r="AE117" s="50"/>
      <c r="AF117" s="87">
        <f t="shared" si="43"/>
        <v>0</v>
      </c>
      <c r="AG117" s="50"/>
      <c r="AH117" s="50"/>
      <c r="AI117" s="50"/>
      <c r="AJ117" s="50"/>
      <c r="AK117" s="50"/>
      <c r="AL117" s="50"/>
      <c r="AM117" s="87">
        <f t="shared" si="44"/>
        <v>0</v>
      </c>
      <c r="AN117" s="50"/>
      <c r="AO117" s="50"/>
      <c r="AP117" s="50"/>
      <c r="AQ117" s="50"/>
      <c r="AR117" s="50"/>
      <c r="AS117" s="50"/>
      <c r="AT117" s="87">
        <f t="shared" si="45"/>
        <v>0</v>
      </c>
      <c r="AU117" s="88">
        <f t="shared" si="54"/>
        <v>316151.5</v>
      </c>
      <c r="AV117" s="89" t="s">
        <v>752</v>
      </c>
      <c r="AW117" s="50">
        <v>2022</v>
      </c>
      <c r="AX117" s="50">
        <v>2023</v>
      </c>
      <c r="AY117" s="48" t="s">
        <v>68</v>
      </c>
    </row>
    <row r="118" spans="1:285" ht="106.5" customHeight="1" x14ac:dyDescent="0.25">
      <c r="A118" s="126" t="s">
        <v>532</v>
      </c>
      <c r="B118" s="51" t="s">
        <v>505</v>
      </c>
      <c r="C118" s="48" t="s">
        <v>97</v>
      </c>
      <c r="D118" s="50"/>
      <c r="E118" s="116"/>
      <c r="F118" s="50"/>
      <c r="G118" s="50"/>
      <c r="H118" s="50"/>
      <c r="I118" s="50"/>
      <c r="J118" s="50"/>
      <c r="K118" s="87">
        <f t="shared" si="53"/>
        <v>0</v>
      </c>
      <c r="L118" s="116"/>
      <c r="M118" s="50"/>
      <c r="N118" s="50"/>
      <c r="O118" s="50"/>
      <c r="P118" s="50"/>
      <c r="Q118" s="50"/>
      <c r="R118" s="87">
        <f t="shared" si="41"/>
        <v>0</v>
      </c>
      <c r="S118" s="50">
        <v>60000</v>
      </c>
      <c r="T118" s="50"/>
      <c r="U118" s="50"/>
      <c r="V118" s="50"/>
      <c r="W118" s="50"/>
      <c r="X118" s="50"/>
      <c r="Y118" s="87">
        <f t="shared" si="42"/>
        <v>60000</v>
      </c>
      <c r="Z118" s="50"/>
      <c r="AA118" s="50"/>
      <c r="AB118" s="50"/>
      <c r="AC118" s="50"/>
      <c r="AD118" s="50"/>
      <c r="AE118" s="50"/>
      <c r="AF118" s="87">
        <f t="shared" si="43"/>
        <v>0</v>
      </c>
      <c r="AG118" s="50"/>
      <c r="AH118" s="50"/>
      <c r="AI118" s="50"/>
      <c r="AJ118" s="50"/>
      <c r="AK118" s="50"/>
      <c r="AL118" s="50"/>
      <c r="AM118" s="87">
        <f t="shared" si="44"/>
        <v>0</v>
      </c>
      <c r="AN118" s="50"/>
      <c r="AO118" s="50"/>
      <c r="AP118" s="50"/>
      <c r="AQ118" s="50"/>
      <c r="AR118" s="50"/>
      <c r="AS118" s="50"/>
      <c r="AT118" s="87">
        <f t="shared" si="45"/>
        <v>0</v>
      </c>
      <c r="AU118" s="88"/>
      <c r="AV118" s="98" t="s">
        <v>753</v>
      </c>
      <c r="AW118" s="100">
        <v>2024</v>
      </c>
      <c r="AX118" s="100">
        <v>2024</v>
      </c>
      <c r="AY118" s="99" t="s">
        <v>506</v>
      </c>
    </row>
    <row r="119" spans="1:285" ht="126" customHeight="1" x14ac:dyDescent="0.25">
      <c r="A119" s="126" t="s">
        <v>533</v>
      </c>
      <c r="B119" s="51" t="s">
        <v>67</v>
      </c>
      <c r="C119" s="48" t="s">
        <v>97</v>
      </c>
      <c r="D119" s="50"/>
      <c r="E119" s="90">
        <v>60000</v>
      </c>
      <c r="F119" s="50"/>
      <c r="G119" s="50"/>
      <c r="H119" s="50"/>
      <c r="I119" s="50"/>
      <c r="J119" s="50"/>
      <c r="K119" s="87">
        <f t="shared" si="53"/>
        <v>60000</v>
      </c>
      <c r="L119" s="90">
        <v>300000</v>
      </c>
      <c r="M119" s="50"/>
      <c r="N119" s="50"/>
      <c r="O119" s="50"/>
      <c r="P119" s="50"/>
      <c r="Q119" s="50"/>
      <c r="R119" s="87">
        <f t="shared" si="41"/>
        <v>300000</v>
      </c>
      <c r="S119" s="50"/>
      <c r="T119" s="50"/>
      <c r="U119" s="50"/>
      <c r="V119" s="50"/>
      <c r="W119" s="50"/>
      <c r="X119" s="50"/>
      <c r="Y119" s="87">
        <f t="shared" si="42"/>
        <v>0</v>
      </c>
      <c r="Z119" s="50"/>
      <c r="AA119" s="50"/>
      <c r="AB119" s="50"/>
      <c r="AC119" s="50"/>
      <c r="AD119" s="50"/>
      <c r="AE119" s="50"/>
      <c r="AF119" s="87">
        <f t="shared" si="43"/>
        <v>0</v>
      </c>
      <c r="AG119" s="50"/>
      <c r="AH119" s="50"/>
      <c r="AI119" s="50"/>
      <c r="AJ119" s="50"/>
      <c r="AK119" s="50"/>
      <c r="AL119" s="50"/>
      <c r="AM119" s="87">
        <f t="shared" si="44"/>
        <v>0</v>
      </c>
      <c r="AN119" s="50"/>
      <c r="AO119" s="50"/>
      <c r="AP119" s="50"/>
      <c r="AQ119" s="50"/>
      <c r="AR119" s="50"/>
      <c r="AS119" s="50"/>
      <c r="AT119" s="87">
        <f t="shared" si="45"/>
        <v>0</v>
      </c>
      <c r="AU119" s="88">
        <f t="shared" ref="AU119:AU125" si="55">AT119+AM119+AF119+Y119+R119+K119</f>
        <v>360000</v>
      </c>
      <c r="AV119" s="89" t="s">
        <v>754</v>
      </c>
      <c r="AW119" s="50">
        <v>2023</v>
      </c>
      <c r="AX119" s="50">
        <v>2023</v>
      </c>
      <c r="AY119" s="48" t="s">
        <v>68</v>
      </c>
    </row>
    <row r="120" spans="1:285" ht="156.75" customHeight="1" x14ac:dyDescent="0.25">
      <c r="A120" s="126" t="s">
        <v>534</v>
      </c>
      <c r="B120" s="51" t="s">
        <v>233</v>
      </c>
      <c r="C120" s="48" t="s">
        <v>97</v>
      </c>
      <c r="D120" s="50"/>
      <c r="E120" s="104"/>
      <c r="F120" s="50"/>
      <c r="G120" s="50"/>
      <c r="H120" s="50"/>
      <c r="I120" s="50"/>
      <c r="J120" s="50"/>
      <c r="K120" s="87">
        <f t="shared" si="53"/>
        <v>0</v>
      </c>
      <c r="L120" s="50"/>
      <c r="M120" s="50"/>
      <c r="N120" s="50"/>
      <c r="O120" s="50"/>
      <c r="P120" s="50"/>
      <c r="Q120" s="50"/>
      <c r="R120" s="87">
        <f t="shared" si="41"/>
        <v>0</v>
      </c>
      <c r="S120" s="50"/>
      <c r="T120" s="50"/>
      <c r="U120" s="50"/>
      <c r="V120" s="50"/>
      <c r="W120" s="50"/>
      <c r="X120" s="50"/>
      <c r="Y120" s="87">
        <f t="shared" si="42"/>
        <v>0</v>
      </c>
      <c r="Z120" s="50"/>
      <c r="AA120" s="50"/>
      <c r="AB120" s="50"/>
      <c r="AC120" s="50"/>
      <c r="AD120" s="50"/>
      <c r="AE120" s="50"/>
      <c r="AF120" s="87">
        <f t="shared" si="43"/>
        <v>0</v>
      </c>
      <c r="AG120" s="50"/>
      <c r="AH120" s="50"/>
      <c r="AI120" s="50"/>
      <c r="AJ120" s="50"/>
      <c r="AK120" s="50"/>
      <c r="AL120" s="50"/>
      <c r="AM120" s="87">
        <f t="shared" si="44"/>
        <v>0</v>
      </c>
      <c r="AN120" s="50">
        <v>100000</v>
      </c>
      <c r="AO120" s="50"/>
      <c r="AP120" s="50"/>
      <c r="AQ120" s="50"/>
      <c r="AR120" s="50"/>
      <c r="AS120" s="50"/>
      <c r="AT120" s="87">
        <f t="shared" si="45"/>
        <v>100000</v>
      </c>
      <c r="AU120" s="88">
        <f t="shared" si="55"/>
        <v>100000</v>
      </c>
      <c r="AV120" s="89" t="s">
        <v>755</v>
      </c>
      <c r="AW120" s="50">
        <v>2027</v>
      </c>
      <c r="AX120" s="50">
        <v>2027</v>
      </c>
      <c r="AY120" s="48" t="s">
        <v>234</v>
      </c>
    </row>
    <row r="121" spans="1:285" s="20" customFormat="1" ht="150.94999999999999" customHeight="1" x14ac:dyDescent="0.25">
      <c r="A121" s="126" t="s">
        <v>535</v>
      </c>
      <c r="B121" s="51" t="s">
        <v>498</v>
      </c>
      <c r="C121" s="48" t="s">
        <v>97</v>
      </c>
      <c r="D121" s="50"/>
      <c r="E121" s="104"/>
      <c r="F121" s="50"/>
      <c r="G121" s="50"/>
      <c r="H121" s="50"/>
      <c r="I121" s="50"/>
      <c r="J121" s="50"/>
      <c r="K121" s="87">
        <f t="shared" si="53"/>
        <v>0</v>
      </c>
      <c r="L121" s="50"/>
      <c r="M121" s="50"/>
      <c r="N121" s="50"/>
      <c r="O121" s="50"/>
      <c r="P121" s="50"/>
      <c r="Q121" s="50"/>
      <c r="R121" s="87">
        <f t="shared" si="41"/>
        <v>0</v>
      </c>
      <c r="S121" s="50">
        <v>100000</v>
      </c>
      <c r="T121" s="50"/>
      <c r="U121" s="50"/>
      <c r="V121" s="50"/>
      <c r="W121" s="50"/>
      <c r="X121" s="50"/>
      <c r="Y121" s="87">
        <f t="shared" si="42"/>
        <v>100000</v>
      </c>
      <c r="Z121" s="50"/>
      <c r="AA121" s="50"/>
      <c r="AB121" s="50"/>
      <c r="AC121" s="50"/>
      <c r="AD121" s="50"/>
      <c r="AE121" s="50"/>
      <c r="AF121" s="87">
        <f t="shared" si="43"/>
        <v>0</v>
      </c>
      <c r="AG121" s="50"/>
      <c r="AH121" s="50"/>
      <c r="AI121" s="50"/>
      <c r="AJ121" s="50"/>
      <c r="AK121" s="50"/>
      <c r="AL121" s="50"/>
      <c r="AM121" s="87">
        <f t="shared" si="44"/>
        <v>0</v>
      </c>
      <c r="AN121" s="50"/>
      <c r="AO121" s="50"/>
      <c r="AP121" s="50"/>
      <c r="AQ121" s="50"/>
      <c r="AR121" s="50"/>
      <c r="AS121" s="50"/>
      <c r="AT121" s="87">
        <f t="shared" si="45"/>
        <v>0</v>
      </c>
      <c r="AU121" s="88">
        <f t="shared" si="55"/>
        <v>100000</v>
      </c>
      <c r="AV121" s="89" t="s">
        <v>756</v>
      </c>
      <c r="AW121" s="50">
        <v>2024</v>
      </c>
      <c r="AX121" s="50">
        <v>2024</v>
      </c>
      <c r="AY121" s="48" t="s">
        <v>234</v>
      </c>
      <c r="AZ121" s="360"/>
      <c r="BA121" s="360"/>
      <c r="BB121" s="360"/>
      <c r="BC121" s="360"/>
      <c r="BD121" s="360"/>
      <c r="BE121" s="360"/>
      <c r="BF121" s="360"/>
      <c r="BG121" s="360"/>
      <c r="BH121" s="360"/>
      <c r="BI121" s="360"/>
      <c r="BJ121" s="360"/>
      <c r="BK121" s="360"/>
      <c r="BL121" s="360"/>
      <c r="BM121" s="360"/>
      <c r="BN121" s="360"/>
      <c r="BO121" s="360"/>
      <c r="BP121" s="360"/>
      <c r="BQ121" s="360"/>
      <c r="BR121" s="360"/>
      <c r="BS121" s="360"/>
      <c r="BT121" s="360"/>
      <c r="BU121" s="360"/>
      <c r="BV121" s="360"/>
      <c r="BW121" s="360"/>
      <c r="BX121" s="360"/>
      <c r="BY121" s="360"/>
      <c r="BZ121" s="360"/>
      <c r="CA121" s="360"/>
      <c r="CB121" s="360"/>
      <c r="CC121" s="360"/>
      <c r="CD121" s="360"/>
      <c r="CE121" s="360"/>
      <c r="CF121" s="360"/>
      <c r="CG121" s="360"/>
      <c r="CH121" s="360"/>
      <c r="CI121" s="360"/>
      <c r="CJ121" s="360"/>
      <c r="CK121" s="360"/>
      <c r="CL121" s="360"/>
      <c r="CM121" s="360"/>
      <c r="CN121" s="360"/>
      <c r="CO121" s="360"/>
      <c r="CP121" s="360"/>
      <c r="CQ121" s="360"/>
      <c r="CR121" s="360"/>
      <c r="CS121" s="360"/>
      <c r="CT121" s="360"/>
      <c r="CU121" s="360"/>
      <c r="CV121" s="360"/>
      <c r="CW121" s="360"/>
      <c r="CX121" s="360"/>
      <c r="CY121" s="360"/>
      <c r="CZ121" s="360"/>
      <c r="DA121" s="360"/>
      <c r="DB121" s="360"/>
      <c r="DC121" s="360"/>
      <c r="DD121" s="360"/>
      <c r="DE121" s="360"/>
      <c r="DF121" s="360"/>
      <c r="DG121" s="360"/>
      <c r="DH121" s="360"/>
      <c r="DI121" s="360"/>
      <c r="DJ121" s="360"/>
      <c r="DK121" s="360"/>
      <c r="DL121" s="360"/>
      <c r="DM121" s="360"/>
      <c r="DN121" s="360"/>
      <c r="DO121" s="360"/>
      <c r="DP121" s="360"/>
      <c r="DQ121" s="360"/>
      <c r="DR121" s="360"/>
      <c r="DS121" s="360"/>
      <c r="DT121" s="360"/>
      <c r="DU121" s="360"/>
      <c r="DV121" s="360"/>
      <c r="DW121" s="360"/>
      <c r="DX121" s="360"/>
      <c r="DY121" s="360"/>
      <c r="DZ121" s="360"/>
      <c r="EA121" s="360"/>
      <c r="EB121" s="360"/>
      <c r="EC121" s="360"/>
      <c r="ED121" s="360"/>
      <c r="EE121" s="360"/>
      <c r="EF121" s="360"/>
      <c r="EG121" s="360"/>
      <c r="EH121" s="360"/>
      <c r="EI121" s="360"/>
      <c r="EJ121" s="360"/>
      <c r="EK121" s="360"/>
      <c r="EL121" s="360"/>
      <c r="EM121" s="360"/>
      <c r="EN121" s="360"/>
      <c r="EO121" s="360"/>
      <c r="EP121" s="360"/>
      <c r="EQ121" s="360"/>
      <c r="ER121" s="360"/>
      <c r="ES121" s="360"/>
      <c r="ET121" s="360"/>
      <c r="EU121" s="360"/>
      <c r="EV121" s="360"/>
      <c r="EW121" s="360"/>
      <c r="EX121" s="360"/>
      <c r="EY121" s="360"/>
      <c r="EZ121" s="360"/>
      <c r="FA121" s="360"/>
      <c r="FB121" s="360"/>
      <c r="FC121" s="360"/>
      <c r="FD121" s="360"/>
      <c r="FE121" s="360"/>
      <c r="FF121" s="360"/>
      <c r="FG121" s="360"/>
      <c r="FH121" s="360"/>
      <c r="FI121" s="360"/>
      <c r="FJ121" s="360"/>
      <c r="FK121" s="360"/>
      <c r="FL121" s="360"/>
      <c r="FM121" s="360"/>
      <c r="FN121" s="360"/>
      <c r="FO121" s="360"/>
      <c r="FP121" s="360"/>
      <c r="FQ121" s="360"/>
      <c r="FR121" s="360"/>
      <c r="FS121" s="360"/>
      <c r="FT121" s="360"/>
      <c r="FU121" s="360"/>
      <c r="FV121" s="360"/>
      <c r="FW121" s="360"/>
      <c r="FX121" s="360"/>
      <c r="FY121" s="360"/>
      <c r="FZ121" s="360"/>
      <c r="GA121" s="360"/>
      <c r="GB121" s="360"/>
      <c r="GC121" s="360"/>
      <c r="GD121" s="360"/>
      <c r="GE121" s="360"/>
      <c r="GF121" s="360"/>
      <c r="GG121" s="360"/>
      <c r="GH121" s="360"/>
      <c r="GI121" s="360"/>
      <c r="GJ121" s="360"/>
      <c r="GK121" s="360"/>
      <c r="GL121" s="360"/>
      <c r="GM121" s="360"/>
      <c r="GN121" s="360"/>
      <c r="GO121" s="360"/>
      <c r="GP121" s="360"/>
      <c r="GQ121" s="360"/>
      <c r="GR121" s="360"/>
      <c r="GS121" s="360"/>
      <c r="GT121" s="360"/>
      <c r="GU121" s="360"/>
      <c r="GV121" s="360"/>
      <c r="GW121" s="360"/>
      <c r="GX121" s="360"/>
      <c r="GY121" s="360"/>
      <c r="GZ121" s="360"/>
      <c r="HA121" s="360"/>
      <c r="HB121" s="360"/>
      <c r="HC121" s="360"/>
      <c r="HD121" s="360"/>
      <c r="HE121" s="360"/>
      <c r="HF121" s="360"/>
      <c r="HG121" s="360"/>
      <c r="HH121" s="360"/>
      <c r="HI121" s="360"/>
      <c r="HJ121" s="360"/>
      <c r="HK121" s="360"/>
      <c r="HL121" s="360"/>
      <c r="HM121" s="360"/>
      <c r="HN121" s="360"/>
      <c r="HO121" s="360"/>
      <c r="HP121" s="360"/>
      <c r="HQ121" s="360"/>
      <c r="HR121" s="360"/>
      <c r="HS121" s="360"/>
      <c r="HT121" s="360"/>
      <c r="HU121" s="360"/>
      <c r="HV121" s="360"/>
      <c r="HW121" s="360"/>
      <c r="HX121" s="360"/>
      <c r="HY121" s="360"/>
      <c r="HZ121" s="360"/>
      <c r="IA121" s="360"/>
      <c r="IB121" s="360"/>
      <c r="IC121" s="360"/>
      <c r="ID121" s="360"/>
      <c r="IE121" s="360"/>
      <c r="IF121" s="360"/>
      <c r="IG121" s="360"/>
      <c r="IH121" s="360"/>
      <c r="II121" s="360"/>
      <c r="IJ121" s="360"/>
      <c r="IK121" s="360"/>
      <c r="IL121" s="360"/>
      <c r="IM121" s="360"/>
      <c r="IN121" s="360"/>
      <c r="IO121" s="360"/>
      <c r="IP121" s="360"/>
      <c r="IQ121" s="360"/>
      <c r="IR121" s="360"/>
      <c r="IS121" s="360"/>
      <c r="IT121" s="360"/>
      <c r="IU121" s="360"/>
      <c r="IV121" s="360"/>
      <c r="IW121" s="360"/>
      <c r="IX121" s="360"/>
      <c r="IY121" s="360"/>
      <c r="IZ121" s="360"/>
      <c r="JA121" s="360"/>
      <c r="JB121" s="360"/>
      <c r="JC121" s="360"/>
      <c r="JD121" s="360"/>
      <c r="JE121" s="360"/>
      <c r="JF121" s="360"/>
      <c r="JG121" s="360"/>
      <c r="JH121" s="360"/>
      <c r="JI121" s="360"/>
      <c r="JJ121" s="360"/>
      <c r="JK121" s="360"/>
      <c r="JL121" s="360"/>
      <c r="JM121" s="360"/>
      <c r="JN121" s="360"/>
      <c r="JO121" s="360"/>
      <c r="JP121" s="360"/>
      <c r="JQ121" s="360"/>
      <c r="JR121" s="360"/>
      <c r="JS121" s="360"/>
      <c r="JT121" s="360"/>
      <c r="JU121" s="360"/>
      <c r="JV121" s="360"/>
      <c r="JW121" s="360"/>
      <c r="JX121" s="360"/>
      <c r="JY121" s="360"/>
    </row>
    <row r="122" spans="1:285" s="20" customFormat="1" ht="96.6" customHeight="1" x14ac:dyDescent="0.25">
      <c r="A122" s="126" t="s">
        <v>536</v>
      </c>
      <c r="B122" s="51" t="s">
        <v>235</v>
      </c>
      <c r="C122" s="48" t="s">
        <v>97</v>
      </c>
      <c r="D122" s="50"/>
      <c r="E122" s="104"/>
      <c r="F122" s="50"/>
      <c r="G122" s="50"/>
      <c r="H122" s="50"/>
      <c r="I122" s="50"/>
      <c r="J122" s="50"/>
      <c r="K122" s="87">
        <f t="shared" si="53"/>
        <v>0</v>
      </c>
      <c r="L122" s="50"/>
      <c r="M122" s="50"/>
      <c r="N122" s="50"/>
      <c r="O122" s="50"/>
      <c r="P122" s="50"/>
      <c r="Q122" s="50"/>
      <c r="R122" s="87">
        <f t="shared" si="41"/>
        <v>0</v>
      </c>
      <c r="S122" s="50"/>
      <c r="T122" s="50"/>
      <c r="U122" s="50"/>
      <c r="V122" s="50"/>
      <c r="W122" s="50"/>
      <c r="X122" s="50"/>
      <c r="Y122" s="87">
        <f t="shared" si="42"/>
        <v>0</v>
      </c>
      <c r="Z122" s="50"/>
      <c r="AA122" s="50"/>
      <c r="AB122" s="50"/>
      <c r="AC122" s="50"/>
      <c r="AD122" s="50"/>
      <c r="AE122" s="50"/>
      <c r="AF122" s="87">
        <f t="shared" si="43"/>
        <v>0</v>
      </c>
      <c r="AG122" s="50"/>
      <c r="AH122" s="50"/>
      <c r="AI122" s="50"/>
      <c r="AJ122" s="50"/>
      <c r="AK122" s="50"/>
      <c r="AL122" s="50"/>
      <c r="AM122" s="87">
        <f t="shared" si="44"/>
        <v>0</v>
      </c>
      <c r="AN122" s="50">
        <v>80000</v>
      </c>
      <c r="AO122" s="50"/>
      <c r="AP122" s="50"/>
      <c r="AQ122" s="50"/>
      <c r="AR122" s="50"/>
      <c r="AS122" s="50"/>
      <c r="AT122" s="87">
        <f t="shared" si="45"/>
        <v>80000</v>
      </c>
      <c r="AU122" s="88">
        <f t="shared" si="55"/>
        <v>80000</v>
      </c>
      <c r="AV122" s="89" t="s">
        <v>757</v>
      </c>
      <c r="AW122" s="50">
        <v>2027</v>
      </c>
      <c r="AX122" s="50">
        <v>2027</v>
      </c>
      <c r="AY122" s="48" t="s">
        <v>234</v>
      </c>
      <c r="AZ122" s="360"/>
      <c r="BA122" s="360"/>
      <c r="BB122" s="360"/>
      <c r="BC122" s="360"/>
      <c r="BD122" s="360"/>
      <c r="BE122" s="360"/>
      <c r="BF122" s="360"/>
      <c r="BG122" s="360"/>
      <c r="BH122" s="360"/>
      <c r="BI122" s="360"/>
      <c r="BJ122" s="360"/>
      <c r="BK122" s="360"/>
      <c r="BL122" s="360"/>
      <c r="BM122" s="360"/>
      <c r="BN122" s="360"/>
      <c r="BO122" s="360"/>
      <c r="BP122" s="360"/>
      <c r="BQ122" s="360"/>
      <c r="BR122" s="360"/>
      <c r="BS122" s="360"/>
      <c r="BT122" s="360"/>
      <c r="BU122" s="360"/>
      <c r="BV122" s="360"/>
      <c r="BW122" s="360"/>
      <c r="BX122" s="360"/>
      <c r="BY122" s="360"/>
      <c r="BZ122" s="360"/>
      <c r="CA122" s="360"/>
      <c r="CB122" s="360"/>
      <c r="CC122" s="360"/>
      <c r="CD122" s="360"/>
      <c r="CE122" s="360"/>
      <c r="CF122" s="360"/>
      <c r="CG122" s="360"/>
      <c r="CH122" s="360"/>
      <c r="CI122" s="360"/>
      <c r="CJ122" s="360"/>
      <c r="CK122" s="360"/>
      <c r="CL122" s="360"/>
      <c r="CM122" s="360"/>
      <c r="CN122" s="360"/>
      <c r="CO122" s="360"/>
      <c r="CP122" s="360"/>
      <c r="CQ122" s="360"/>
      <c r="CR122" s="360"/>
      <c r="CS122" s="360"/>
      <c r="CT122" s="360"/>
      <c r="CU122" s="360"/>
      <c r="CV122" s="360"/>
      <c r="CW122" s="360"/>
      <c r="CX122" s="360"/>
      <c r="CY122" s="360"/>
      <c r="CZ122" s="360"/>
      <c r="DA122" s="360"/>
      <c r="DB122" s="360"/>
      <c r="DC122" s="360"/>
      <c r="DD122" s="360"/>
      <c r="DE122" s="360"/>
      <c r="DF122" s="360"/>
      <c r="DG122" s="360"/>
      <c r="DH122" s="360"/>
      <c r="DI122" s="360"/>
      <c r="DJ122" s="360"/>
      <c r="DK122" s="360"/>
      <c r="DL122" s="360"/>
      <c r="DM122" s="360"/>
      <c r="DN122" s="360"/>
      <c r="DO122" s="360"/>
      <c r="DP122" s="360"/>
      <c r="DQ122" s="360"/>
      <c r="DR122" s="360"/>
      <c r="DS122" s="360"/>
      <c r="DT122" s="360"/>
      <c r="DU122" s="360"/>
      <c r="DV122" s="360"/>
      <c r="DW122" s="360"/>
      <c r="DX122" s="360"/>
      <c r="DY122" s="360"/>
      <c r="DZ122" s="360"/>
      <c r="EA122" s="360"/>
      <c r="EB122" s="360"/>
      <c r="EC122" s="360"/>
      <c r="ED122" s="360"/>
      <c r="EE122" s="360"/>
      <c r="EF122" s="360"/>
      <c r="EG122" s="360"/>
      <c r="EH122" s="360"/>
      <c r="EI122" s="360"/>
      <c r="EJ122" s="360"/>
      <c r="EK122" s="360"/>
      <c r="EL122" s="360"/>
      <c r="EM122" s="360"/>
      <c r="EN122" s="360"/>
      <c r="EO122" s="360"/>
      <c r="EP122" s="360"/>
      <c r="EQ122" s="360"/>
      <c r="ER122" s="360"/>
      <c r="ES122" s="360"/>
      <c r="ET122" s="360"/>
      <c r="EU122" s="360"/>
      <c r="EV122" s="360"/>
      <c r="EW122" s="360"/>
      <c r="EX122" s="360"/>
      <c r="EY122" s="360"/>
      <c r="EZ122" s="360"/>
      <c r="FA122" s="360"/>
      <c r="FB122" s="360"/>
      <c r="FC122" s="360"/>
      <c r="FD122" s="360"/>
      <c r="FE122" s="360"/>
      <c r="FF122" s="360"/>
      <c r="FG122" s="360"/>
      <c r="FH122" s="360"/>
      <c r="FI122" s="360"/>
      <c r="FJ122" s="360"/>
      <c r="FK122" s="360"/>
      <c r="FL122" s="360"/>
      <c r="FM122" s="360"/>
      <c r="FN122" s="360"/>
      <c r="FO122" s="360"/>
      <c r="FP122" s="360"/>
      <c r="FQ122" s="360"/>
      <c r="FR122" s="360"/>
      <c r="FS122" s="360"/>
      <c r="FT122" s="360"/>
      <c r="FU122" s="360"/>
      <c r="FV122" s="360"/>
      <c r="FW122" s="360"/>
      <c r="FX122" s="360"/>
      <c r="FY122" s="360"/>
      <c r="FZ122" s="360"/>
      <c r="GA122" s="360"/>
      <c r="GB122" s="360"/>
      <c r="GC122" s="360"/>
      <c r="GD122" s="360"/>
      <c r="GE122" s="360"/>
      <c r="GF122" s="360"/>
      <c r="GG122" s="360"/>
      <c r="GH122" s="360"/>
      <c r="GI122" s="360"/>
      <c r="GJ122" s="360"/>
      <c r="GK122" s="360"/>
      <c r="GL122" s="360"/>
      <c r="GM122" s="360"/>
      <c r="GN122" s="360"/>
      <c r="GO122" s="360"/>
      <c r="GP122" s="360"/>
      <c r="GQ122" s="360"/>
      <c r="GR122" s="360"/>
      <c r="GS122" s="360"/>
      <c r="GT122" s="360"/>
      <c r="GU122" s="360"/>
      <c r="GV122" s="360"/>
      <c r="GW122" s="360"/>
      <c r="GX122" s="360"/>
      <c r="GY122" s="360"/>
      <c r="GZ122" s="360"/>
      <c r="HA122" s="360"/>
      <c r="HB122" s="360"/>
      <c r="HC122" s="360"/>
      <c r="HD122" s="360"/>
      <c r="HE122" s="360"/>
      <c r="HF122" s="360"/>
      <c r="HG122" s="360"/>
      <c r="HH122" s="360"/>
      <c r="HI122" s="360"/>
      <c r="HJ122" s="360"/>
      <c r="HK122" s="360"/>
      <c r="HL122" s="360"/>
      <c r="HM122" s="360"/>
      <c r="HN122" s="360"/>
      <c r="HO122" s="360"/>
      <c r="HP122" s="360"/>
      <c r="HQ122" s="360"/>
      <c r="HR122" s="360"/>
      <c r="HS122" s="360"/>
      <c r="HT122" s="360"/>
      <c r="HU122" s="360"/>
      <c r="HV122" s="360"/>
      <c r="HW122" s="360"/>
      <c r="HX122" s="360"/>
      <c r="HY122" s="360"/>
      <c r="HZ122" s="360"/>
      <c r="IA122" s="360"/>
      <c r="IB122" s="360"/>
      <c r="IC122" s="360"/>
      <c r="ID122" s="360"/>
      <c r="IE122" s="360"/>
      <c r="IF122" s="360"/>
      <c r="IG122" s="360"/>
      <c r="IH122" s="360"/>
      <c r="II122" s="360"/>
      <c r="IJ122" s="360"/>
      <c r="IK122" s="360"/>
      <c r="IL122" s="360"/>
      <c r="IM122" s="360"/>
      <c r="IN122" s="360"/>
      <c r="IO122" s="360"/>
      <c r="IP122" s="360"/>
      <c r="IQ122" s="360"/>
      <c r="IR122" s="360"/>
      <c r="IS122" s="360"/>
      <c r="IT122" s="360"/>
      <c r="IU122" s="360"/>
      <c r="IV122" s="360"/>
      <c r="IW122" s="360"/>
      <c r="IX122" s="360"/>
      <c r="IY122" s="360"/>
      <c r="IZ122" s="360"/>
      <c r="JA122" s="360"/>
      <c r="JB122" s="360"/>
      <c r="JC122" s="360"/>
      <c r="JD122" s="360"/>
      <c r="JE122" s="360"/>
      <c r="JF122" s="360"/>
      <c r="JG122" s="360"/>
      <c r="JH122" s="360"/>
      <c r="JI122" s="360"/>
      <c r="JJ122" s="360"/>
      <c r="JK122" s="360"/>
      <c r="JL122" s="360"/>
      <c r="JM122" s="360"/>
      <c r="JN122" s="360"/>
      <c r="JO122" s="360"/>
      <c r="JP122" s="360"/>
      <c r="JQ122" s="360"/>
      <c r="JR122" s="360"/>
      <c r="JS122" s="360"/>
      <c r="JT122" s="360"/>
      <c r="JU122" s="360"/>
      <c r="JV122" s="360"/>
      <c r="JW122" s="360"/>
      <c r="JX122" s="360"/>
      <c r="JY122" s="360"/>
    </row>
    <row r="123" spans="1:285" s="20" customFormat="1" ht="50.45" customHeight="1" x14ac:dyDescent="0.25">
      <c r="A123" s="126" t="s">
        <v>537</v>
      </c>
      <c r="B123" s="137" t="s">
        <v>236</v>
      </c>
      <c r="C123" s="48" t="s">
        <v>97</v>
      </c>
      <c r="D123" s="123"/>
      <c r="E123" s="105"/>
      <c r="F123" s="123"/>
      <c r="G123" s="123"/>
      <c r="H123" s="123"/>
      <c r="I123" s="123"/>
      <c r="J123" s="123"/>
      <c r="K123" s="87">
        <f t="shared" si="53"/>
        <v>0</v>
      </c>
      <c r="L123" s="123"/>
      <c r="M123" s="123"/>
      <c r="N123" s="123"/>
      <c r="O123" s="123"/>
      <c r="P123" s="123"/>
      <c r="Q123" s="123"/>
      <c r="R123" s="87">
        <f t="shared" si="41"/>
        <v>0</v>
      </c>
      <c r="S123" s="123">
        <v>80000</v>
      </c>
      <c r="T123" s="123"/>
      <c r="U123" s="123"/>
      <c r="V123" s="123"/>
      <c r="W123" s="123"/>
      <c r="X123" s="123"/>
      <c r="Y123" s="87">
        <f t="shared" si="42"/>
        <v>80000</v>
      </c>
      <c r="Z123" s="123"/>
      <c r="AA123" s="123"/>
      <c r="AB123" s="123"/>
      <c r="AC123" s="123"/>
      <c r="AD123" s="123"/>
      <c r="AE123" s="123"/>
      <c r="AF123" s="87">
        <f t="shared" si="43"/>
        <v>0</v>
      </c>
      <c r="AG123" s="123"/>
      <c r="AH123" s="123"/>
      <c r="AI123" s="123"/>
      <c r="AJ123" s="123"/>
      <c r="AK123" s="123"/>
      <c r="AL123" s="123"/>
      <c r="AM123" s="87">
        <f t="shared" si="44"/>
        <v>0</v>
      </c>
      <c r="AN123" s="123"/>
      <c r="AO123" s="123"/>
      <c r="AP123" s="123"/>
      <c r="AQ123" s="123"/>
      <c r="AR123" s="123"/>
      <c r="AS123" s="123"/>
      <c r="AT123" s="87">
        <f t="shared" si="45"/>
        <v>0</v>
      </c>
      <c r="AU123" s="136">
        <f t="shared" si="55"/>
        <v>80000</v>
      </c>
      <c r="AV123" s="121" t="s">
        <v>758</v>
      </c>
      <c r="AW123" s="50">
        <v>2024</v>
      </c>
      <c r="AX123" s="50">
        <v>2024</v>
      </c>
      <c r="AY123" s="121" t="s">
        <v>234</v>
      </c>
      <c r="AZ123" s="360"/>
      <c r="BA123" s="360"/>
      <c r="BB123" s="360"/>
      <c r="BC123" s="360"/>
      <c r="BD123" s="360"/>
      <c r="BE123" s="360"/>
      <c r="BF123" s="360"/>
      <c r="BG123" s="360"/>
      <c r="BH123" s="360"/>
      <c r="BI123" s="360"/>
      <c r="BJ123" s="360"/>
      <c r="BK123" s="360"/>
      <c r="BL123" s="360"/>
      <c r="BM123" s="360"/>
      <c r="BN123" s="360"/>
      <c r="BO123" s="360"/>
      <c r="BP123" s="360"/>
      <c r="BQ123" s="360"/>
      <c r="BR123" s="360"/>
      <c r="BS123" s="360"/>
      <c r="BT123" s="360"/>
      <c r="BU123" s="360"/>
      <c r="BV123" s="360"/>
      <c r="BW123" s="360"/>
      <c r="BX123" s="360"/>
      <c r="BY123" s="360"/>
      <c r="BZ123" s="360"/>
      <c r="CA123" s="360"/>
      <c r="CB123" s="360"/>
      <c r="CC123" s="360"/>
      <c r="CD123" s="360"/>
      <c r="CE123" s="360"/>
      <c r="CF123" s="360"/>
      <c r="CG123" s="360"/>
      <c r="CH123" s="360"/>
      <c r="CI123" s="360"/>
      <c r="CJ123" s="360"/>
      <c r="CK123" s="360"/>
      <c r="CL123" s="360"/>
      <c r="CM123" s="360"/>
      <c r="CN123" s="360"/>
      <c r="CO123" s="360"/>
      <c r="CP123" s="360"/>
      <c r="CQ123" s="360"/>
      <c r="CR123" s="360"/>
      <c r="CS123" s="360"/>
      <c r="CT123" s="360"/>
      <c r="CU123" s="360"/>
      <c r="CV123" s="360"/>
      <c r="CW123" s="360"/>
      <c r="CX123" s="360"/>
      <c r="CY123" s="360"/>
      <c r="CZ123" s="360"/>
      <c r="DA123" s="360"/>
      <c r="DB123" s="360"/>
      <c r="DC123" s="360"/>
      <c r="DD123" s="360"/>
      <c r="DE123" s="360"/>
      <c r="DF123" s="360"/>
      <c r="DG123" s="360"/>
      <c r="DH123" s="360"/>
      <c r="DI123" s="360"/>
      <c r="DJ123" s="360"/>
      <c r="DK123" s="360"/>
      <c r="DL123" s="360"/>
      <c r="DM123" s="360"/>
      <c r="DN123" s="360"/>
      <c r="DO123" s="360"/>
      <c r="DP123" s="360"/>
      <c r="DQ123" s="360"/>
      <c r="DR123" s="360"/>
      <c r="DS123" s="360"/>
      <c r="DT123" s="360"/>
      <c r="DU123" s="360"/>
      <c r="DV123" s="360"/>
      <c r="DW123" s="360"/>
      <c r="DX123" s="360"/>
      <c r="DY123" s="360"/>
      <c r="DZ123" s="360"/>
      <c r="EA123" s="360"/>
      <c r="EB123" s="360"/>
      <c r="EC123" s="360"/>
      <c r="ED123" s="360"/>
      <c r="EE123" s="360"/>
      <c r="EF123" s="360"/>
      <c r="EG123" s="360"/>
      <c r="EH123" s="360"/>
      <c r="EI123" s="360"/>
      <c r="EJ123" s="360"/>
      <c r="EK123" s="360"/>
      <c r="EL123" s="360"/>
      <c r="EM123" s="360"/>
      <c r="EN123" s="360"/>
      <c r="EO123" s="360"/>
      <c r="EP123" s="360"/>
      <c r="EQ123" s="360"/>
      <c r="ER123" s="360"/>
      <c r="ES123" s="360"/>
      <c r="ET123" s="360"/>
      <c r="EU123" s="360"/>
      <c r="EV123" s="360"/>
      <c r="EW123" s="360"/>
      <c r="EX123" s="360"/>
      <c r="EY123" s="360"/>
      <c r="EZ123" s="360"/>
      <c r="FA123" s="360"/>
      <c r="FB123" s="360"/>
      <c r="FC123" s="360"/>
      <c r="FD123" s="360"/>
      <c r="FE123" s="360"/>
      <c r="FF123" s="360"/>
      <c r="FG123" s="360"/>
      <c r="FH123" s="360"/>
      <c r="FI123" s="360"/>
      <c r="FJ123" s="360"/>
      <c r="FK123" s="360"/>
      <c r="FL123" s="360"/>
      <c r="FM123" s="360"/>
      <c r="FN123" s="360"/>
      <c r="FO123" s="360"/>
      <c r="FP123" s="360"/>
      <c r="FQ123" s="360"/>
      <c r="FR123" s="360"/>
      <c r="FS123" s="360"/>
      <c r="FT123" s="360"/>
      <c r="FU123" s="360"/>
      <c r="FV123" s="360"/>
      <c r="FW123" s="360"/>
      <c r="FX123" s="360"/>
      <c r="FY123" s="360"/>
      <c r="FZ123" s="360"/>
      <c r="GA123" s="360"/>
      <c r="GB123" s="360"/>
      <c r="GC123" s="360"/>
      <c r="GD123" s="360"/>
      <c r="GE123" s="360"/>
      <c r="GF123" s="360"/>
      <c r="GG123" s="360"/>
      <c r="GH123" s="360"/>
      <c r="GI123" s="360"/>
      <c r="GJ123" s="360"/>
      <c r="GK123" s="360"/>
      <c r="GL123" s="360"/>
      <c r="GM123" s="360"/>
      <c r="GN123" s="360"/>
      <c r="GO123" s="360"/>
      <c r="GP123" s="360"/>
      <c r="GQ123" s="360"/>
      <c r="GR123" s="360"/>
      <c r="GS123" s="360"/>
      <c r="GT123" s="360"/>
      <c r="GU123" s="360"/>
      <c r="GV123" s="360"/>
      <c r="GW123" s="360"/>
      <c r="GX123" s="360"/>
      <c r="GY123" s="360"/>
      <c r="GZ123" s="360"/>
      <c r="HA123" s="360"/>
      <c r="HB123" s="360"/>
      <c r="HC123" s="360"/>
      <c r="HD123" s="360"/>
      <c r="HE123" s="360"/>
      <c r="HF123" s="360"/>
      <c r="HG123" s="360"/>
      <c r="HH123" s="360"/>
      <c r="HI123" s="360"/>
      <c r="HJ123" s="360"/>
      <c r="HK123" s="360"/>
      <c r="HL123" s="360"/>
      <c r="HM123" s="360"/>
      <c r="HN123" s="360"/>
      <c r="HO123" s="360"/>
      <c r="HP123" s="360"/>
      <c r="HQ123" s="360"/>
      <c r="HR123" s="360"/>
      <c r="HS123" s="360"/>
      <c r="HT123" s="360"/>
      <c r="HU123" s="360"/>
      <c r="HV123" s="360"/>
      <c r="HW123" s="360"/>
      <c r="HX123" s="360"/>
      <c r="HY123" s="360"/>
      <c r="HZ123" s="360"/>
      <c r="IA123" s="360"/>
      <c r="IB123" s="360"/>
      <c r="IC123" s="360"/>
      <c r="ID123" s="360"/>
      <c r="IE123" s="360"/>
      <c r="IF123" s="360"/>
      <c r="IG123" s="360"/>
      <c r="IH123" s="360"/>
      <c r="II123" s="360"/>
      <c r="IJ123" s="360"/>
      <c r="IK123" s="360"/>
      <c r="IL123" s="360"/>
      <c r="IM123" s="360"/>
      <c r="IN123" s="360"/>
      <c r="IO123" s="360"/>
      <c r="IP123" s="360"/>
      <c r="IQ123" s="360"/>
      <c r="IR123" s="360"/>
      <c r="IS123" s="360"/>
      <c r="IT123" s="360"/>
      <c r="IU123" s="360"/>
      <c r="IV123" s="360"/>
      <c r="IW123" s="360"/>
      <c r="IX123" s="360"/>
      <c r="IY123" s="360"/>
      <c r="IZ123" s="360"/>
      <c r="JA123" s="360"/>
      <c r="JB123" s="360"/>
      <c r="JC123" s="360"/>
      <c r="JD123" s="360"/>
      <c r="JE123" s="360"/>
      <c r="JF123" s="360"/>
      <c r="JG123" s="360"/>
      <c r="JH123" s="360"/>
      <c r="JI123" s="360"/>
      <c r="JJ123" s="360"/>
      <c r="JK123" s="360"/>
      <c r="JL123" s="360"/>
      <c r="JM123" s="360"/>
      <c r="JN123" s="360"/>
      <c r="JO123" s="360"/>
      <c r="JP123" s="360"/>
      <c r="JQ123" s="360"/>
      <c r="JR123" s="360"/>
      <c r="JS123" s="360"/>
      <c r="JT123" s="360"/>
      <c r="JU123" s="360"/>
      <c r="JV123" s="360"/>
      <c r="JW123" s="360"/>
      <c r="JX123" s="360"/>
      <c r="JY123" s="360"/>
    </row>
    <row r="124" spans="1:285" s="20" customFormat="1" ht="153" customHeight="1" x14ac:dyDescent="0.25">
      <c r="A124" s="126" t="s">
        <v>538</v>
      </c>
      <c r="B124" s="137" t="s">
        <v>237</v>
      </c>
      <c r="C124" s="48" t="s">
        <v>97</v>
      </c>
      <c r="D124" s="123"/>
      <c r="E124" s="105"/>
      <c r="F124" s="123"/>
      <c r="G124" s="123"/>
      <c r="H124" s="123"/>
      <c r="I124" s="123"/>
      <c r="J124" s="123"/>
      <c r="K124" s="87">
        <f t="shared" si="53"/>
        <v>0</v>
      </c>
      <c r="L124" s="123"/>
      <c r="M124" s="123"/>
      <c r="N124" s="123"/>
      <c r="O124" s="123"/>
      <c r="P124" s="123"/>
      <c r="Q124" s="123"/>
      <c r="R124" s="87">
        <f t="shared" si="41"/>
        <v>0</v>
      </c>
      <c r="S124" s="123"/>
      <c r="T124" s="123"/>
      <c r="U124" s="123"/>
      <c r="V124" s="123"/>
      <c r="W124" s="123"/>
      <c r="X124" s="123"/>
      <c r="Y124" s="87">
        <f t="shared" si="42"/>
        <v>0</v>
      </c>
      <c r="Z124" s="123"/>
      <c r="AA124" s="123"/>
      <c r="AB124" s="123"/>
      <c r="AC124" s="123"/>
      <c r="AD124" s="123"/>
      <c r="AE124" s="123"/>
      <c r="AF124" s="87">
        <f t="shared" si="43"/>
        <v>0</v>
      </c>
      <c r="AG124" s="123"/>
      <c r="AH124" s="123"/>
      <c r="AI124" s="123"/>
      <c r="AJ124" s="123"/>
      <c r="AK124" s="123"/>
      <c r="AL124" s="123"/>
      <c r="AM124" s="87">
        <f t="shared" si="44"/>
        <v>0</v>
      </c>
      <c r="AN124" s="123">
        <v>100000</v>
      </c>
      <c r="AO124" s="123"/>
      <c r="AP124" s="123"/>
      <c r="AQ124" s="123"/>
      <c r="AR124" s="123"/>
      <c r="AS124" s="123"/>
      <c r="AT124" s="87">
        <f t="shared" si="45"/>
        <v>100000</v>
      </c>
      <c r="AU124" s="136">
        <f t="shared" si="55"/>
        <v>100000</v>
      </c>
      <c r="AV124" s="121" t="s">
        <v>759</v>
      </c>
      <c r="AW124" s="50">
        <v>2027</v>
      </c>
      <c r="AX124" s="50">
        <v>2027</v>
      </c>
      <c r="AY124" s="121" t="s">
        <v>234</v>
      </c>
      <c r="AZ124" s="360"/>
      <c r="BA124" s="360"/>
      <c r="BB124" s="360"/>
      <c r="BC124" s="360"/>
      <c r="BD124" s="360"/>
      <c r="BE124" s="360"/>
      <c r="BF124" s="360"/>
      <c r="BG124" s="360"/>
      <c r="BH124" s="360"/>
      <c r="BI124" s="360"/>
      <c r="BJ124" s="360"/>
      <c r="BK124" s="360"/>
      <c r="BL124" s="360"/>
      <c r="BM124" s="360"/>
      <c r="BN124" s="360"/>
      <c r="BO124" s="360"/>
      <c r="BP124" s="360"/>
      <c r="BQ124" s="360"/>
      <c r="BR124" s="360"/>
      <c r="BS124" s="360"/>
      <c r="BT124" s="360"/>
      <c r="BU124" s="360"/>
      <c r="BV124" s="360"/>
      <c r="BW124" s="360"/>
      <c r="BX124" s="360"/>
      <c r="BY124" s="360"/>
      <c r="BZ124" s="360"/>
      <c r="CA124" s="360"/>
      <c r="CB124" s="360"/>
      <c r="CC124" s="360"/>
      <c r="CD124" s="360"/>
      <c r="CE124" s="360"/>
      <c r="CF124" s="360"/>
      <c r="CG124" s="360"/>
      <c r="CH124" s="360"/>
      <c r="CI124" s="360"/>
      <c r="CJ124" s="360"/>
      <c r="CK124" s="360"/>
      <c r="CL124" s="360"/>
      <c r="CM124" s="360"/>
      <c r="CN124" s="360"/>
      <c r="CO124" s="360"/>
      <c r="CP124" s="360"/>
      <c r="CQ124" s="360"/>
      <c r="CR124" s="360"/>
      <c r="CS124" s="360"/>
      <c r="CT124" s="360"/>
      <c r="CU124" s="360"/>
      <c r="CV124" s="360"/>
      <c r="CW124" s="360"/>
      <c r="CX124" s="360"/>
      <c r="CY124" s="360"/>
      <c r="CZ124" s="360"/>
      <c r="DA124" s="360"/>
      <c r="DB124" s="360"/>
      <c r="DC124" s="360"/>
      <c r="DD124" s="360"/>
      <c r="DE124" s="360"/>
      <c r="DF124" s="360"/>
      <c r="DG124" s="360"/>
      <c r="DH124" s="360"/>
      <c r="DI124" s="360"/>
      <c r="DJ124" s="360"/>
      <c r="DK124" s="360"/>
      <c r="DL124" s="360"/>
      <c r="DM124" s="360"/>
      <c r="DN124" s="360"/>
      <c r="DO124" s="360"/>
      <c r="DP124" s="360"/>
      <c r="DQ124" s="360"/>
      <c r="DR124" s="360"/>
      <c r="DS124" s="360"/>
      <c r="DT124" s="360"/>
      <c r="DU124" s="360"/>
      <c r="DV124" s="360"/>
      <c r="DW124" s="360"/>
      <c r="DX124" s="360"/>
      <c r="DY124" s="360"/>
      <c r="DZ124" s="360"/>
      <c r="EA124" s="360"/>
      <c r="EB124" s="360"/>
      <c r="EC124" s="360"/>
      <c r="ED124" s="360"/>
      <c r="EE124" s="360"/>
      <c r="EF124" s="360"/>
      <c r="EG124" s="360"/>
      <c r="EH124" s="360"/>
      <c r="EI124" s="360"/>
      <c r="EJ124" s="360"/>
      <c r="EK124" s="360"/>
      <c r="EL124" s="360"/>
      <c r="EM124" s="360"/>
      <c r="EN124" s="360"/>
      <c r="EO124" s="360"/>
      <c r="EP124" s="360"/>
      <c r="EQ124" s="360"/>
      <c r="ER124" s="360"/>
      <c r="ES124" s="360"/>
      <c r="ET124" s="360"/>
      <c r="EU124" s="360"/>
      <c r="EV124" s="360"/>
      <c r="EW124" s="360"/>
      <c r="EX124" s="360"/>
      <c r="EY124" s="360"/>
      <c r="EZ124" s="360"/>
      <c r="FA124" s="360"/>
      <c r="FB124" s="360"/>
      <c r="FC124" s="360"/>
      <c r="FD124" s="360"/>
      <c r="FE124" s="360"/>
      <c r="FF124" s="360"/>
      <c r="FG124" s="360"/>
      <c r="FH124" s="360"/>
      <c r="FI124" s="360"/>
      <c r="FJ124" s="360"/>
      <c r="FK124" s="360"/>
      <c r="FL124" s="360"/>
      <c r="FM124" s="360"/>
      <c r="FN124" s="360"/>
      <c r="FO124" s="360"/>
      <c r="FP124" s="360"/>
      <c r="FQ124" s="360"/>
      <c r="FR124" s="360"/>
      <c r="FS124" s="360"/>
      <c r="FT124" s="360"/>
      <c r="FU124" s="360"/>
      <c r="FV124" s="360"/>
      <c r="FW124" s="360"/>
      <c r="FX124" s="360"/>
      <c r="FY124" s="360"/>
      <c r="FZ124" s="360"/>
      <c r="GA124" s="360"/>
      <c r="GB124" s="360"/>
      <c r="GC124" s="360"/>
      <c r="GD124" s="360"/>
      <c r="GE124" s="360"/>
      <c r="GF124" s="360"/>
      <c r="GG124" s="360"/>
      <c r="GH124" s="360"/>
      <c r="GI124" s="360"/>
      <c r="GJ124" s="360"/>
      <c r="GK124" s="360"/>
      <c r="GL124" s="360"/>
      <c r="GM124" s="360"/>
      <c r="GN124" s="360"/>
      <c r="GO124" s="360"/>
      <c r="GP124" s="360"/>
      <c r="GQ124" s="360"/>
      <c r="GR124" s="360"/>
      <c r="GS124" s="360"/>
      <c r="GT124" s="360"/>
      <c r="GU124" s="360"/>
      <c r="GV124" s="360"/>
      <c r="GW124" s="360"/>
      <c r="GX124" s="360"/>
      <c r="GY124" s="360"/>
      <c r="GZ124" s="360"/>
      <c r="HA124" s="360"/>
      <c r="HB124" s="360"/>
      <c r="HC124" s="360"/>
      <c r="HD124" s="360"/>
      <c r="HE124" s="360"/>
      <c r="HF124" s="360"/>
      <c r="HG124" s="360"/>
      <c r="HH124" s="360"/>
      <c r="HI124" s="360"/>
      <c r="HJ124" s="360"/>
      <c r="HK124" s="360"/>
      <c r="HL124" s="360"/>
      <c r="HM124" s="360"/>
      <c r="HN124" s="360"/>
      <c r="HO124" s="360"/>
      <c r="HP124" s="360"/>
      <c r="HQ124" s="360"/>
      <c r="HR124" s="360"/>
      <c r="HS124" s="360"/>
      <c r="HT124" s="360"/>
      <c r="HU124" s="360"/>
      <c r="HV124" s="360"/>
      <c r="HW124" s="360"/>
      <c r="HX124" s="360"/>
      <c r="HY124" s="360"/>
      <c r="HZ124" s="360"/>
      <c r="IA124" s="360"/>
      <c r="IB124" s="360"/>
      <c r="IC124" s="360"/>
      <c r="ID124" s="360"/>
      <c r="IE124" s="360"/>
      <c r="IF124" s="360"/>
      <c r="IG124" s="360"/>
      <c r="IH124" s="360"/>
      <c r="II124" s="360"/>
      <c r="IJ124" s="360"/>
      <c r="IK124" s="360"/>
      <c r="IL124" s="360"/>
      <c r="IM124" s="360"/>
      <c r="IN124" s="360"/>
      <c r="IO124" s="360"/>
      <c r="IP124" s="360"/>
      <c r="IQ124" s="360"/>
      <c r="IR124" s="360"/>
      <c r="IS124" s="360"/>
      <c r="IT124" s="360"/>
      <c r="IU124" s="360"/>
      <c r="IV124" s="360"/>
      <c r="IW124" s="360"/>
      <c r="IX124" s="360"/>
      <c r="IY124" s="360"/>
      <c r="IZ124" s="360"/>
      <c r="JA124" s="360"/>
      <c r="JB124" s="360"/>
      <c r="JC124" s="360"/>
      <c r="JD124" s="360"/>
      <c r="JE124" s="360"/>
      <c r="JF124" s="360"/>
      <c r="JG124" s="360"/>
      <c r="JH124" s="360"/>
      <c r="JI124" s="360"/>
      <c r="JJ124" s="360"/>
      <c r="JK124" s="360"/>
      <c r="JL124" s="360"/>
      <c r="JM124" s="360"/>
      <c r="JN124" s="360"/>
      <c r="JO124" s="360"/>
      <c r="JP124" s="360"/>
      <c r="JQ124" s="360"/>
      <c r="JR124" s="360"/>
      <c r="JS124" s="360"/>
      <c r="JT124" s="360"/>
      <c r="JU124" s="360"/>
      <c r="JV124" s="360"/>
      <c r="JW124" s="360"/>
      <c r="JX124" s="360"/>
      <c r="JY124" s="360"/>
    </row>
    <row r="125" spans="1:285" s="20" customFormat="1" ht="120" customHeight="1" x14ac:dyDescent="0.25">
      <c r="A125" s="126" t="s">
        <v>539</v>
      </c>
      <c r="B125" s="137" t="s">
        <v>239</v>
      </c>
      <c r="C125" s="48" t="s">
        <v>97</v>
      </c>
      <c r="D125" s="123"/>
      <c r="E125" s="105"/>
      <c r="F125" s="123"/>
      <c r="G125" s="123"/>
      <c r="H125" s="123"/>
      <c r="I125" s="123"/>
      <c r="J125" s="123"/>
      <c r="K125" s="87">
        <f t="shared" si="53"/>
        <v>0</v>
      </c>
      <c r="L125" s="123"/>
      <c r="M125" s="123"/>
      <c r="N125" s="123"/>
      <c r="O125" s="123"/>
      <c r="P125" s="123"/>
      <c r="Q125" s="123"/>
      <c r="R125" s="87">
        <f t="shared" si="41"/>
        <v>0</v>
      </c>
      <c r="S125" s="123"/>
      <c r="T125" s="123"/>
      <c r="U125" s="123"/>
      <c r="V125" s="123"/>
      <c r="W125" s="123"/>
      <c r="X125" s="123"/>
      <c r="Y125" s="87">
        <f t="shared" si="42"/>
        <v>0</v>
      </c>
      <c r="Z125" s="123"/>
      <c r="AA125" s="123"/>
      <c r="AB125" s="123"/>
      <c r="AC125" s="123"/>
      <c r="AD125" s="123"/>
      <c r="AE125" s="123"/>
      <c r="AF125" s="87">
        <f t="shared" si="43"/>
        <v>0</v>
      </c>
      <c r="AG125" s="123">
        <v>145000</v>
      </c>
      <c r="AH125" s="123"/>
      <c r="AI125" s="123"/>
      <c r="AJ125" s="123"/>
      <c r="AK125" s="123"/>
      <c r="AL125" s="123"/>
      <c r="AM125" s="87">
        <f t="shared" si="44"/>
        <v>145000</v>
      </c>
      <c r="AN125" s="123"/>
      <c r="AO125" s="123"/>
      <c r="AP125" s="123"/>
      <c r="AQ125" s="123"/>
      <c r="AR125" s="123"/>
      <c r="AS125" s="123"/>
      <c r="AT125" s="87">
        <f t="shared" si="45"/>
        <v>0</v>
      </c>
      <c r="AU125" s="136">
        <f t="shared" si="55"/>
        <v>145000</v>
      </c>
      <c r="AV125" s="121" t="s">
        <v>760</v>
      </c>
      <c r="AW125" s="50">
        <v>2026</v>
      </c>
      <c r="AX125" s="50">
        <v>2026</v>
      </c>
      <c r="AY125" s="121" t="s">
        <v>234</v>
      </c>
      <c r="AZ125" s="360"/>
      <c r="BA125" s="360"/>
      <c r="BB125" s="360"/>
      <c r="BC125" s="360"/>
      <c r="BD125" s="360"/>
      <c r="BE125" s="360"/>
      <c r="BF125" s="360"/>
      <c r="BG125" s="360"/>
      <c r="BH125" s="360"/>
      <c r="BI125" s="360"/>
      <c r="BJ125" s="360"/>
      <c r="BK125" s="360"/>
      <c r="BL125" s="360"/>
      <c r="BM125" s="360"/>
      <c r="BN125" s="360"/>
      <c r="BO125" s="360"/>
      <c r="BP125" s="360"/>
      <c r="BQ125" s="360"/>
      <c r="BR125" s="360"/>
      <c r="BS125" s="360"/>
      <c r="BT125" s="360"/>
      <c r="BU125" s="360"/>
      <c r="BV125" s="360"/>
      <c r="BW125" s="360"/>
      <c r="BX125" s="360"/>
      <c r="BY125" s="360"/>
      <c r="BZ125" s="360"/>
      <c r="CA125" s="360"/>
      <c r="CB125" s="360"/>
      <c r="CC125" s="360"/>
      <c r="CD125" s="360"/>
      <c r="CE125" s="360"/>
      <c r="CF125" s="360"/>
      <c r="CG125" s="360"/>
      <c r="CH125" s="360"/>
      <c r="CI125" s="360"/>
      <c r="CJ125" s="360"/>
      <c r="CK125" s="360"/>
      <c r="CL125" s="360"/>
      <c r="CM125" s="360"/>
      <c r="CN125" s="360"/>
      <c r="CO125" s="360"/>
      <c r="CP125" s="360"/>
      <c r="CQ125" s="360"/>
      <c r="CR125" s="360"/>
      <c r="CS125" s="360"/>
      <c r="CT125" s="360"/>
      <c r="CU125" s="360"/>
      <c r="CV125" s="360"/>
      <c r="CW125" s="360"/>
      <c r="CX125" s="360"/>
      <c r="CY125" s="360"/>
      <c r="CZ125" s="360"/>
      <c r="DA125" s="360"/>
      <c r="DB125" s="360"/>
      <c r="DC125" s="360"/>
      <c r="DD125" s="360"/>
      <c r="DE125" s="360"/>
      <c r="DF125" s="360"/>
      <c r="DG125" s="360"/>
      <c r="DH125" s="360"/>
      <c r="DI125" s="360"/>
      <c r="DJ125" s="360"/>
      <c r="DK125" s="360"/>
      <c r="DL125" s="360"/>
      <c r="DM125" s="360"/>
      <c r="DN125" s="360"/>
      <c r="DO125" s="360"/>
      <c r="DP125" s="360"/>
      <c r="DQ125" s="360"/>
      <c r="DR125" s="360"/>
      <c r="DS125" s="360"/>
      <c r="DT125" s="360"/>
      <c r="DU125" s="360"/>
      <c r="DV125" s="360"/>
      <c r="DW125" s="360"/>
      <c r="DX125" s="360"/>
      <c r="DY125" s="360"/>
      <c r="DZ125" s="360"/>
      <c r="EA125" s="360"/>
      <c r="EB125" s="360"/>
      <c r="EC125" s="360"/>
      <c r="ED125" s="360"/>
      <c r="EE125" s="360"/>
      <c r="EF125" s="360"/>
      <c r="EG125" s="360"/>
      <c r="EH125" s="360"/>
      <c r="EI125" s="360"/>
      <c r="EJ125" s="360"/>
      <c r="EK125" s="360"/>
      <c r="EL125" s="360"/>
      <c r="EM125" s="360"/>
      <c r="EN125" s="360"/>
      <c r="EO125" s="360"/>
      <c r="EP125" s="360"/>
      <c r="EQ125" s="360"/>
      <c r="ER125" s="360"/>
      <c r="ES125" s="360"/>
      <c r="ET125" s="360"/>
      <c r="EU125" s="360"/>
      <c r="EV125" s="360"/>
      <c r="EW125" s="360"/>
      <c r="EX125" s="360"/>
      <c r="EY125" s="360"/>
      <c r="EZ125" s="360"/>
      <c r="FA125" s="360"/>
      <c r="FB125" s="360"/>
      <c r="FC125" s="360"/>
      <c r="FD125" s="360"/>
      <c r="FE125" s="360"/>
      <c r="FF125" s="360"/>
      <c r="FG125" s="360"/>
      <c r="FH125" s="360"/>
      <c r="FI125" s="360"/>
      <c r="FJ125" s="360"/>
      <c r="FK125" s="360"/>
      <c r="FL125" s="360"/>
      <c r="FM125" s="360"/>
      <c r="FN125" s="360"/>
      <c r="FO125" s="360"/>
      <c r="FP125" s="360"/>
      <c r="FQ125" s="360"/>
      <c r="FR125" s="360"/>
      <c r="FS125" s="360"/>
      <c r="FT125" s="360"/>
      <c r="FU125" s="360"/>
      <c r="FV125" s="360"/>
      <c r="FW125" s="360"/>
      <c r="FX125" s="360"/>
      <c r="FY125" s="360"/>
      <c r="FZ125" s="360"/>
      <c r="GA125" s="360"/>
      <c r="GB125" s="360"/>
      <c r="GC125" s="360"/>
      <c r="GD125" s="360"/>
      <c r="GE125" s="360"/>
      <c r="GF125" s="360"/>
      <c r="GG125" s="360"/>
      <c r="GH125" s="360"/>
      <c r="GI125" s="360"/>
      <c r="GJ125" s="360"/>
      <c r="GK125" s="360"/>
      <c r="GL125" s="360"/>
      <c r="GM125" s="360"/>
      <c r="GN125" s="360"/>
      <c r="GO125" s="360"/>
      <c r="GP125" s="360"/>
      <c r="GQ125" s="360"/>
      <c r="GR125" s="360"/>
      <c r="GS125" s="360"/>
      <c r="GT125" s="360"/>
      <c r="GU125" s="360"/>
      <c r="GV125" s="360"/>
      <c r="GW125" s="360"/>
      <c r="GX125" s="360"/>
      <c r="GY125" s="360"/>
      <c r="GZ125" s="360"/>
      <c r="HA125" s="360"/>
      <c r="HB125" s="360"/>
      <c r="HC125" s="360"/>
      <c r="HD125" s="360"/>
      <c r="HE125" s="360"/>
      <c r="HF125" s="360"/>
      <c r="HG125" s="360"/>
      <c r="HH125" s="360"/>
      <c r="HI125" s="360"/>
      <c r="HJ125" s="360"/>
      <c r="HK125" s="360"/>
      <c r="HL125" s="360"/>
      <c r="HM125" s="360"/>
      <c r="HN125" s="360"/>
      <c r="HO125" s="360"/>
      <c r="HP125" s="360"/>
      <c r="HQ125" s="360"/>
      <c r="HR125" s="360"/>
      <c r="HS125" s="360"/>
      <c r="HT125" s="360"/>
      <c r="HU125" s="360"/>
      <c r="HV125" s="360"/>
      <c r="HW125" s="360"/>
      <c r="HX125" s="360"/>
      <c r="HY125" s="360"/>
      <c r="HZ125" s="360"/>
      <c r="IA125" s="360"/>
      <c r="IB125" s="360"/>
      <c r="IC125" s="360"/>
      <c r="ID125" s="360"/>
      <c r="IE125" s="360"/>
      <c r="IF125" s="360"/>
      <c r="IG125" s="360"/>
      <c r="IH125" s="360"/>
      <c r="II125" s="360"/>
      <c r="IJ125" s="360"/>
      <c r="IK125" s="360"/>
      <c r="IL125" s="360"/>
      <c r="IM125" s="360"/>
      <c r="IN125" s="360"/>
      <c r="IO125" s="360"/>
      <c r="IP125" s="360"/>
      <c r="IQ125" s="360"/>
      <c r="IR125" s="360"/>
      <c r="IS125" s="360"/>
      <c r="IT125" s="360"/>
      <c r="IU125" s="360"/>
      <c r="IV125" s="360"/>
      <c r="IW125" s="360"/>
      <c r="IX125" s="360"/>
      <c r="IY125" s="360"/>
      <c r="IZ125" s="360"/>
      <c r="JA125" s="360"/>
      <c r="JB125" s="360"/>
      <c r="JC125" s="360"/>
      <c r="JD125" s="360"/>
      <c r="JE125" s="360"/>
      <c r="JF125" s="360"/>
      <c r="JG125" s="360"/>
      <c r="JH125" s="360"/>
      <c r="JI125" s="360"/>
      <c r="JJ125" s="360"/>
      <c r="JK125" s="360"/>
      <c r="JL125" s="360"/>
      <c r="JM125" s="360"/>
      <c r="JN125" s="360"/>
      <c r="JO125" s="360"/>
      <c r="JP125" s="360"/>
      <c r="JQ125" s="360"/>
      <c r="JR125" s="360"/>
      <c r="JS125" s="360"/>
      <c r="JT125" s="360"/>
      <c r="JU125" s="360"/>
      <c r="JV125" s="360"/>
      <c r="JW125" s="360"/>
      <c r="JX125" s="360"/>
      <c r="JY125" s="360"/>
    </row>
    <row r="126" spans="1:285" s="20" customFormat="1" ht="41.45" customHeight="1" x14ac:dyDescent="0.25">
      <c r="A126" s="386" t="s">
        <v>398</v>
      </c>
      <c r="B126" s="387"/>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60"/>
      <c r="BA126" s="360"/>
      <c r="BB126" s="360"/>
      <c r="BC126" s="360"/>
      <c r="BD126" s="360"/>
      <c r="BE126" s="360"/>
      <c r="BF126" s="360"/>
      <c r="BG126" s="360"/>
      <c r="BH126" s="360"/>
      <c r="BI126" s="360"/>
      <c r="BJ126" s="360"/>
      <c r="BK126" s="360"/>
      <c r="BL126" s="360"/>
      <c r="BM126" s="360"/>
      <c r="BN126" s="360"/>
      <c r="BO126" s="360"/>
      <c r="BP126" s="360"/>
      <c r="BQ126" s="360"/>
      <c r="BR126" s="360"/>
      <c r="BS126" s="360"/>
      <c r="BT126" s="360"/>
      <c r="BU126" s="360"/>
      <c r="BV126" s="360"/>
      <c r="BW126" s="360"/>
      <c r="BX126" s="360"/>
      <c r="BY126" s="360"/>
      <c r="BZ126" s="360"/>
      <c r="CA126" s="360"/>
      <c r="CB126" s="360"/>
      <c r="CC126" s="360"/>
      <c r="CD126" s="360"/>
      <c r="CE126" s="360"/>
      <c r="CF126" s="360"/>
      <c r="CG126" s="360"/>
      <c r="CH126" s="360"/>
      <c r="CI126" s="360"/>
      <c r="CJ126" s="360"/>
      <c r="CK126" s="360"/>
      <c r="CL126" s="360"/>
      <c r="CM126" s="360"/>
      <c r="CN126" s="360"/>
      <c r="CO126" s="360"/>
      <c r="CP126" s="360"/>
      <c r="CQ126" s="360"/>
      <c r="CR126" s="360"/>
      <c r="CS126" s="360"/>
      <c r="CT126" s="360"/>
      <c r="CU126" s="360"/>
      <c r="CV126" s="360"/>
      <c r="CW126" s="360"/>
      <c r="CX126" s="360"/>
      <c r="CY126" s="360"/>
      <c r="CZ126" s="360"/>
      <c r="DA126" s="360"/>
      <c r="DB126" s="360"/>
      <c r="DC126" s="360"/>
      <c r="DD126" s="360"/>
      <c r="DE126" s="360"/>
      <c r="DF126" s="360"/>
      <c r="DG126" s="360"/>
      <c r="DH126" s="360"/>
      <c r="DI126" s="360"/>
      <c r="DJ126" s="360"/>
      <c r="DK126" s="360"/>
      <c r="DL126" s="360"/>
      <c r="DM126" s="360"/>
      <c r="DN126" s="360"/>
      <c r="DO126" s="360"/>
      <c r="DP126" s="360"/>
      <c r="DQ126" s="360"/>
      <c r="DR126" s="360"/>
      <c r="DS126" s="360"/>
      <c r="DT126" s="360"/>
      <c r="DU126" s="360"/>
      <c r="DV126" s="360"/>
      <c r="DW126" s="360"/>
      <c r="DX126" s="360"/>
      <c r="DY126" s="360"/>
      <c r="DZ126" s="360"/>
      <c r="EA126" s="360"/>
      <c r="EB126" s="360"/>
      <c r="EC126" s="360"/>
      <c r="ED126" s="360"/>
      <c r="EE126" s="360"/>
      <c r="EF126" s="360"/>
      <c r="EG126" s="360"/>
      <c r="EH126" s="360"/>
      <c r="EI126" s="360"/>
      <c r="EJ126" s="360"/>
      <c r="EK126" s="360"/>
      <c r="EL126" s="360"/>
      <c r="EM126" s="360"/>
      <c r="EN126" s="360"/>
      <c r="EO126" s="360"/>
      <c r="EP126" s="360"/>
      <c r="EQ126" s="360"/>
      <c r="ER126" s="360"/>
      <c r="ES126" s="360"/>
      <c r="ET126" s="360"/>
      <c r="EU126" s="360"/>
      <c r="EV126" s="360"/>
      <c r="EW126" s="360"/>
      <c r="EX126" s="360"/>
      <c r="EY126" s="360"/>
      <c r="EZ126" s="360"/>
      <c r="FA126" s="360"/>
      <c r="FB126" s="360"/>
      <c r="FC126" s="360"/>
      <c r="FD126" s="360"/>
      <c r="FE126" s="360"/>
      <c r="FF126" s="360"/>
      <c r="FG126" s="360"/>
      <c r="FH126" s="360"/>
      <c r="FI126" s="360"/>
      <c r="FJ126" s="360"/>
      <c r="FK126" s="360"/>
      <c r="FL126" s="360"/>
      <c r="FM126" s="360"/>
      <c r="FN126" s="360"/>
      <c r="FO126" s="360"/>
      <c r="FP126" s="360"/>
      <c r="FQ126" s="360"/>
      <c r="FR126" s="360"/>
      <c r="FS126" s="360"/>
      <c r="FT126" s="360"/>
      <c r="FU126" s="360"/>
      <c r="FV126" s="360"/>
      <c r="FW126" s="360"/>
      <c r="FX126" s="360"/>
      <c r="FY126" s="360"/>
      <c r="FZ126" s="360"/>
      <c r="GA126" s="360"/>
      <c r="GB126" s="360"/>
      <c r="GC126" s="360"/>
      <c r="GD126" s="360"/>
      <c r="GE126" s="360"/>
      <c r="GF126" s="360"/>
      <c r="GG126" s="360"/>
      <c r="GH126" s="360"/>
      <c r="GI126" s="360"/>
      <c r="GJ126" s="360"/>
      <c r="GK126" s="360"/>
      <c r="GL126" s="360"/>
      <c r="GM126" s="360"/>
      <c r="GN126" s="360"/>
      <c r="GO126" s="360"/>
      <c r="GP126" s="360"/>
      <c r="GQ126" s="360"/>
      <c r="GR126" s="360"/>
      <c r="GS126" s="360"/>
      <c r="GT126" s="360"/>
      <c r="GU126" s="360"/>
      <c r="GV126" s="360"/>
      <c r="GW126" s="360"/>
      <c r="GX126" s="360"/>
      <c r="GY126" s="360"/>
      <c r="GZ126" s="360"/>
      <c r="HA126" s="360"/>
      <c r="HB126" s="360"/>
      <c r="HC126" s="360"/>
      <c r="HD126" s="360"/>
      <c r="HE126" s="360"/>
      <c r="HF126" s="360"/>
      <c r="HG126" s="360"/>
      <c r="HH126" s="360"/>
      <c r="HI126" s="360"/>
      <c r="HJ126" s="360"/>
      <c r="HK126" s="360"/>
      <c r="HL126" s="360"/>
      <c r="HM126" s="360"/>
      <c r="HN126" s="360"/>
      <c r="HO126" s="360"/>
      <c r="HP126" s="360"/>
      <c r="HQ126" s="360"/>
      <c r="HR126" s="360"/>
      <c r="HS126" s="360"/>
      <c r="HT126" s="360"/>
      <c r="HU126" s="360"/>
      <c r="HV126" s="360"/>
      <c r="HW126" s="360"/>
      <c r="HX126" s="360"/>
      <c r="HY126" s="360"/>
      <c r="HZ126" s="360"/>
      <c r="IA126" s="360"/>
      <c r="IB126" s="360"/>
      <c r="IC126" s="360"/>
      <c r="ID126" s="360"/>
      <c r="IE126" s="360"/>
      <c r="IF126" s="360"/>
      <c r="IG126" s="360"/>
      <c r="IH126" s="360"/>
      <c r="II126" s="360"/>
      <c r="IJ126" s="360"/>
      <c r="IK126" s="360"/>
      <c r="IL126" s="360"/>
      <c r="IM126" s="360"/>
      <c r="IN126" s="360"/>
      <c r="IO126" s="360"/>
      <c r="IP126" s="360"/>
      <c r="IQ126" s="360"/>
      <c r="IR126" s="360"/>
      <c r="IS126" s="360"/>
      <c r="IT126" s="360"/>
      <c r="IU126" s="360"/>
      <c r="IV126" s="360"/>
      <c r="IW126" s="360"/>
      <c r="IX126" s="360"/>
      <c r="IY126" s="360"/>
      <c r="IZ126" s="360"/>
      <c r="JA126" s="360"/>
      <c r="JB126" s="360"/>
      <c r="JC126" s="360"/>
      <c r="JD126" s="360"/>
      <c r="JE126" s="360"/>
      <c r="JF126" s="360"/>
      <c r="JG126" s="360"/>
      <c r="JH126" s="360"/>
      <c r="JI126" s="360"/>
      <c r="JJ126" s="360"/>
      <c r="JK126" s="360"/>
      <c r="JL126" s="360"/>
      <c r="JM126" s="360"/>
      <c r="JN126" s="360"/>
      <c r="JO126" s="360"/>
      <c r="JP126" s="360"/>
      <c r="JQ126" s="360"/>
      <c r="JR126" s="360"/>
      <c r="JS126" s="360"/>
      <c r="JT126" s="360"/>
      <c r="JU126" s="360"/>
      <c r="JV126" s="360"/>
      <c r="JW126" s="360"/>
      <c r="JX126" s="360"/>
      <c r="JY126" s="360"/>
    </row>
    <row r="127" spans="1:285" s="19" customFormat="1" ht="38.1" customHeight="1" x14ac:dyDescent="0.25">
      <c r="A127" s="92" t="s">
        <v>474</v>
      </c>
      <c r="B127" s="51"/>
      <c r="C127" s="51"/>
      <c r="D127" s="51"/>
      <c r="E127" s="51"/>
      <c r="F127" s="51"/>
      <c r="G127" s="51"/>
      <c r="H127" s="51"/>
      <c r="I127" s="51"/>
      <c r="J127" s="51"/>
      <c r="K127" s="87">
        <f>E127+F127+G127+I127</f>
        <v>0</v>
      </c>
      <c r="L127" s="94"/>
      <c r="M127" s="51"/>
      <c r="N127" s="51"/>
      <c r="O127" s="51"/>
      <c r="P127" s="51"/>
      <c r="Q127" s="51"/>
      <c r="R127" s="87">
        <f>L127+M127+N127+P127</f>
        <v>0</v>
      </c>
      <c r="S127" s="50"/>
      <c r="T127" s="50"/>
      <c r="U127" s="50"/>
      <c r="V127" s="50"/>
      <c r="W127" s="50"/>
      <c r="X127" s="50"/>
      <c r="Y127" s="87">
        <f>S127+T127+U127+W127</f>
        <v>0</v>
      </c>
      <c r="Z127" s="50"/>
      <c r="AA127" s="50"/>
      <c r="AB127" s="50"/>
      <c r="AC127" s="50"/>
      <c r="AD127" s="50"/>
      <c r="AE127" s="50"/>
      <c r="AF127" s="87">
        <f>Z127+AA127+AB127+AD127</f>
        <v>0</v>
      </c>
      <c r="AG127" s="50"/>
      <c r="AH127" s="50"/>
      <c r="AI127" s="50"/>
      <c r="AJ127" s="50"/>
      <c r="AK127" s="50"/>
      <c r="AL127" s="50"/>
      <c r="AM127" s="87">
        <f>AG127+AH127+AI127+AK127</f>
        <v>0</v>
      </c>
      <c r="AN127" s="50"/>
      <c r="AO127" s="50"/>
      <c r="AP127" s="50"/>
      <c r="AQ127" s="50"/>
      <c r="AR127" s="50"/>
      <c r="AS127" s="50"/>
      <c r="AT127" s="87">
        <f>AN127+AO127+AP127+AR127</f>
        <v>0</v>
      </c>
      <c r="AU127" s="95">
        <f>AT127+AM127+AF127+Y127+R127+K127</f>
        <v>0</v>
      </c>
      <c r="AV127" s="96"/>
      <c r="AW127" s="51"/>
      <c r="AX127" s="54"/>
      <c r="AY127" s="51"/>
      <c r="AZ127" s="374"/>
      <c r="BA127" s="374"/>
      <c r="BB127" s="374"/>
      <c r="BC127" s="374"/>
      <c r="BD127" s="374"/>
      <c r="BE127" s="374"/>
      <c r="BF127" s="374"/>
      <c r="BG127" s="374"/>
      <c r="BH127" s="374"/>
      <c r="BI127" s="374"/>
      <c r="BJ127" s="374"/>
      <c r="BK127" s="374"/>
      <c r="BL127" s="374"/>
      <c r="BM127" s="374"/>
      <c r="BN127" s="374"/>
      <c r="BO127" s="374"/>
      <c r="BP127" s="374"/>
      <c r="BQ127" s="374"/>
      <c r="BR127" s="374"/>
      <c r="BS127" s="374"/>
      <c r="BT127" s="374"/>
      <c r="BU127" s="374"/>
      <c r="BV127" s="374"/>
      <c r="BW127" s="374"/>
      <c r="BX127" s="374"/>
      <c r="BY127" s="374"/>
      <c r="BZ127" s="374"/>
      <c r="CA127" s="374"/>
      <c r="CB127" s="374"/>
      <c r="CC127" s="374"/>
      <c r="CD127" s="374"/>
      <c r="CE127" s="374"/>
      <c r="CF127" s="374"/>
      <c r="CG127" s="374"/>
      <c r="CH127" s="374"/>
      <c r="CI127" s="374"/>
      <c r="CJ127" s="374"/>
      <c r="CK127" s="374"/>
      <c r="CL127" s="374"/>
      <c r="CM127" s="374"/>
      <c r="CN127" s="374"/>
      <c r="CO127" s="374"/>
      <c r="CP127" s="374"/>
      <c r="CQ127" s="374"/>
      <c r="CR127" s="374"/>
      <c r="CS127" s="374"/>
      <c r="CT127" s="374"/>
      <c r="CU127" s="374"/>
      <c r="CV127" s="374"/>
      <c r="CW127" s="374"/>
      <c r="CX127" s="374"/>
      <c r="CY127" s="374"/>
      <c r="CZ127" s="374"/>
      <c r="DA127" s="374"/>
      <c r="DB127" s="374"/>
      <c r="DC127" s="374"/>
      <c r="DD127" s="374"/>
      <c r="DE127" s="374"/>
      <c r="DF127" s="374"/>
      <c r="DG127" s="374"/>
      <c r="DH127" s="374"/>
      <c r="DI127" s="374"/>
      <c r="DJ127" s="374"/>
      <c r="DK127" s="374"/>
      <c r="DL127" s="374"/>
      <c r="DM127" s="374"/>
      <c r="DN127" s="374"/>
      <c r="DO127" s="374"/>
      <c r="DP127" s="374"/>
      <c r="DQ127" s="374"/>
      <c r="DR127" s="374"/>
      <c r="DS127" s="374"/>
      <c r="DT127" s="374"/>
      <c r="DU127" s="374"/>
      <c r="DV127" s="374"/>
      <c r="DW127" s="374"/>
      <c r="DX127" s="374"/>
      <c r="DY127" s="374"/>
      <c r="DZ127" s="374"/>
      <c r="EA127" s="374"/>
      <c r="EB127" s="374"/>
      <c r="EC127" s="374"/>
      <c r="ED127" s="374"/>
      <c r="EE127" s="374"/>
      <c r="EF127" s="374"/>
      <c r="EG127" s="374"/>
      <c r="EH127" s="374"/>
      <c r="EI127" s="374"/>
      <c r="EJ127" s="374"/>
      <c r="EK127" s="374"/>
      <c r="EL127" s="374"/>
      <c r="EM127" s="374"/>
      <c r="EN127" s="374"/>
      <c r="EO127" s="374"/>
      <c r="EP127" s="374"/>
      <c r="EQ127" s="374"/>
      <c r="ER127" s="374"/>
      <c r="ES127" s="374"/>
      <c r="ET127" s="374"/>
      <c r="EU127" s="374"/>
      <c r="EV127" s="374"/>
      <c r="EW127" s="374"/>
      <c r="EX127" s="374"/>
      <c r="EY127" s="374"/>
      <c r="EZ127" s="374"/>
      <c r="FA127" s="374"/>
      <c r="FB127" s="374"/>
      <c r="FC127" s="374"/>
      <c r="FD127" s="374"/>
      <c r="FE127" s="374"/>
      <c r="FF127" s="374"/>
      <c r="FG127" s="374"/>
      <c r="FH127" s="374"/>
      <c r="FI127" s="374"/>
      <c r="FJ127" s="374"/>
      <c r="FK127" s="374"/>
      <c r="FL127" s="374"/>
      <c r="FM127" s="374"/>
      <c r="FN127" s="374"/>
      <c r="FO127" s="374"/>
      <c r="FP127" s="374"/>
      <c r="FQ127" s="374"/>
      <c r="FR127" s="374"/>
      <c r="FS127" s="374"/>
      <c r="FT127" s="374"/>
      <c r="FU127" s="374"/>
      <c r="FV127" s="374"/>
      <c r="FW127" s="374"/>
      <c r="FX127" s="374"/>
      <c r="FY127" s="374"/>
      <c r="FZ127" s="374"/>
      <c r="GA127" s="374"/>
      <c r="GB127" s="374"/>
      <c r="GC127" s="374"/>
      <c r="GD127" s="374"/>
      <c r="GE127" s="374"/>
      <c r="GF127" s="374"/>
      <c r="GG127" s="374"/>
      <c r="GH127" s="374"/>
      <c r="GI127" s="374"/>
      <c r="GJ127" s="374"/>
      <c r="GK127" s="374"/>
      <c r="GL127" s="374"/>
      <c r="GM127" s="374"/>
      <c r="GN127" s="374"/>
      <c r="GO127" s="374"/>
      <c r="GP127" s="374"/>
      <c r="GQ127" s="374"/>
      <c r="GR127" s="374"/>
      <c r="GS127" s="374"/>
      <c r="GT127" s="374"/>
      <c r="GU127" s="374"/>
      <c r="GV127" s="374"/>
      <c r="GW127" s="374"/>
      <c r="GX127" s="374"/>
      <c r="GY127" s="374"/>
      <c r="GZ127" s="374"/>
      <c r="HA127" s="374"/>
      <c r="HB127" s="374"/>
      <c r="HC127" s="374"/>
      <c r="HD127" s="374"/>
      <c r="HE127" s="374"/>
      <c r="HF127" s="374"/>
      <c r="HG127" s="374"/>
      <c r="HH127" s="374"/>
      <c r="HI127" s="374"/>
      <c r="HJ127" s="374"/>
      <c r="HK127" s="374"/>
      <c r="HL127" s="374"/>
      <c r="HM127" s="374"/>
      <c r="HN127" s="374"/>
      <c r="HO127" s="374"/>
      <c r="HP127" s="374"/>
      <c r="HQ127" s="374"/>
      <c r="HR127" s="374"/>
      <c r="HS127" s="374"/>
      <c r="HT127" s="374"/>
      <c r="HU127" s="374"/>
      <c r="HV127" s="374"/>
      <c r="HW127" s="374"/>
      <c r="HX127" s="374"/>
      <c r="HY127" s="374"/>
      <c r="HZ127" s="374"/>
      <c r="IA127" s="374"/>
      <c r="IB127" s="374"/>
      <c r="IC127" s="374"/>
      <c r="ID127" s="374"/>
      <c r="IE127" s="374"/>
      <c r="IF127" s="374"/>
      <c r="IG127" s="374"/>
      <c r="IH127" s="374"/>
      <c r="II127" s="374"/>
      <c r="IJ127" s="374"/>
      <c r="IK127" s="374"/>
      <c r="IL127" s="374"/>
      <c r="IM127" s="374"/>
      <c r="IN127" s="374"/>
      <c r="IO127" s="374"/>
      <c r="IP127" s="374"/>
      <c r="IQ127" s="374"/>
      <c r="IR127" s="374"/>
      <c r="IS127" s="374"/>
      <c r="IT127" s="374"/>
      <c r="IU127" s="374"/>
      <c r="IV127" s="374"/>
      <c r="IW127" s="374"/>
      <c r="IX127" s="374"/>
      <c r="IY127" s="374"/>
      <c r="IZ127" s="374"/>
      <c r="JA127" s="374"/>
      <c r="JB127" s="374"/>
      <c r="JC127" s="374"/>
      <c r="JD127" s="374"/>
      <c r="JE127" s="374"/>
      <c r="JF127" s="374"/>
      <c r="JG127" s="374"/>
      <c r="JH127" s="374"/>
      <c r="JI127" s="374"/>
      <c r="JJ127" s="374"/>
      <c r="JK127" s="374"/>
      <c r="JL127" s="374"/>
      <c r="JM127" s="374"/>
      <c r="JN127" s="374"/>
      <c r="JO127" s="374"/>
      <c r="JP127" s="374"/>
      <c r="JQ127" s="374"/>
      <c r="JR127" s="374"/>
      <c r="JS127" s="374"/>
      <c r="JT127" s="374"/>
      <c r="JU127" s="374"/>
      <c r="JV127" s="374"/>
      <c r="JW127" s="374"/>
      <c r="JX127" s="374"/>
      <c r="JY127" s="374"/>
    </row>
    <row r="128" spans="1:285" s="20" customFormat="1" ht="31.5" customHeight="1" x14ac:dyDescent="0.25">
      <c r="A128" s="386" t="s">
        <v>599</v>
      </c>
      <c r="B128" s="387"/>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60"/>
      <c r="BA128" s="360"/>
      <c r="BB128" s="360"/>
      <c r="BC128" s="360"/>
      <c r="BD128" s="360"/>
      <c r="BE128" s="360"/>
      <c r="BF128" s="360"/>
      <c r="BG128" s="360"/>
      <c r="BH128" s="360"/>
      <c r="BI128" s="360"/>
      <c r="BJ128" s="360"/>
      <c r="BK128" s="360"/>
      <c r="BL128" s="360"/>
      <c r="BM128" s="360"/>
      <c r="BN128" s="360"/>
      <c r="BO128" s="360"/>
      <c r="BP128" s="360"/>
      <c r="BQ128" s="360"/>
      <c r="BR128" s="360"/>
      <c r="BS128" s="360"/>
      <c r="BT128" s="360"/>
      <c r="BU128" s="360"/>
      <c r="BV128" s="360"/>
      <c r="BW128" s="360"/>
      <c r="BX128" s="360"/>
      <c r="BY128" s="360"/>
      <c r="BZ128" s="360"/>
      <c r="CA128" s="360"/>
      <c r="CB128" s="360"/>
      <c r="CC128" s="360"/>
      <c r="CD128" s="360"/>
      <c r="CE128" s="360"/>
      <c r="CF128" s="360"/>
      <c r="CG128" s="360"/>
      <c r="CH128" s="360"/>
      <c r="CI128" s="360"/>
      <c r="CJ128" s="360"/>
      <c r="CK128" s="360"/>
      <c r="CL128" s="360"/>
      <c r="CM128" s="360"/>
      <c r="CN128" s="360"/>
      <c r="CO128" s="360"/>
      <c r="CP128" s="360"/>
      <c r="CQ128" s="360"/>
      <c r="CR128" s="360"/>
      <c r="CS128" s="360"/>
      <c r="CT128" s="360"/>
      <c r="CU128" s="360"/>
      <c r="CV128" s="360"/>
      <c r="CW128" s="360"/>
      <c r="CX128" s="360"/>
      <c r="CY128" s="360"/>
      <c r="CZ128" s="360"/>
      <c r="DA128" s="360"/>
      <c r="DB128" s="360"/>
      <c r="DC128" s="360"/>
      <c r="DD128" s="360"/>
      <c r="DE128" s="360"/>
      <c r="DF128" s="360"/>
      <c r="DG128" s="360"/>
      <c r="DH128" s="360"/>
      <c r="DI128" s="360"/>
      <c r="DJ128" s="360"/>
      <c r="DK128" s="360"/>
      <c r="DL128" s="360"/>
      <c r="DM128" s="360"/>
      <c r="DN128" s="360"/>
      <c r="DO128" s="360"/>
      <c r="DP128" s="360"/>
      <c r="DQ128" s="360"/>
      <c r="DR128" s="360"/>
      <c r="DS128" s="360"/>
      <c r="DT128" s="360"/>
      <c r="DU128" s="360"/>
      <c r="DV128" s="360"/>
      <c r="DW128" s="360"/>
      <c r="DX128" s="360"/>
      <c r="DY128" s="360"/>
      <c r="DZ128" s="360"/>
      <c r="EA128" s="360"/>
      <c r="EB128" s="360"/>
      <c r="EC128" s="360"/>
      <c r="ED128" s="360"/>
      <c r="EE128" s="360"/>
      <c r="EF128" s="360"/>
      <c r="EG128" s="360"/>
      <c r="EH128" s="360"/>
      <c r="EI128" s="360"/>
      <c r="EJ128" s="360"/>
      <c r="EK128" s="360"/>
      <c r="EL128" s="360"/>
      <c r="EM128" s="360"/>
      <c r="EN128" s="360"/>
      <c r="EO128" s="360"/>
      <c r="EP128" s="360"/>
      <c r="EQ128" s="360"/>
      <c r="ER128" s="360"/>
      <c r="ES128" s="360"/>
      <c r="ET128" s="360"/>
      <c r="EU128" s="360"/>
      <c r="EV128" s="360"/>
      <c r="EW128" s="360"/>
      <c r="EX128" s="360"/>
      <c r="EY128" s="360"/>
      <c r="EZ128" s="360"/>
      <c r="FA128" s="360"/>
      <c r="FB128" s="360"/>
      <c r="FC128" s="360"/>
      <c r="FD128" s="360"/>
      <c r="FE128" s="360"/>
      <c r="FF128" s="360"/>
      <c r="FG128" s="360"/>
      <c r="FH128" s="360"/>
      <c r="FI128" s="360"/>
      <c r="FJ128" s="360"/>
      <c r="FK128" s="360"/>
      <c r="FL128" s="360"/>
      <c r="FM128" s="360"/>
      <c r="FN128" s="360"/>
      <c r="FO128" s="360"/>
      <c r="FP128" s="360"/>
      <c r="FQ128" s="360"/>
      <c r="FR128" s="360"/>
      <c r="FS128" s="360"/>
      <c r="FT128" s="360"/>
      <c r="FU128" s="360"/>
      <c r="FV128" s="360"/>
      <c r="FW128" s="360"/>
      <c r="FX128" s="360"/>
      <c r="FY128" s="360"/>
      <c r="FZ128" s="360"/>
      <c r="GA128" s="360"/>
      <c r="GB128" s="360"/>
      <c r="GC128" s="360"/>
      <c r="GD128" s="360"/>
      <c r="GE128" s="360"/>
      <c r="GF128" s="360"/>
      <c r="GG128" s="360"/>
      <c r="GH128" s="360"/>
      <c r="GI128" s="360"/>
      <c r="GJ128" s="360"/>
      <c r="GK128" s="360"/>
      <c r="GL128" s="360"/>
      <c r="GM128" s="360"/>
      <c r="GN128" s="360"/>
      <c r="GO128" s="360"/>
      <c r="GP128" s="360"/>
      <c r="GQ128" s="360"/>
      <c r="GR128" s="360"/>
      <c r="GS128" s="360"/>
      <c r="GT128" s="360"/>
      <c r="GU128" s="360"/>
      <c r="GV128" s="360"/>
      <c r="GW128" s="360"/>
      <c r="GX128" s="360"/>
      <c r="GY128" s="360"/>
      <c r="GZ128" s="360"/>
      <c r="HA128" s="360"/>
      <c r="HB128" s="360"/>
      <c r="HC128" s="360"/>
      <c r="HD128" s="360"/>
      <c r="HE128" s="360"/>
      <c r="HF128" s="360"/>
      <c r="HG128" s="360"/>
      <c r="HH128" s="360"/>
      <c r="HI128" s="360"/>
      <c r="HJ128" s="360"/>
      <c r="HK128" s="360"/>
      <c r="HL128" s="360"/>
      <c r="HM128" s="360"/>
      <c r="HN128" s="360"/>
      <c r="HO128" s="360"/>
      <c r="HP128" s="360"/>
      <c r="HQ128" s="360"/>
      <c r="HR128" s="360"/>
      <c r="HS128" s="360"/>
      <c r="HT128" s="360"/>
      <c r="HU128" s="360"/>
      <c r="HV128" s="360"/>
      <c r="HW128" s="360"/>
      <c r="HX128" s="360"/>
      <c r="HY128" s="360"/>
      <c r="HZ128" s="360"/>
      <c r="IA128" s="360"/>
      <c r="IB128" s="360"/>
      <c r="IC128" s="360"/>
      <c r="ID128" s="360"/>
      <c r="IE128" s="360"/>
      <c r="IF128" s="360"/>
      <c r="IG128" s="360"/>
      <c r="IH128" s="360"/>
      <c r="II128" s="360"/>
      <c r="IJ128" s="360"/>
      <c r="IK128" s="360"/>
      <c r="IL128" s="360"/>
      <c r="IM128" s="360"/>
      <c r="IN128" s="360"/>
      <c r="IO128" s="360"/>
      <c r="IP128" s="360"/>
      <c r="IQ128" s="360"/>
      <c r="IR128" s="360"/>
      <c r="IS128" s="360"/>
      <c r="IT128" s="360"/>
      <c r="IU128" s="360"/>
      <c r="IV128" s="360"/>
      <c r="IW128" s="360"/>
      <c r="IX128" s="360"/>
      <c r="IY128" s="360"/>
      <c r="IZ128" s="360"/>
      <c r="JA128" s="360"/>
      <c r="JB128" s="360"/>
      <c r="JC128" s="360"/>
      <c r="JD128" s="360"/>
      <c r="JE128" s="360"/>
      <c r="JF128" s="360"/>
      <c r="JG128" s="360"/>
      <c r="JH128" s="360"/>
      <c r="JI128" s="360"/>
      <c r="JJ128" s="360"/>
      <c r="JK128" s="360"/>
      <c r="JL128" s="360"/>
      <c r="JM128" s="360"/>
      <c r="JN128" s="360"/>
      <c r="JO128" s="360"/>
      <c r="JP128" s="360"/>
      <c r="JQ128" s="360"/>
      <c r="JR128" s="360"/>
      <c r="JS128" s="360"/>
      <c r="JT128" s="360"/>
      <c r="JU128" s="360"/>
      <c r="JV128" s="360"/>
      <c r="JW128" s="360"/>
      <c r="JX128" s="360"/>
      <c r="JY128" s="360"/>
    </row>
    <row r="129" spans="1:285" s="20" customFormat="1" ht="34.5" customHeight="1" x14ac:dyDescent="0.25">
      <c r="A129" s="92" t="s">
        <v>475</v>
      </c>
      <c r="B129" s="51"/>
      <c r="C129" s="51"/>
      <c r="D129" s="51"/>
      <c r="E129" s="51"/>
      <c r="F129" s="51"/>
      <c r="G129" s="51"/>
      <c r="H129" s="51"/>
      <c r="I129" s="51"/>
      <c r="J129" s="51"/>
      <c r="K129" s="87">
        <f>E129+F129+G129+I129</f>
        <v>0</v>
      </c>
      <c r="L129" s="94"/>
      <c r="M129" s="51"/>
      <c r="N129" s="51"/>
      <c r="O129" s="51"/>
      <c r="P129" s="51"/>
      <c r="Q129" s="51"/>
      <c r="R129" s="87">
        <f>L129+M129+N129+P129</f>
        <v>0</v>
      </c>
      <c r="S129" s="50"/>
      <c r="T129" s="50"/>
      <c r="U129" s="50"/>
      <c r="V129" s="50"/>
      <c r="W129" s="50"/>
      <c r="X129" s="50"/>
      <c r="Y129" s="87">
        <f>S129+T129+U129+W129</f>
        <v>0</v>
      </c>
      <c r="Z129" s="50"/>
      <c r="AA129" s="50"/>
      <c r="AB129" s="50"/>
      <c r="AC129" s="50"/>
      <c r="AD129" s="50"/>
      <c r="AE129" s="50"/>
      <c r="AF129" s="87">
        <f>Z129+AA129+AB129+AD129</f>
        <v>0</v>
      </c>
      <c r="AG129" s="50"/>
      <c r="AH129" s="50"/>
      <c r="AI129" s="50"/>
      <c r="AJ129" s="50"/>
      <c r="AK129" s="50"/>
      <c r="AL129" s="50"/>
      <c r="AM129" s="87">
        <f>AG129+AH129+AI129+AK129</f>
        <v>0</v>
      </c>
      <c r="AN129" s="50"/>
      <c r="AO129" s="50"/>
      <c r="AP129" s="50"/>
      <c r="AQ129" s="50"/>
      <c r="AR129" s="50"/>
      <c r="AS129" s="50"/>
      <c r="AT129" s="87">
        <f>AN129+AO129+AP129+AR129</f>
        <v>0</v>
      </c>
      <c r="AU129" s="95">
        <f>AT129+AM129+AF129+Y129+R129+K129</f>
        <v>0</v>
      </c>
      <c r="AV129" s="96"/>
      <c r="AW129" s="51"/>
      <c r="AX129" s="54"/>
      <c r="AY129" s="51"/>
      <c r="AZ129" s="360"/>
      <c r="BA129" s="360"/>
      <c r="BB129" s="360"/>
      <c r="BC129" s="360"/>
      <c r="BD129" s="360"/>
      <c r="BE129" s="360"/>
      <c r="BF129" s="360"/>
      <c r="BG129" s="360"/>
      <c r="BH129" s="360"/>
      <c r="BI129" s="360"/>
      <c r="BJ129" s="360"/>
      <c r="BK129" s="360"/>
      <c r="BL129" s="360"/>
      <c r="BM129" s="360"/>
      <c r="BN129" s="360"/>
      <c r="BO129" s="360"/>
      <c r="BP129" s="360"/>
      <c r="BQ129" s="360"/>
      <c r="BR129" s="360"/>
      <c r="BS129" s="360"/>
      <c r="BT129" s="360"/>
      <c r="BU129" s="360"/>
      <c r="BV129" s="360"/>
      <c r="BW129" s="360"/>
      <c r="BX129" s="360"/>
      <c r="BY129" s="360"/>
      <c r="BZ129" s="360"/>
      <c r="CA129" s="360"/>
      <c r="CB129" s="360"/>
      <c r="CC129" s="360"/>
      <c r="CD129" s="360"/>
      <c r="CE129" s="360"/>
      <c r="CF129" s="360"/>
      <c r="CG129" s="360"/>
      <c r="CH129" s="360"/>
      <c r="CI129" s="360"/>
      <c r="CJ129" s="360"/>
      <c r="CK129" s="360"/>
      <c r="CL129" s="360"/>
      <c r="CM129" s="360"/>
      <c r="CN129" s="360"/>
      <c r="CO129" s="360"/>
      <c r="CP129" s="360"/>
      <c r="CQ129" s="360"/>
      <c r="CR129" s="360"/>
      <c r="CS129" s="360"/>
      <c r="CT129" s="360"/>
      <c r="CU129" s="360"/>
      <c r="CV129" s="360"/>
      <c r="CW129" s="360"/>
      <c r="CX129" s="360"/>
      <c r="CY129" s="360"/>
      <c r="CZ129" s="360"/>
      <c r="DA129" s="360"/>
      <c r="DB129" s="360"/>
      <c r="DC129" s="360"/>
      <c r="DD129" s="360"/>
      <c r="DE129" s="360"/>
      <c r="DF129" s="360"/>
      <c r="DG129" s="360"/>
      <c r="DH129" s="360"/>
      <c r="DI129" s="360"/>
      <c r="DJ129" s="360"/>
      <c r="DK129" s="360"/>
      <c r="DL129" s="360"/>
      <c r="DM129" s="360"/>
      <c r="DN129" s="360"/>
      <c r="DO129" s="360"/>
      <c r="DP129" s="360"/>
      <c r="DQ129" s="360"/>
      <c r="DR129" s="360"/>
      <c r="DS129" s="360"/>
      <c r="DT129" s="360"/>
      <c r="DU129" s="360"/>
      <c r="DV129" s="360"/>
      <c r="DW129" s="360"/>
      <c r="DX129" s="360"/>
      <c r="DY129" s="360"/>
      <c r="DZ129" s="360"/>
      <c r="EA129" s="360"/>
      <c r="EB129" s="360"/>
      <c r="EC129" s="360"/>
      <c r="ED129" s="360"/>
      <c r="EE129" s="360"/>
      <c r="EF129" s="360"/>
      <c r="EG129" s="360"/>
      <c r="EH129" s="360"/>
      <c r="EI129" s="360"/>
      <c r="EJ129" s="360"/>
      <c r="EK129" s="360"/>
      <c r="EL129" s="360"/>
      <c r="EM129" s="360"/>
      <c r="EN129" s="360"/>
      <c r="EO129" s="360"/>
      <c r="EP129" s="360"/>
      <c r="EQ129" s="360"/>
      <c r="ER129" s="360"/>
      <c r="ES129" s="360"/>
      <c r="ET129" s="360"/>
      <c r="EU129" s="360"/>
      <c r="EV129" s="360"/>
      <c r="EW129" s="360"/>
      <c r="EX129" s="360"/>
      <c r="EY129" s="360"/>
      <c r="EZ129" s="360"/>
      <c r="FA129" s="360"/>
      <c r="FB129" s="360"/>
      <c r="FC129" s="360"/>
      <c r="FD129" s="360"/>
      <c r="FE129" s="360"/>
      <c r="FF129" s="360"/>
      <c r="FG129" s="360"/>
      <c r="FH129" s="360"/>
      <c r="FI129" s="360"/>
      <c r="FJ129" s="360"/>
      <c r="FK129" s="360"/>
      <c r="FL129" s="360"/>
      <c r="FM129" s="360"/>
      <c r="FN129" s="360"/>
      <c r="FO129" s="360"/>
      <c r="FP129" s="360"/>
      <c r="FQ129" s="360"/>
      <c r="FR129" s="360"/>
      <c r="FS129" s="360"/>
      <c r="FT129" s="360"/>
      <c r="FU129" s="360"/>
      <c r="FV129" s="360"/>
      <c r="FW129" s="360"/>
      <c r="FX129" s="360"/>
      <c r="FY129" s="360"/>
      <c r="FZ129" s="360"/>
      <c r="GA129" s="360"/>
      <c r="GB129" s="360"/>
      <c r="GC129" s="360"/>
      <c r="GD129" s="360"/>
      <c r="GE129" s="360"/>
      <c r="GF129" s="360"/>
      <c r="GG129" s="360"/>
      <c r="GH129" s="360"/>
      <c r="GI129" s="360"/>
      <c r="GJ129" s="360"/>
      <c r="GK129" s="360"/>
      <c r="GL129" s="360"/>
      <c r="GM129" s="360"/>
      <c r="GN129" s="360"/>
      <c r="GO129" s="360"/>
      <c r="GP129" s="360"/>
      <c r="GQ129" s="360"/>
      <c r="GR129" s="360"/>
      <c r="GS129" s="360"/>
      <c r="GT129" s="360"/>
      <c r="GU129" s="360"/>
      <c r="GV129" s="360"/>
      <c r="GW129" s="360"/>
      <c r="GX129" s="360"/>
      <c r="GY129" s="360"/>
      <c r="GZ129" s="360"/>
      <c r="HA129" s="360"/>
      <c r="HB129" s="360"/>
      <c r="HC129" s="360"/>
      <c r="HD129" s="360"/>
      <c r="HE129" s="360"/>
      <c r="HF129" s="360"/>
      <c r="HG129" s="360"/>
      <c r="HH129" s="360"/>
      <c r="HI129" s="360"/>
      <c r="HJ129" s="360"/>
      <c r="HK129" s="360"/>
      <c r="HL129" s="360"/>
      <c r="HM129" s="360"/>
      <c r="HN129" s="360"/>
      <c r="HO129" s="360"/>
      <c r="HP129" s="360"/>
      <c r="HQ129" s="360"/>
      <c r="HR129" s="360"/>
      <c r="HS129" s="360"/>
      <c r="HT129" s="360"/>
      <c r="HU129" s="360"/>
      <c r="HV129" s="360"/>
      <c r="HW129" s="360"/>
      <c r="HX129" s="360"/>
      <c r="HY129" s="360"/>
      <c r="HZ129" s="360"/>
      <c r="IA129" s="360"/>
      <c r="IB129" s="360"/>
      <c r="IC129" s="360"/>
      <c r="ID129" s="360"/>
      <c r="IE129" s="360"/>
      <c r="IF129" s="360"/>
      <c r="IG129" s="360"/>
      <c r="IH129" s="360"/>
      <c r="II129" s="360"/>
      <c r="IJ129" s="360"/>
      <c r="IK129" s="360"/>
      <c r="IL129" s="360"/>
      <c r="IM129" s="360"/>
      <c r="IN129" s="360"/>
      <c r="IO129" s="360"/>
      <c r="IP129" s="360"/>
      <c r="IQ129" s="360"/>
      <c r="IR129" s="360"/>
      <c r="IS129" s="360"/>
      <c r="IT129" s="360"/>
      <c r="IU129" s="360"/>
      <c r="IV129" s="360"/>
      <c r="IW129" s="360"/>
      <c r="IX129" s="360"/>
      <c r="IY129" s="360"/>
      <c r="IZ129" s="360"/>
      <c r="JA129" s="360"/>
      <c r="JB129" s="360"/>
      <c r="JC129" s="360"/>
      <c r="JD129" s="360"/>
      <c r="JE129" s="360"/>
      <c r="JF129" s="360"/>
      <c r="JG129" s="360"/>
      <c r="JH129" s="360"/>
      <c r="JI129" s="360"/>
      <c r="JJ129" s="360"/>
      <c r="JK129" s="360"/>
      <c r="JL129" s="360"/>
      <c r="JM129" s="360"/>
      <c r="JN129" s="360"/>
      <c r="JO129" s="360"/>
      <c r="JP129" s="360"/>
      <c r="JQ129" s="360"/>
      <c r="JR129" s="360"/>
      <c r="JS129" s="360"/>
      <c r="JT129" s="360"/>
      <c r="JU129" s="360"/>
      <c r="JV129" s="360"/>
      <c r="JW129" s="360"/>
      <c r="JX129" s="360"/>
      <c r="JY129" s="360"/>
    </row>
    <row r="130" spans="1:285" s="20" customFormat="1" ht="31.5" customHeight="1" x14ac:dyDescent="0.25">
      <c r="A130" s="386" t="s">
        <v>399</v>
      </c>
      <c r="B130" s="387"/>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60"/>
      <c r="BA130" s="360"/>
      <c r="BB130" s="360"/>
      <c r="BC130" s="360"/>
      <c r="BD130" s="360"/>
      <c r="BE130" s="360"/>
      <c r="BF130" s="360"/>
      <c r="BG130" s="360"/>
      <c r="BH130" s="360"/>
      <c r="BI130" s="360"/>
      <c r="BJ130" s="360"/>
      <c r="BK130" s="360"/>
      <c r="BL130" s="360"/>
      <c r="BM130" s="360"/>
      <c r="BN130" s="360"/>
      <c r="BO130" s="360"/>
      <c r="BP130" s="360"/>
      <c r="BQ130" s="360"/>
      <c r="BR130" s="360"/>
      <c r="BS130" s="360"/>
      <c r="BT130" s="360"/>
      <c r="BU130" s="360"/>
      <c r="BV130" s="360"/>
      <c r="BW130" s="360"/>
      <c r="BX130" s="360"/>
      <c r="BY130" s="360"/>
      <c r="BZ130" s="360"/>
      <c r="CA130" s="360"/>
      <c r="CB130" s="360"/>
      <c r="CC130" s="360"/>
      <c r="CD130" s="360"/>
      <c r="CE130" s="360"/>
      <c r="CF130" s="360"/>
      <c r="CG130" s="360"/>
      <c r="CH130" s="360"/>
      <c r="CI130" s="360"/>
      <c r="CJ130" s="360"/>
      <c r="CK130" s="360"/>
      <c r="CL130" s="360"/>
      <c r="CM130" s="360"/>
      <c r="CN130" s="360"/>
      <c r="CO130" s="360"/>
      <c r="CP130" s="360"/>
      <c r="CQ130" s="360"/>
      <c r="CR130" s="360"/>
      <c r="CS130" s="360"/>
      <c r="CT130" s="360"/>
      <c r="CU130" s="360"/>
      <c r="CV130" s="360"/>
      <c r="CW130" s="360"/>
      <c r="CX130" s="360"/>
      <c r="CY130" s="360"/>
      <c r="CZ130" s="360"/>
      <c r="DA130" s="360"/>
      <c r="DB130" s="360"/>
      <c r="DC130" s="360"/>
      <c r="DD130" s="360"/>
      <c r="DE130" s="360"/>
      <c r="DF130" s="360"/>
      <c r="DG130" s="360"/>
      <c r="DH130" s="360"/>
      <c r="DI130" s="360"/>
      <c r="DJ130" s="360"/>
      <c r="DK130" s="360"/>
      <c r="DL130" s="360"/>
      <c r="DM130" s="360"/>
      <c r="DN130" s="360"/>
      <c r="DO130" s="360"/>
      <c r="DP130" s="360"/>
      <c r="DQ130" s="360"/>
      <c r="DR130" s="360"/>
      <c r="DS130" s="360"/>
      <c r="DT130" s="360"/>
      <c r="DU130" s="360"/>
      <c r="DV130" s="360"/>
      <c r="DW130" s="360"/>
      <c r="DX130" s="360"/>
      <c r="DY130" s="360"/>
      <c r="DZ130" s="360"/>
      <c r="EA130" s="360"/>
      <c r="EB130" s="360"/>
      <c r="EC130" s="360"/>
      <c r="ED130" s="360"/>
      <c r="EE130" s="360"/>
      <c r="EF130" s="360"/>
      <c r="EG130" s="360"/>
      <c r="EH130" s="360"/>
      <c r="EI130" s="360"/>
      <c r="EJ130" s="360"/>
      <c r="EK130" s="360"/>
      <c r="EL130" s="360"/>
      <c r="EM130" s="360"/>
      <c r="EN130" s="360"/>
      <c r="EO130" s="360"/>
      <c r="EP130" s="360"/>
      <c r="EQ130" s="360"/>
      <c r="ER130" s="360"/>
      <c r="ES130" s="360"/>
      <c r="ET130" s="360"/>
      <c r="EU130" s="360"/>
      <c r="EV130" s="360"/>
      <c r="EW130" s="360"/>
      <c r="EX130" s="360"/>
      <c r="EY130" s="360"/>
      <c r="EZ130" s="360"/>
      <c r="FA130" s="360"/>
      <c r="FB130" s="360"/>
      <c r="FC130" s="360"/>
      <c r="FD130" s="360"/>
      <c r="FE130" s="360"/>
      <c r="FF130" s="360"/>
      <c r="FG130" s="360"/>
      <c r="FH130" s="360"/>
      <c r="FI130" s="360"/>
      <c r="FJ130" s="360"/>
      <c r="FK130" s="360"/>
      <c r="FL130" s="360"/>
      <c r="FM130" s="360"/>
      <c r="FN130" s="360"/>
      <c r="FO130" s="360"/>
      <c r="FP130" s="360"/>
      <c r="FQ130" s="360"/>
      <c r="FR130" s="360"/>
      <c r="FS130" s="360"/>
      <c r="FT130" s="360"/>
      <c r="FU130" s="360"/>
      <c r="FV130" s="360"/>
      <c r="FW130" s="360"/>
      <c r="FX130" s="360"/>
      <c r="FY130" s="360"/>
      <c r="FZ130" s="360"/>
      <c r="GA130" s="360"/>
      <c r="GB130" s="360"/>
      <c r="GC130" s="360"/>
      <c r="GD130" s="360"/>
      <c r="GE130" s="360"/>
      <c r="GF130" s="360"/>
      <c r="GG130" s="360"/>
      <c r="GH130" s="360"/>
      <c r="GI130" s="360"/>
      <c r="GJ130" s="360"/>
      <c r="GK130" s="360"/>
      <c r="GL130" s="360"/>
      <c r="GM130" s="360"/>
      <c r="GN130" s="360"/>
      <c r="GO130" s="360"/>
      <c r="GP130" s="360"/>
      <c r="GQ130" s="360"/>
      <c r="GR130" s="360"/>
      <c r="GS130" s="360"/>
      <c r="GT130" s="360"/>
      <c r="GU130" s="360"/>
      <c r="GV130" s="360"/>
      <c r="GW130" s="360"/>
      <c r="GX130" s="360"/>
      <c r="GY130" s="360"/>
      <c r="GZ130" s="360"/>
      <c r="HA130" s="360"/>
      <c r="HB130" s="360"/>
      <c r="HC130" s="360"/>
      <c r="HD130" s="360"/>
      <c r="HE130" s="360"/>
      <c r="HF130" s="360"/>
      <c r="HG130" s="360"/>
      <c r="HH130" s="360"/>
      <c r="HI130" s="360"/>
      <c r="HJ130" s="360"/>
      <c r="HK130" s="360"/>
      <c r="HL130" s="360"/>
      <c r="HM130" s="360"/>
      <c r="HN130" s="360"/>
      <c r="HO130" s="360"/>
      <c r="HP130" s="360"/>
      <c r="HQ130" s="360"/>
      <c r="HR130" s="360"/>
      <c r="HS130" s="360"/>
      <c r="HT130" s="360"/>
      <c r="HU130" s="360"/>
      <c r="HV130" s="360"/>
      <c r="HW130" s="360"/>
      <c r="HX130" s="360"/>
      <c r="HY130" s="360"/>
      <c r="HZ130" s="360"/>
      <c r="IA130" s="360"/>
      <c r="IB130" s="360"/>
      <c r="IC130" s="360"/>
      <c r="ID130" s="360"/>
      <c r="IE130" s="360"/>
      <c r="IF130" s="360"/>
      <c r="IG130" s="360"/>
      <c r="IH130" s="360"/>
      <c r="II130" s="360"/>
      <c r="IJ130" s="360"/>
      <c r="IK130" s="360"/>
      <c r="IL130" s="360"/>
      <c r="IM130" s="360"/>
      <c r="IN130" s="360"/>
      <c r="IO130" s="360"/>
      <c r="IP130" s="360"/>
      <c r="IQ130" s="360"/>
      <c r="IR130" s="360"/>
      <c r="IS130" s="360"/>
      <c r="IT130" s="360"/>
      <c r="IU130" s="360"/>
      <c r="IV130" s="360"/>
      <c r="IW130" s="360"/>
      <c r="IX130" s="360"/>
      <c r="IY130" s="360"/>
      <c r="IZ130" s="360"/>
      <c r="JA130" s="360"/>
      <c r="JB130" s="360"/>
      <c r="JC130" s="360"/>
      <c r="JD130" s="360"/>
      <c r="JE130" s="360"/>
      <c r="JF130" s="360"/>
      <c r="JG130" s="360"/>
      <c r="JH130" s="360"/>
      <c r="JI130" s="360"/>
      <c r="JJ130" s="360"/>
      <c r="JK130" s="360"/>
      <c r="JL130" s="360"/>
      <c r="JM130" s="360"/>
      <c r="JN130" s="360"/>
      <c r="JO130" s="360"/>
      <c r="JP130" s="360"/>
      <c r="JQ130" s="360"/>
      <c r="JR130" s="360"/>
      <c r="JS130" s="360"/>
      <c r="JT130" s="360"/>
      <c r="JU130" s="360"/>
      <c r="JV130" s="360"/>
      <c r="JW130" s="360"/>
      <c r="JX130" s="360"/>
      <c r="JY130" s="360"/>
    </row>
    <row r="131" spans="1:285" s="20" customFormat="1" ht="42.6" customHeight="1" x14ac:dyDescent="0.25">
      <c r="A131" s="92" t="s">
        <v>476</v>
      </c>
      <c r="B131" s="51"/>
      <c r="C131" s="51"/>
      <c r="D131" s="51"/>
      <c r="E131" s="51"/>
      <c r="F131" s="51"/>
      <c r="G131" s="51"/>
      <c r="H131" s="51"/>
      <c r="I131" s="51"/>
      <c r="J131" s="51"/>
      <c r="K131" s="87">
        <f>E131+F131+G131+I131</f>
        <v>0</v>
      </c>
      <c r="L131" s="94"/>
      <c r="M131" s="51"/>
      <c r="N131" s="51"/>
      <c r="O131" s="51"/>
      <c r="P131" s="51"/>
      <c r="Q131" s="51"/>
      <c r="R131" s="87">
        <f>L131+M131+N131+P131</f>
        <v>0</v>
      </c>
      <c r="S131" s="50"/>
      <c r="T131" s="50"/>
      <c r="U131" s="50"/>
      <c r="V131" s="50"/>
      <c r="W131" s="50"/>
      <c r="X131" s="50"/>
      <c r="Y131" s="87">
        <f>S131+T131+U131+W131</f>
        <v>0</v>
      </c>
      <c r="Z131" s="50"/>
      <c r="AA131" s="50"/>
      <c r="AB131" s="50"/>
      <c r="AC131" s="50"/>
      <c r="AD131" s="50"/>
      <c r="AE131" s="50"/>
      <c r="AF131" s="87">
        <f>Z131+AA131+AB131+AD131</f>
        <v>0</v>
      </c>
      <c r="AG131" s="50"/>
      <c r="AH131" s="50"/>
      <c r="AI131" s="50"/>
      <c r="AJ131" s="50"/>
      <c r="AK131" s="50"/>
      <c r="AL131" s="50"/>
      <c r="AM131" s="87">
        <f>AG131+AH131+AI131+AK131</f>
        <v>0</v>
      </c>
      <c r="AN131" s="50"/>
      <c r="AO131" s="50"/>
      <c r="AP131" s="50"/>
      <c r="AQ131" s="50"/>
      <c r="AR131" s="50"/>
      <c r="AS131" s="50"/>
      <c r="AT131" s="87">
        <f>AN131+AO131+AP131+AR131</f>
        <v>0</v>
      </c>
      <c r="AU131" s="95">
        <f>AT131+AM131+AF131+Y131+R131+K131</f>
        <v>0</v>
      </c>
      <c r="AV131" s="96"/>
      <c r="AW131" s="51"/>
      <c r="AX131" s="54"/>
      <c r="AY131" s="51"/>
      <c r="AZ131" s="360"/>
      <c r="BA131" s="360"/>
      <c r="BB131" s="360"/>
      <c r="BC131" s="360"/>
      <c r="BD131" s="360"/>
      <c r="BE131" s="360"/>
      <c r="BF131" s="360"/>
      <c r="BG131" s="360"/>
      <c r="BH131" s="360"/>
      <c r="BI131" s="360"/>
      <c r="BJ131" s="360"/>
      <c r="BK131" s="360"/>
      <c r="BL131" s="360"/>
      <c r="BM131" s="360"/>
      <c r="BN131" s="360"/>
      <c r="BO131" s="360"/>
      <c r="BP131" s="360"/>
      <c r="BQ131" s="360"/>
      <c r="BR131" s="360"/>
      <c r="BS131" s="360"/>
      <c r="BT131" s="360"/>
      <c r="BU131" s="360"/>
      <c r="BV131" s="360"/>
      <c r="BW131" s="360"/>
      <c r="BX131" s="360"/>
      <c r="BY131" s="360"/>
      <c r="BZ131" s="360"/>
      <c r="CA131" s="360"/>
      <c r="CB131" s="360"/>
      <c r="CC131" s="360"/>
      <c r="CD131" s="360"/>
      <c r="CE131" s="360"/>
      <c r="CF131" s="360"/>
      <c r="CG131" s="360"/>
      <c r="CH131" s="360"/>
      <c r="CI131" s="360"/>
      <c r="CJ131" s="360"/>
      <c r="CK131" s="360"/>
      <c r="CL131" s="360"/>
      <c r="CM131" s="360"/>
      <c r="CN131" s="360"/>
      <c r="CO131" s="360"/>
      <c r="CP131" s="360"/>
      <c r="CQ131" s="360"/>
      <c r="CR131" s="360"/>
      <c r="CS131" s="360"/>
      <c r="CT131" s="360"/>
      <c r="CU131" s="360"/>
      <c r="CV131" s="360"/>
      <c r="CW131" s="360"/>
      <c r="CX131" s="360"/>
      <c r="CY131" s="360"/>
      <c r="CZ131" s="360"/>
      <c r="DA131" s="360"/>
      <c r="DB131" s="360"/>
      <c r="DC131" s="360"/>
      <c r="DD131" s="360"/>
      <c r="DE131" s="360"/>
      <c r="DF131" s="360"/>
      <c r="DG131" s="360"/>
      <c r="DH131" s="360"/>
      <c r="DI131" s="360"/>
      <c r="DJ131" s="360"/>
      <c r="DK131" s="360"/>
      <c r="DL131" s="360"/>
      <c r="DM131" s="360"/>
      <c r="DN131" s="360"/>
      <c r="DO131" s="360"/>
      <c r="DP131" s="360"/>
      <c r="DQ131" s="360"/>
      <c r="DR131" s="360"/>
      <c r="DS131" s="360"/>
      <c r="DT131" s="360"/>
      <c r="DU131" s="360"/>
      <c r="DV131" s="360"/>
      <c r="DW131" s="360"/>
      <c r="DX131" s="360"/>
      <c r="DY131" s="360"/>
      <c r="DZ131" s="360"/>
      <c r="EA131" s="360"/>
      <c r="EB131" s="360"/>
      <c r="EC131" s="360"/>
      <c r="ED131" s="360"/>
      <c r="EE131" s="360"/>
      <c r="EF131" s="360"/>
      <c r="EG131" s="360"/>
      <c r="EH131" s="360"/>
      <c r="EI131" s="360"/>
      <c r="EJ131" s="360"/>
      <c r="EK131" s="360"/>
      <c r="EL131" s="360"/>
      <c r="EM131" s="360"/>
      <c r="EN131" s="360"/>
      <c r="EO131" s="360"/>
      <c r="EP131" s="360"/>
      <c r="EQ131" s="360"/>
      <c r="ER131" s="360"/>
      <c r="ES131" s="360"/>
      <c r="ET131" s="360"/>
      <c r="EU131" s="360"/>
      <c r="EV131" s="360"/>
      <c r="EW131" s="360"/>
      <c r="EX131" s="360"/>
      <c r="EY131" s="360"/>
      <c r="EZ131" s="360"/>
      <c r="FA131" s="360"/>
      <c r="FB131" s="360"/>
      <c r="FC131" s="360"/>
      <c r="FD131" s="360"/>
      <c r="FE131" s="360"/>
      <c r="FF131" s="360"/>
      <c r="FG131" s="360"/>
      <c r="FH131" s="360"/>
      <c r="FI131" s="360"/>
      <c r="FJ131" s="360"/>
      <c r="FK131" s="360"/>
      <c r="FL131" s="360"/>
      <c r="FM131" s="360"/>
      <c r="FN131" s="360"/>
      <c r="FO131" s="360"/>
      <c r="FP131" s="360"/>
      <c r="FQ131" s="360"/>
      <c r="FR131" s="360"/>
      <c r="FS131" s="360"/>
      <c r="FT131" s="360"/>
      <c r="FU131" s="360"/>
      <c r="FV131" s="360"/>
      <c r="FW131" s="360"/>
      <c r="FX131" s="360"/>
      <c r="FY131" s="360"/>
      <c r="FZ131" s="360"/>
      <c r="GA131" s="360"/>
      <c r="GB131" s="360"/>
      <c r="GC131" s="360"/>
      <c r="GD131" s="360"/>
      <c r="GE131" s="360"/>
      <c r="GF131" s="360"/>
      <c r="GG131" s="360"/>
      <c r="GH131" s="360"/>
      <c r="GI131" s="360"/>
      <c r="GJ131" s="360"/>
      <c r="GK131" s="360"/>
      <c r="GL131" s="360"/>
      <c r="GM131" s="360"/>
      <c r="GN131" s="360"/>
      <c r="GO131" s="360"/>
      <c r="GP131" s="360"/>
      <c r="GQ131" s="360"/>
      <c r="GR131" s="360"/>
      <c r="GS131" s="360"/>
      <c r="GT131" s="360"/>
      <c r="GU131" s="360"/>
      <c r="GV131" s="360"/>
      <c r="GW131" s="360"/>
      <c r="GX131" s="360"/>
      <c r="GY131" s="360"/>
      <c r="GZ131" s="360"/>
      <c r="HA131" s="360"/>
      <c r="HB131" s="360"/>
      <c r="HC131" s="360"/>
      <c r="HD131" s="360"/>
      <c r="HE131" s="360"/>
      <c r="HF131" s="360"/>
      <c r="HG131" s="360"/>
      <c r="HH131" s="360"/>
      <c r="HI131" s="360"/>
      <c r="HJ131" s="360"/>
      <c r="HK131" s="360"/>
      <c r="HL131" s="360"/>
      <c r="HM131" s="360"/>
      <c r="HN131" s="360"/>
      <c r="HO131" s="360"/>
      <c r="HP131" s="360"/>
      <c r="HQ131" s="360"/>
      <c r="HR131" s="360"/>
      <c r="HS131" s="360"/>
      <c r="HT131" s="360"/>
      <c r="HU131" s="360"/>
      <c r="HV131" s="360"/>
      <c r="HW131" s="360"/>
      <c r="HX131" s="360"/>
      <c r="HY131" s="360"/>
      <c r="HZ131" s="360"/>
      <c r="IA131" s="360"/>
      <c r="IB131" s="360"/>
      <c r="IC131" s="360"/>
      <c r="ID131" s="360"/>
      <c r="IE131" s="360"/>
      <c r="IF131" s="360"/>
      <c r="IG131" s="360"/>
      <c r="IH131" s="360"/>
      <c r="II131" s="360"/>
      <c r="IJ131" s="360"/>
      <c r="IK131" s="360"/>
      <c r="IL131" s="360"/>
      <c r="IM131" s="360"/>
      <c r="IN131" s="360"/>
      <c r="IO131" s="360"/>
      <c r="IP131" s="360"/>
      <c r="IQ131" s="360"/>
      <c r="IR131" s="360"/>
      <c r="IS131" s="360"/>
      <c r="IT131" s="360"/>
      <c r="IU131" s="360"/>
      <c r="IV131" s="360"/>
      <c r="IW131" s="360"/>
      <c r="IX131" s="360"/>
      <c r="IY131" s="360"/>
      <c r="IZ131" s="360"/>
      <c r="JA131" s="360"/>
      <c r="JB131" s="360"/>
      <c r="JC131" s="360"/>
      <c r="JD131" s="360"/>
      <c r="JE131" s="360"/>
      <c r="JF131" s="360"/>
      <c r="JG131" s="360"/>
      <c r="JH131" s="360"/>
      <c r="JI131" s="360"/>
      <c r="JJ131" s="360"/>
      <c r="JK131" s="360"/>
      <c r="JL131" s="360"/>
      <c r="JM131" s="360"/>
      <c r="JN131" s="360"/>
      <c r="JO131" s="360"/>
      <c r="JP131" s="360"/>
      <c r="JQ131" s="360"/>
      <c r="JR131" s="360"/>
      <c r="JS131" s="360"/>
      <c r="JT131" s="360"/>
      <c r="JU131" s="360"/>
      <c r="JV131" s="360"/>
      <c r="JW131" s="360"/>
      <c r="JX131" s="360"/>
      <c r="JY131" s="360"/>
    </row>
    <row r="132" spans="1:285" s="20" customFormat="1" ht="31.5" customHeight="1" x14ac:dyDescent="0.25">
      <c r="A132" s="423" t="s">
        <v>400</v>
      </c>
      <c r="B132" s="430"/>
      <c r="C132" s="430"/>
      <c r="D132" s="430"/>
      <c r="E132" s="117">
        <f>SUM(E134,E136,E138,E140)</f>
        <v>0</v>
      </c>
      <c r="F132" s="117">
        <f t="shared" ref="F132:AU132" si="56">SUM(F134,F136,F138,F140)</f>
        <v>0</v>
      </c>
      <c r="G132" s="117">
        <f t="shared" si="56"/>
        <v>0</v>
      </c>
      <c r="H132" s="117"/>
      <c r="I132" s="117">
        <f t="shared" si="56"/>
        <v>0</v>
      </c>
      <c r="J132" s="117"/>
      <c r="K132" s="117">
        <f t="shared" si="56"/>
        <v>0</v>
      </c>
      <c r="L132" s="117">
        <f t="shared" si="56"/>
        <v>0</v>
      </c>
      <c r="M132" s="117">
        <f t="shared" si="56"/>
        <v>0</v>
      </c>
      <c r="N132" s="117">
        <f t="shared" si="56"/>
        <v>0</v>
      </c>
      <c r="O132" s="117"/>
      <c r="P132" s="117">
        <f t="shared" si="56"/>
        <v>0</v>
      </c>
      <c r="Q132" s="117"/>
      <c r="R132" s="117">
        <f t="shared" si="56"/>
        <v>0</v>
      </c>
      <c r="S132" s="117">
        <f t="shared" si="56"/>
        <v>0</v>
      </c>
      <c r="T132" s="117">
        <f t="shared" si="56"/>
        <v>0</v>
      </c>
      <c r="U132" s="117">
        <f t="shared" si="56"/>
        <v>0</v>
      </c>
      <c r="V132" s="117"/>
      <c r="W132" s="117">
        <f t="shared" si="56"/>
        <v>0</v>
      </c>
      <c r="X132" s="117"/>
      <c r="Y132" s="117">
        <f t="shared" si="56"/>
        <v>0</v>
      </c>
      <c r="Z132" s="117">
        <f t="shared" si="56"/>
        <v>0</v>
      </c>
      <c r="AA132" s="117">
        <f t="shared" si="56"/>
        <v>0</v>
      </c>
      <c r="AB132" s="117">
        <f t="shared" si="56"/>
        <v>0</v>
      </c>
      <c r="AC132" s="117"/>
      <c r="AD132" s="117">
        <f t="shared" si="56"/>
        <v>0</v>
      </c>
      <c r="AE132" s="117"/>
      <c r="AF132" s="117">
        <f t="shared" ref="AF132" si="57">SUM(AF134,AF136,AF138,AF140)</f>
        <v>0</v>
      </c>
      <c r="AG132" s="117">
        <f t="shared" si="56"/>
        <v>0</v>
      </c>
      <c r="AH132" s="117">
        <f t="shared" si="56"/>
        <v>0</v>
      </c>
      <c r="AI132" s="117">
        <f t="shared" si="56"/>
        <v>0</v>
      </c>
      <c r="AJ132" s="117"/>
      <c r="AK132" s="117">
        <f t="shared" si="56"/>
        <v>0</v>
      </c>
      <c r="AL132" s="117"/>
      <c r="AM132" s="117">
        <f t="shared" ref="AM132" si="58">SUM(AM134,AM136,AM138,AM140)</f>
        <v>0</v>
      </c>
      <c r="AN132" s="117">
        <f t="shared" si="56"/>
        <v>0</v>
      </c>
      <c r="AO132" s="117">
        <f t="shared" si="56"/>
        <v>0</v>
      </c>
      <c r="AP132" s="117">
        <f t="shared" si="56"/>
        <v>0</v>
      </c>
      <c r="AQ132" s="117"/>
      <c r="AR132" s="117">
        <f t="shared" si="56"/>
        <v>0</v>
      </c>
      <c r="AS132" s="117">
        <f t="shared" si="56"/>
        <v>0</v>
      </c>
      <c r="AT132" s="117">
        <f t="shared" si="56"/>
        <v>0</v>
      </c>
      <c r="AU132" s="117">
        <f t="shared" si="56"/>
        <v>0</v>
      </c>
      <c r="AV132" s="117"/>
      <c r="AW132" s="117"/>
      <c r="AX132" s="117"/>
      <c r="AY132" s="117"/>
      <c r="AZ132" s="360"/>
      <c r="BA132" s="360"/>
      <c r="BB132" s="360"/>
      <c r="BC132" s="360"/>
      <c r="BD132" s="360"/>
      <c r="BE132" s="360"/>
      <c r="BF132" s="360"/>
      <c r="BG132" s="360"/>
      <c r="BH132" s="360"/>
      <c r="BI132" s="360"/>
      <c r="BJ132" s="360"/>
      <c r="BK132" s="360"/>
      <c r="BL132" s="360"/>
      <c r="BM132" s="360"/>
      <c r="BN132" s="360"/>
      <c r="BO132" s="360"/>
      <c r="BP132" s="360"/>
      <c r="BQ132" s="360"/>
      <c r="BR132" s="360"/>
      <c r="BS132" s="360"/>
      <c r="BT132" s="360"/>
      <c r="BU132" s="360"/>
      <c r="BV132" s="360"/>
      <c r="BW132" s="360"/>
      <c r="BX132" s="360"/>
      <c r="BY132" s="360"/>
      <c r="BZ132" s="360"/>
      <c r="CA132" s="360"/>
      <c r="CB132" s="360"/>
      <c r="CC132" s="360"/>
      <c r="CD132" s="360"/>
      <c r="CE132" s="360"/>
      <c r="CF132" s="360"/>
      <c r="CG132" s="360"/>
      <c r="CH132" s="360"/>
      <c r="CI132" s="360"/>
      <c r="CJ132" s="360"/>
      <c r="CK132" s="360"/>
      <c r="CL132" s="360"/>
      <c r="CM132" s="360"/>
      <c r="CN132" s="360"/>
      <c r="CO132" s="360"/>
      <c r="CP132" s="360"/>
      <c r="CQ132" s="360"/>
      <c r="CR132" s="360"/>
      <c r="CS132" s="360"/>
      <c r="CT132" s="360"/>
      <c r="CU132" s="360"/>
      <c r="CV132" s="360"/>
      <c r="CW132" s="360"/>
      <c r="CX132" s="360"/>
      <c r="CY132" s="360"/>
      <c r="CZ132" s="360"/>
      <c r="DA132" s="360"/>
      <c r="DB132" s="360"/>
      <c r="DC132" s="360"/>
      <c r="DD132" s="360"/>
      <c r="DE132" s="360"/>
      <c r="DF132" s="360"/>
      <c r="DG132" s="360"/>
      <c r="DH132" s="360"/>
      <c r="DI132" s="360"/>
      <c r="DJ132" s="360"/>
      <c r="DK132" s="360"/>
      <c r="DL132" s="360"/>
      <c r="DM132" s="360"/>
      <c r="DN132" s="360"/>
      <c r="DO132" s="360"/>
      <c r="DP132" s="360"/>
      <c r="DQ132" s="360"/>
      <c r="DR132" s="360"/>
      <c r="DS132" s="360"/>
      <c r="DT132" s="360"/>
      <c r="DU132" s="360"/>
      <c r="DV132" s="360"/>
      <c r="DW132" s="360"/>
      <c r="DX132" s="360"/>
      <c r="DY132" s="360"/>
      <c r="DZ132" s="360"/>
      <c r="EA132" s="360"/>
      <c r="EB132" s="360"/>
      <c r="EC132" s="360"/>
      <c r="ED132" s="360"/>
      <c r="EE132" s="360"/>
      <c r="EF132" s="360"/>
      <c r="EG132" s="360"/>
      <c r="EH132" s="360"/>
      <c r="EI132" s="360"/>
      <c r="EJ132" s="360"/>
      <c r="EK132" s="360"/>
      <c r="EL132" s="360"/>
      <c r="EM132" s="360"/>
      <c r="EN132" s="360"/>
      <c r="EO132" s="360"/>
      <c r="EP132" s="360"/>
      <c r="EQ132" s="360"/>
      <c r="ER132" s="360"/>
      <c r="ES132" s="360"/>
      <c r="ET132" s="360"/>
      <c r="EU132" s="360"/>
      <c r="EV132" s="360"/>
      <c r="EW132" s="360"/>
      <c r="EX132" s="360"/>
      <c r="EY132" s="360"/>
      <c r="EZ132" s="360"/>
      <c r="FA132" s="360"/>
      <c r="FB132" s="360"/>
      <c r="FC132" s="360"/>
      <c r="FD132" s="360"/>
      <c r="FE132" s="360"/>
      <c r="FF132" s="360"/>
      <c r="FG132" s="360"/>
      <c r="FH132" s="360"/>
      <c r="FI132" s="360"/>
      <c r="FJ132" s="360"/>
      <c r="FK132" s="360"/>
      <c r="FL132" s="360"/>
      <c r="FM132" s="360"/>
      <c r="FN132" s="360"/>
      <c r="FO132" s="360"/>
      <c r="FP132" s="360"/>
      <c r="FQ132" s="360"/>
      <c r="FR132" s="360"/>
      <c r="FS132" s="360"/>
      <c r="FT132" s="360"/>
      <c r="FU132" s="360"/>
      <c r="FV132" s="360"/>
      <c r="FW132" s="360"/>
      <c r="FX132" s="360"/>
      <c r="FY132" s="360"/>
      <c r="FZ132" s="360"/>
      <c r="GA132" s="360"/>
      <c r="GB132" s="360"/>
      <c r="GC132" s="360"/>
      <c r="GD132" s="360"/>
      <c r="GE132" s="360"/>
      <c r="GF132" s="360"/>
      <c r="GG132" s="360"/>
      <c r="GH132" s="360"/>
      <c r="GI132" s="360"/>
      <c r="GJ132" s="360"/>
      <c r="GK132" s="360"/>
      <c r="GL132" s="360"/>
      <c r="GM132" s="360"/>
      <c r="GN132" s="360"/>
      <c r="GO132" s="360"/>
      <c r="GP132" s="360"/>
      <c r="GQ132" s="360"/>
      <c r="GR132" s="360"/>
      <c r="GS132" s="360"/>
      <c r="GT132" s="360"/>
      <c r="GU132" s="360"/>
      <c r="GV132" s="360"/>
      <c r="GW132" s="360"/>
      <c r="GX132" s="360"/>
      <c r="GY132" s="360"/>
      <c r="GZ132" s="360"/>
      <c r="HA132" s="360"/>
      <c r="HB132" s="360"/>
      <c r="HC132" s="360"/>
      <c r="HD132" s="360"/>
      <c r="HE132" s="360"/>
      <c r="HF132" s="360"/>
      <c r="HG132" s="360"/>
      <c r="HH132" s="360"/>
      <c r="HI132" s="360"/>
      <c r="HJ132" s="360"/>
      <c r="HK132" s="360"/>
      <c r="HL132" s="360"/>
      <c r="HM132" s="360"/>
      <c r="HN132" s="360"/>
      <c r="HO132" s="360"/>
      <c r="HP132" s="360"/>
      <c r="HQ132" s="360"/>
      <c r="HR132" s="360"/>
      <c r="HS132" s="360"/>
      <c r="HT132" s="360"/>
      <c r="HU132" s="360"/>
      <c r="HV132" s="360"/>
      <c r="HW132" s="360"/>
      <c r="HX132" s="360"/>
      <c r="HY132" s="360"/>
      <c r="HZ132" s="360"/>
      <c r="IA132" s="360"/>
      <c r="IB132" s="360"/>
      <c r="IC132" s="360"/>
      <c r="ID132" s="360"/>
      <c r="IE132" s="360"/>
      <c r="IF132" s="360"/>
      <c r="IG132" s="360"/>
      <c r="IH132" s="360"/>
      <c r="II132" s="360"/>
      <c r="IJ132" s="360"/>
      <c r="IK132" s="360"/>
      <c r="IL132" s="360"/>
      <c r="IM132" s="360"/>
      <c r="IN132" s="360"/>
      <c r="IO132" s="360"/>
      <c r="IP132" s="360"/>
      <c r="IQ132" s="360"/>
      <c r="IR132" s="360"/>
      <c r="IS132" s="360"/>
      <c r="IT132" s="360"/>
      <c r="IU132" s="360"/>
      <c r="IV132" s="360"/>
      <c r="IW132" s="360"/>
      <c r="IX132" s="360"/>
      <c r="IY132" s="360"/>
      <c r="IZ132" s="360"/>
      <c r="JA132" s="360"/>
      <c r="JB132" s="360"/>
      <c r="JC132" s="360"/>
      <c r="JD132" s="360"/>
      <c r="JE132" s="360"/>
      <c r="JF132" s="360"/>
      <c r="JG132" s="360"/>
      <c r="JH132" s="360"/>
      <c r="JI132" s="360"/>
      <c r="JJ132" s="360"/>
      <c r="JK132" s="360"/>
      <c r="JL132" s="360"/>
      <c r="JM132" s="360"/>
      <c r="JN132" s="360"/>
      <c r="JO132" s="360"/>
      <c r="JP132" s="360"/>
      <c r="JQ132" s="360"/>
      <c r="JR132" s="360"/>
      <c r="JS132" s="360"/>
      <c r="JT132" s="360"/>
      <c r="JU132" s="360"/>
      <c r="JV132" s="360"/>
      <c r="JW132" s="360"/>
      <c r="JX132" s="360"/>
      <c r="JY132" s="360"/>
    </row>
    <row r="133" spans="1:285" s="20" customFormat="1" ht="21.95" customHeight="1" x14ac:dyDescent="0.25">
      <c r="A133" s="386" t="s">
        <v>401</v>
      </c>
      <c r="B133" s="387"/>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60"/>
      <c r="BA133" s="360"/>
      <c r="BB133" s="360"/>
      <c r="BC133" s="360"/>
      <c r="BD133" s="360"/>
      <c r="BE133" s="360"/>
      <c r="BF133" s="360"/>
      <c r="BG133" s="360"/>
      <c r="BH133" s="360"/>
      <c r="BI133" s="360"/>
      <c r="BJ133" s="360"/>
      <c r="BK133" s="360"/>
      <c r="BL133" s="360"/>
      <c r="BM133" s="360"/>
      <c r="BN133" s="360"/>
      <c r="BO133" s="360"/>
      <c r="BP133" s="360"/>
      <c r="BQ133" s="360"/>
      <c r="BR133" s="360"/>
      <c r="BS133" s="360"/>
      <c r="BT133" s="360"/>
      <c r="BU133" s="360"/>
      <c r="BV133" s="360"/>
      <c r="BW133" s="360"/>
      <c r="BX133" s="360"/>
      <c r="BY133" s="360"/>
      <c r="BZ133" s="360"/>
      <c r="CA133" s="360"/>
      <c r="CB133" s="360"/>
      <c r="CC133" s="360"/>
      <c r="CD133" s="360"/>
      <c r="CE133" s="360"/>
      <c r="CF133" s="360"/>
      <c r="CG133" s="360"/>
      <c r="CH133" s="360"/>
      <c r="CI133" s="360"/>
      <c r="CJ133" s="360"/>
      <c r="CK133" s="360"/>
      <c r="CL133" s="360"/>
      <c r="CM133" s="360"/>
      <c r="CN133" s="360"/>
      <c r="CO133" s="360"/>
      <c r="CP133" s="360"/>
      <c r="CQ133" s="360"/>
      <c r="CR133" s="360"/>
      <c r="CS133" s="360"/>
      <c r="CT133" s="360"/>
      <c r="CU133" s="360"/>
      <c r="CV133" s="360"/>
      <c r="CW133" s="360"/>
      <c r="CX133" s="360"/>
      <c r="CY133" s="360"/>
      <c r="CZ133" s="360"/>
      <c r="DA133" s="360"/>
      <c r="DB133" s="360"/>
      <c r="DC133" s="360"/>
      <c r="DD133" s="360"/>
      <c r="DE133" s="360"/>
      <c r="DF133" s="360"/>
      <c r="DG133" s="360"/>
      <c r="DH133" s="360"/>
      <c r="DI133" s="360"/>
      <c r="DJ133" s="360"/>
      <c r="DK133" s="360"/>
      <c r="DL133" s="360"/>
      <c r="DM133" s="360"/>
      <c r="DN133" s="360"/>
      <c r="DO133" s="360"/>
      <c r="DP133" s="360"/>
      <c r="DQ133" s="360"/>
      <c r="DR133" s="360"/>
      <c r="DS133" s="360"/>
      <c r="DT133" s="360"/>
      <c r="DU133" s="360"/>
      <c r="DV133" s="360"/>
      <c r="DW133" s="360"/>
      <c r="DX133" s="360"/>
      <c r="DY133" s="360"/>
      <c r="DZ133" s="360"/>
      <c r="EA133" s="360"/>
      <c r="EB133" s="360"/>
      <c r="EC133" s="360"/>
      <c r="ED133" s="360"/>
      <c r="EE133" s="360"/>
      <c r="EF133" s="360"/>
      <c r="EG133" s="360"/>
      <c r="EH133" s="360"/>
      <c r="EI133" s="360"/>
      <c r="EJ133" s="360"/>
      <c r="EK133" s="360"/>
      <c r="EL133" s="360"/>
      <c r="EM133" s="360"/>
      <c r="EN133" s="360"/>
      <c r="EO133" s="360"/>
      <c r="EP133" s="360"/>
      <c r="EQ133" s="360"/>
      <c r="ER133" s="360"/>
      <c r="ES133" s="360"/>
      <c r="ET133" s="360"/>
      <c r="EU133" s="360"/>
      <c r="EV133" s="360"/>
      <c r="EW133" s="360"/>
      <c r="EX133" s="360"/>
      <c r="EY133" s="360"/>
      <c r="EZ133" s="360"/>
      <c r="FA133" s="360"/>
      <c r="FB133" s="360"/>
      <c r="FC133" s="360"/>
      <c r="FD133" s="360"/>
      <c r="FE133" s="360"/>
      <c r="FF133" s="360"/>
      <c r="FG133" s="360"/>
      <c r="FH133" s="360"/>
      <c r="FI133" s="360"/>
      <c r="FJ133" s="360"/>
      <c r="FK133" s="360"/>
      <c r="FL133" s="360"/>
      <c r="FM133" s="360"/>
      <c r="FN133" s="360"/>
      <c r="FO133" s="360"/>
      <c r="FP133" s="360"/>
      <c r="FQ133" s="360"/>
      <c r="FR133" s="360"/>
      <c r="FS133" s="360"/>
      <c r="FT133" s="360"/>
      <c r="FU133" s="360"/>
      <c r="FV133" s="360"/>
      <c r="FW133" s="360"/>
      <c r="FX133" s="360"/>
      <c r="FY133" s="360"/>
      <c r="FZ133" s="360"/>
      <c r="GA133" s="360"/>
      <c r="GB133" s="360"/>
      <c r="GC133" s="360"/>
      <c r="GD133" s="360"/>
      <c r="GE133" s="360"/>
      <c r="GF133" s="360"/>
      <c r="GG133" s="360"/>
      <c r="GH133" s="360"/>
      <c r="GI133" s="360"/>
      <c r="GJ133" s="360"/>
      <c r="GK133" s="360"/>
      <c r="GL133" s="360"/>
      <c r="GM133" s="360"/>
      <c r="GN133" s="360"/>
      <c r="GO133" s="360"/>
      <c r="GP133" s="360"/>
      <c r="GQ133" s="360"/>
      <c r="GR133" s="360"/>
      <c r="GS133" s="360"/>
      <c r="GT133" s="360"/>
      <c r="GU133" s="360"/>
      <c r="GV133" s="360"/>
      <c r="GW133" s="360"/>
      <c r="GX133" s="360"/>
      <c r="GY133" s="360"/>
      <c r="GZ133" s="360"/>
      <c r="HA133" s="360"/>
      <c r="HB133" s="360"/>
      <c r="HC133" s="360"/>
      <c r="HD133" s="360"/>
      <c r="HE133" s="360"/>
      <c r="HF133" s="360"/>
      <c r="HG133" s="360"/>
      <c r="HH133" s="360"/>
      <c r="HI133" s="360"/>
      <c r="HJ133" s="360"/>
      <c r="HK133" s="360"/>
      <c r="HL133" s="360"/>
      <c r="HM133" s="360"/>
      <c r="HN133" s="360"/>
      <c r="HO133" s="360"/>
      <c r="HP133" s="360"/>
      <c r="HQ133" s="360"/>
      <c r="HR133" s="360"/>
      <c r="HS133" s="360"/>
      <c r="HT133" s="360"/>
      <c r="HU133" s="360"/>
      <c r="HV133" s="360"/>
      <c r="HW133" s="360"/>
      <c r="HX133" s="360"/>
      <c r="HY133" s="360"/>
      <c r="HZ133" s="360"/>
      <c r="IA133" s="360"/>
      <c r="IB133" s="360"/>
      <c r="IC133" s="360"/>
      <c r="ID133" s="360"/>
      <c r="IE133" s="360"/>
      <c r="IF133" s="360"/>
      <c r="IG133" s="360"/>
      <c r="IH133" s="360"/>
      <c r="II133" s="360"/>
      <c r="IJ133" s="360"/>
      <c r="IK133" s="360"/>
      <c r="IL133" s="360"/>
      <c r="IM133" s="360"/>
      <c r="IN133" s="360"/>
      <c r="IO133" s="360"/>
      <c r="IP133" s="360"/>
      <c r="IQ133" s="360"/>
      <c r="IR133" s="360"/>
      <c r="IS133" s="360"/>
      <c r="IT133" s="360"/>
      <c r="IU133" s="360"/>
      <c r="IV133" s="360"/>
      <c r="IW133" s="360"/>
      <c r="IX133" s="360"/>
      <c r="IY133" s="360"/>
      <c r="IZ133" s="360"/>
      <c r="JA133" s="360"/>
      <c r="JB133" s="360"/>
      <c r="JC133" s="360"/>
      <c r="JD133" s="360"/>
      <c r="JE133" s="360"/>
      <c r="JF133" s="360"/>
      <c r="JG133" s="360"/>
      <c r="JH133" s="360"/>
      <c r="JI133" s="360"/>
      <c r="JJ133" s="360"/>
      <c r="JK133" s="360"/>
      <c r="JL133" s="360"/>
      <c r="JM133" s="360"/>
      <c r="JN133" s="360"/>
      <c r="JO133" s="360"/>
      <c r="JP133" s="360"/>
      <c r="JQ133" s="360"/>
      <c r="JR133" s="360"/>
      <c r="JS133" s="360"/>
      <c r="JT133" s="360"/>
      <c r="JU133" s="360"/>
      <c r="JV133" s="360"/>
      <c r="JW133" s="360"/>
      <c r="JX133" s="360"/>
      <c r="JY133" s="360"/>
    </row>
    <row r="134" spans="1:285" s="20" customFormat="1" ht="24.6" customHeight="1" x14ac:dyDescent="0.25">
      <c r="A134" s="92" t="s">
        <v>477</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c r="AZ134" s="360"/>
      <c r="BA134" s="360"/>
      <c r="BB134" s="360"/>
      <c r="BC134" s="360"/>
      <c r="BD134" s="360"/>
      <c r="BE134" s="360"/>
      <c r="BF134" s="360"/>
      <c r="BG134" s="360"/>
      <c r="BH134" s="360"/>
      <c r="BI134" s="360"/>
      <c r="BJ134" s="360"/>
      <c r="BK134" s="360"/>
      <c r="BL134" s="360"/>
      <c r="BM134" s="360"/>
      <c r="BN134" s="360"/>
      <c r="BO134" s="360"/>
      <c r="BP134" s="360"/>
      <c r="BQ134" s="360"/>
      <c r="BR134" s="360"/>
      <c r="BS134" s="360"/>
      <c r="BT134" s="360"/>
      <c r="BU134" s="360"/>
      <c r="BV134" s="360"/>
      <c r="BW134" s="360"/>
      <c r="BX134" s="360"/>
      <c r="BY134" s="360"/>
      <c r="BZ134" s="360"/>
      <c r="CA134" s="360"/>
      <c r="CB134" s="360"/>
      <c r="CC134" s="360"/>
      <c r="CD134" s="360"/>
      <c r="CE134" s="360"/>
      <c r="CF134" s="360"/>
      <c r="CG134" s="360"/>
      <c r="CH134" s="360"/>
      <c r="CI134" s="360"/>
      <c r="CJ134" s="360"/>
      <c r="CK134" s="360"/>
      <c r="CL134" s="360"/>
      <c r="CM134" s="360"/>
      <c r="CN134" s="360"/>
      <c r="CO134" s="360"/>
      <c r="CP134" s="360"/>
      <c r="CQ134" s="360"/>
      <c r="CR134" s="360"/>
      <c r="CS134" s="360"/>
      <c r="CT134" s="360"/>
      <c r="CU134" s="360"/>
      <c r="CV134" s="360"/>
      <c r="CW134" s="360"/>
      <c r="CX134" s="360"/>
      <c r="CY134" s="360"/>
      <c r="CZ134" s="360"/>
      <c r="DA134" s="360"/>
      <c r="DB134" s="360"/>
      <c r="DC134" s="360"/>
      <c r="DD134" s="360"/>
      <c r="DE134" s="360"/>
      <c r="DF134" s="360"/>
      <c r="DG134" s="360"/>
      <c r="DH134" s="360"/>
      <c r="DI134" s="360"/>
      <c r="DJ134" s="360"/>
      <c r="DK134" s="360"/>
      <c r="DL134" s="360"/>
      <c r="DM134" s="360"/>
      <c r="DN134" s="360"/>
      <c r="DO134" s="360"/>
      <c r="DP134" s="360"/>
      <c r="DQ134" s="360"/>
      <c r="DR134" s="360"/>
      <c r="DS134" s="360"/>
      <c r="DT134" s="360"/>
      <c r="DU134" s="360"/>
      <c r="DV134" s="360"/>
      <c r="DW134" s="360"/>
      <c r="DX134" s="360"/>
      <c r="DY134" s="360"/>
      <c r="DZ134" s="360"/>
      <c r="EA134" s="360"/>
      <c r="EB134" s="360"/>
      <c r="EC134" s="360"/>
      <c r="ED134" s="360"/>
      <c r="EE134" s="360"/>
      <c r="EF134" s="360"/>
      <c r="EG134" s="360"/>
      <c r="EH134" s="360"/>
      <c r="EI134" s="360"/>
      <c r="EJ134" s="360"/>
      <c r="EK134" s="360"/>
      <c r="EL134" s="360"/>
      <c r="EM134" s="360"/>
      <c r="EN134" s="360"/>
      <c r="EO134" s="360"/>
      <c r="EP134" s="360"/>
      <c r="EQ134" s="360"/>
      <c r="ER134" s="360"/>
      <c r="ES134" s="360"/>
      <c r="ET134" s="360"/>
      <c r="EU134" s="360"/>
      <c r="EV134" s="360"/>
      <c r="EW134" s="360"/>
      <c r="EX134" s="360"/>
      <c r="EY134" s="360"/>
      <c r="EZ134" s="360"/>
      <c r="FA134" s="360"/>
      <c r="FB134" s="360"/>
      <c r="FC134" s="360"/>
      <c r="FD134" s="360"/>
      <c r="FE134" s="360"/>
      <c r="FF134" s="360"/>
      <c r="FG134" s="360"/>
      <c r="FH134" s="360"/>
      <c r="FI134" s="360"/>
      <c r="FJ134" s="360"/>
      <c r="FK134" s="360"/>
      <c r="FL134" s="360"/>
      <c r="FM134" s="360"/>
      <c r="FN134" s="360"/>
      <c r="FO134" s="360"/>
      <c r="FP134" s="360"/>
      <c r="FQ134" s="360"/>
      <c r="FR134" s="360"/>
      <c r="FS134" s="360"/>
      <c r="FT134" s="360"/>
      <c r="FU134" s="360"/>
      <c r="FV134" s="360"/>
      <c r="FW134" s="360"/>
      <c r="FX134" s="360"/>
      <c r="FY134" s="360"/>
      <c r="FZ134" s="360"/>
      <c r="GA134" s="360"/>
      <c r="GB134" s="360"/>
      <c r="GC134" s="360"/>
      <c r="GD134" s="360"/>
      <c r="GE134" s="360"/>
      <c r="GF134" s="360"/>
      <c r="GG134" s="360"/>
      <c r="GH134" s="360"/>
      <c r="GI134" s="360"/>
      <c r="GJ134" s="360"/>
      <c r="GK134" s="360"/>
      <c r="GL134" s="360"/>
      <c r="GM134" s="360"/>
      <c r="GN134" s="360"/>
      <c r="GO134" s="360"/>
      <c r="GP134" s="360"/>
      <c r="GQ134" s="360"/>
      <c r="GR134" s="360"/>
      <c r="GS134" s="360"/>
      <c r="GT134" s="360"/>
      <c r="GU134" s="360"/>
      <c r="GV134" s="360"/>
      <c r="GW134" s="360"/>
      <c r="GX134" s="360"/>
      <c r="GY134" s="360"/>
      <c r="GZ134" s="360"/>
      <c r="HA134" s="360"/>
      <c r="HB134" s="360"/>
      <c r="HC134" s="360"/>
      <c r="HD134" s="360"/>
      <c r="HE134" s="360"/>
      <c r="HF134" s="360"/>
      <c r="HG134" s="360"/>
      <c r="HH134" s="360"/>
      <c r="HI134" s="360"/>
      <c r="HJ134" s="360"/>
      <c r="HK134" s="360"/>
      <c r="HL134" s="360"/>
      <c r="HM134" s="360"/>
      <c r="HN134" s="360"/>
      <c r="HO134" s="360"/>
      <c r="HP134" s="360"/>
      <c r="HQ134" s="360"/>
      <c r="HR134" s="360"/>
      <c r="HS134" s="360"/>
      <c r="HT134" s="360"/>
      <c r="HU134" s="360"/>
      <c r="HV134" s="360"/>
      <c r="HW134" s="360"/>
      <c r="HX134" s="360"/>
      <c r="HY134" s="360"/>
      <c r="HZ134" s="360"/>
      <c r="IA134" s="360"/>
      <c r="IB134" s="360"/>
      <c r="IC134" s="360"/>
      <c r="ID134" s="360"/>
      <c r="IE134" s="360"/>
      <c r="IF134" s="360"/>
      <c r="IG134" s="360"/>
      <c r="IH134" s="360"/>
      <c r="II134" s="360"/>
      <c r="IJ134" s="360"/>
      <c r="IK134" s="360"/>
      <c r="IL134" s="360"/>
      <c r="IM134" s="360"/>
      <c r="IN134" s="360"/>
      <c r="IO134" s="360"/>
      <c r="IP134" s="360"/>
      <c r="IQ134" s="360"/>
      <c r="IR134" s="360"/>
      <c r="IS134" s="360"/>
      <c r="IT134" s="360"/>
      <c r="IU134" s="360"/>
      <c r="IV134" s="360"/>
      <c r="IW134" s="360"/>
      <c r="IX134" s="360"/>
      <c r="IY134" s="360"/>
      <c r="IZ134" s="360"/>
      <c r="JA134" s="360"/>
      <c r="JB134" s="360"/>
      <c r="JC134" s="360"/>
      <c r="JD134" s="360"/>
      <c r="JE134" s="360"/>
      <c r="JF134" s="360"/>
      <c r="JG134" s="360"/>
      <c r="JH134" s="360"/>
      <c r="JI134" s="360"/>
      <c r="JJ134" s="360"/>
      <c r="JK134" s="360"/>
      <c r="JL134" s="360"/>
      <c r="JM134" s="360"/>
      <c r="JN134" s="360"/>
      <c r="JO134" s="360"/>
      <c r="JP134" s="360"/>
      <c r="JQ134" s="360"/>
      <c r="JR134" s="360"/>
      <c r="JS134" s="360"/>
      <c r="JT134" s="360"/>
      <c r="JU134" s="360"/>
      <c r="JV134" s="360"/>
      <c r="JW134" s="360"/>
      <c r="JX134" s="360"/>
      <c r="JY134" s="360"/>
    </row>
    <row r="135" spans="1:285" s="20" customFormat="1" ht="29.1" customHeight="1" x14ac:dyDescent="0.25">
      <c r="A135" s="386" t="s">
        <v>600</v>
      </c>
      <c r="B135" s="387"/>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60"/>
      <c r="BA135" s="360"/>
      <c r="BB135" s="360"/>
      <c r="BC135" s="360"/>
      <c r="BD135" s="360"/>
      <c r="BE135" s="360"/>
      <c r="BF135" s="360"/>
      <c r="BG135" s="360"/>
      <c r="BH135" s="360"/>
      <c r="BI135" s="360"/>
      <c r="BJ135" s="360"/>
      <c r="BK135" s="360"/>
      <c r="BL135" s="360"/>
      <c r="BM135" s="360"/>
      <c r="BN135" s="360"/>
      <c r="BO135" s="360"/>
      <c r="BP135" s="360"/>
      <c r="BQ135" s="360"/>
      <c r="BR135" s="360"/>
      <c r="BS135" s="360"/>
      <c r="BT135" s="360"/>
      <c r="BU135" s="360"/>
      <c r="BV135" s="360"/>
      <c r="BW135" s="360"/>
      <c r="BX135" s="360"/>
      <c r="BY135" s="360"/>
      <c r="BZ135" s="360"/>
      <c r="CA135" s="360"/>
      <c r="CB135" s="360"/>
      <c r="CC135" s="360"/>
      <c r="CD135" s="360"/>
      <c r="CE135" s="360"/>
      <c r="CF135" s="360"/>
      <c r="CG135" s="360"/>
      <c r="CH135" s="360"/>
      <c r="CI135" s="360"/>
      <c r="CJ135" s="360"/>
      <c r="CK135" s="360"/>
      <c r="CL135" s="360"/>
      <c r="CM135" s="360"/>
      <c r="CN135" s="360"/>
      <c r="CO135" s="360"/>
      <c r="CP135" s="360"/>
      <c r="CQ135" s="360"/>
      <c r="CR135" s="360"/>
      <c r="CS135" s="360"/>
      <c r="CT135" s="360"/>
      <c r="CU135" s="360"/>
      <c r="CV135" s="360"/>
      <c r="CW135" s="360"/>
      <c r="CX135" s="360"/>
      <c r="CY135" s="360"/>
      <c r="CZ135" s="360"/>
      <c r="DA135" s="360"/>
      <c r="DB135" s="360"/>
      <c r="DC135" s="360"/>
      <c r="DD135" s="360"/>
      <c r="DE135" s="360"/>
      <c r="DF135" s="360"/>
      <c r="DG135" s="360"/>
      <c r="DH135" s="360"/>
      <c r="DI135" s="360"/>
      <c r="DJ135" s="360"/>
      <c r="DK135" s="360"/>
      <c r="DL135" s="360"/>
      <c r="DM135" s="360"/>
      <c r="DN135" s="360"/>
      <c r="DO135" s="360"/>
      <c r="DP135" s="360"/>
      <c r="DQ135" s="360"/>
      <c r="DR135" s="360"/>
      <c r="DS135" s="360"/>
      <c r="DT135" s="360"/>
      <c r="DU135" s="360"/>
      <c r="DV135" s="360"/>
      <c r="DW135" s="360"/>
      <c r="DX135" s="360"/>
      <c r="DY135" s="360"/>
      <c r="DZ135" s="360"/>
      <c r="EA135" s="360"/>
      <c r="EB135" s="360"/>
      <c r="EC135" s="360"/>
      <c r="ED135" s="360"/>
      <c r="EE135" s="360"/>
      <c r="EF135" s="360"/>
      <c r="EG135" s="360"/>
      <c r="EH135" s="360"/>
      <c r="EI135" s="360"/>
      <c r="EJ135" s="360"/>
      <c r="EK135" s="360"/>
      <c r="EL135" s="360"/>
      <c r="EM135" s="360"/>
      <c r="EN135" s="360"/>
      <c r="EO135" s="360"/>
      <c r="EP135" s="360"/>
      <c r="EQ135" s="360"/>
      <c r="ER135" s="360"/>
      <c r="ES135" s="360"/>
      <c r="ET135" s="360"/>
      <c r="EU135" s="360"/>
      <c r="EV135" s="360"/>
      <c r="EW135" s="360"/>
      <c r="EX135" s="360"/>
      <c r="EY135" s="360"/>
      <c r="EZ135" s="360"/>
      <c r="FA135" s="360"/>
      <c r="FB135" s="360"/>
      <c r="FC135" s="360"/>
      <c r="FD135" s="360"/>
      <c r="FE135" s="360"/>
      <c r="FF135" s="360"/>
      <c r="FG135" s="360"/>
      <c r="FH135" s="360"/>
      <c r="FI135" s="360"/>
      <c r="FJ135" s="360"/>
      <c r="FK135" s="360"/>
      <c r="FL135" s="360"/>
      <c r="FM135" s="360"/>
      <c r="FN135" s="360"/>
      <c r="FO135" s="360"/>
      <c r="FP135" s="360"/>
      <c r="FQ135" s="360"/>
      <c r="FR135" s="360"/>
      <c r="FS135" s="360"/>
      <c r="FT135" s="360"/>
      <c r="FU135" s="360"/>
      <c r="FV135" s="360"/>
      <c r="FW135" s="360"/>
      <c r="FX135" s="360"/>
      <c r="FY135" s="360"/>
      <c r="FZ135" s="360"/>
      <c r="GA135" s="360"/>
      <c r="GB135" s="360"/>
      <c r="GC135" s="360"/>
      <c r="GD135" s="360"/>
      <c r="GE135" s="360"/>
      <c r="GF135" s="360"/>
      <c r="GG135" s="360"/>
      <c r="GH135" s="360"/>
      <c r="GI135" s="360"/>
      <c r="GJ135" s="360"/>
      <c r="GK135" s="360"/>
      <c r="GL135" s="360"/>
      <c r="GM135" s="360"/>
      <c r="GN135" s="360"/>
      <c r="GO135" s="360"/>
      <c r="GP135" s="360"/>
      <c r="GQ135" s="360"/>
      <c r="GR135" s="360"/>
      <c r="GS135" s="360"/>
      <c r="GT135" s="360"/>
      <c r="GU135" s="360"/>
      <c r="GV135" s="360"/>
      <c r="GW135" s="360"/>
      <c r="GX135" s="360"/>
      <c r="GY135" s="360"/>
      <c r="GZ135" s="360"/>
      <c r="HA135" s="360"/>
      <c r="HB135" s="360"/>
      <c r="HC135" s="360"/>
      <c r="HD135" s="360"/>
      <c r="HE135" s="360"/>
      <c r="HF135" s="360"/>
      <c r="HG135" s="360"/>
      <c r="HH135" s="360"/>
      <c r="HI135" s="360"/>
      <c r="HJ135" s="360"/>
      <c r="HK135" s="360"/>
      <c r="HL135" s="360"/>
      <c r="HM135" s="360"/>
      <c r="HN135" s="360"/>
      <c r="HO135" s="360"/>
      <c r="HP135" s="360"/>
      <c r="HQ135" s="360"/>
      <c r="HR135" s="360"/>
      <c r="HS135" s="360"/>
      <c r="HT135" s="360"/>
      <c r="HU135" s="360"/>
      <c r="HV135" s="360"/>
      <c r="HW135" s="360"/>
      <c r="HX135" s="360"/>
      <c r="HY135" s="360"/>
      <c r="HZ135" s="360"/>
      <c r="IA135" s="360"/>
      <c r="IB135" s="360"/>
      <c r="IC135" s="360"/>
      <c r="ID135" s="360"/>
      <c r="IE135" s="360"/>
      <c r="IF135" s="360"/>
      <c r="IG135" s="360"/>
      <c r="IH135" s="360"/>
      <c r="II135" s="360"/>
      <c r="IJ135" s="360"/>
      <c r="IK135" s="360"/>
      <c r="IL135" s="360"/>
      <c r="IM135" s="360"/>
      <c r="IN135" s="360"/>
      <c r="IO135" s="360"/>
      <c r="IP135" s="360"/>
      <c r="IQ135" s="360"/>
      <c r="IR135" s="360"/>
      <c r="IS135" s="360"/>
      <c r="IT135" s="360"/>
      <c r="IU135" s="360"/>
      <c r="IV135" s="360"/>
      <c r="IW135" s="360"/>
      <c r="IX135" s="360"/>
      <c r="IY135" s="360"/>
      <c r="IZ135" s="360"/>
      <c r="JA135" s="360"/>
      <c r="JB135" s="360"/>
      <c r="JC135" s="360"/>
      <c r="JD135" s="360"/>
      <c r="JE135" s="360"/>
      <c r="JF135" s="360"/>
      <c r="JG135" s="360"/>
      <c r="JH135" s="360"/>
      <c r="JI135" s="360"/>
      <c r="JJ135" s="360"/>
      <c r="JK135" s="360"/>
      <c r="JL135" s="360"/>
      <c r="JM135" s="360"/>
      <c r="JN135" s="360"/>
      <c r="JO135" s="360"/>
      <c r="JP135" s="360"/>
      <c r="JQ135" s="360"/>
      <c r="JR135" s="360"/>
      <c r="JS135" s="360"/>
      <c r="JT135" s="360"/>
      <c r="JU135" s="360"/>
      <c r="JV135" s="360"/>
      <c r="JW135" s="360"/>
      <c r="JX135" s="360"/>
      <c r="JY135" s="360"/>
    </row>
    <row r="136" spans="1:285" s="61" customFormat="1" ht="27.75" customHeight="1" x14ac:dyDescent="0.25">
      <c r="A136" s="92" t="s">
        <v>478</v>
      </c>
      <c r="B136" s="51"/>
      <c r="C136" s="51"/>
      <c r="D136" s="51"/>
      <c r="E136" s="51"/>
      <c r="F136" s="51"/>
      <c r="G136" s="51"/>
      <c r="H136" s="51"/>
      <c r="I136" s="51"/>
      <c r="J136" s="51"/>
      <c r="K136" s="87">
        <f>E136+F136+G136+I136</f>
        <v>0</v>
      </c>
      <c r="L136" s="94"/>
      <c r="M136" s="51"/>
      <c r="N136" s="51"/>
      <c r="O136" s="51"/>
      <c r="P136" s="51"/>
      <c r="Q136" s="51"/>
      <c r="R136" s="87">
        <f>L136+M136+N136+P136</f>
        <v>0</v>
      </c>
      <c r="S136" s="50"/>
      <c r="T136" s="50"/>
      <c r="U136" s="50"/>
      <c r="V136" s="50"/>
      <c r="W136" s="50"/>
      <c r="X136" s="50"/>
      <c r="Y136" s="87">
        <f>S136+T136+U136+W136</f>
        <v>0</v>
      </c>
      <c r="Z136" s="50"/>
      <c r="AA136" s="50"/>
      <c r="AB136" s="50"/>
      <c r="AC136" s="50"/>
      <c r="AD136" s="50"/>
      <c r="AE136" s="50"/>
      <c r="AF136" s="87">
        <f>Z136+AA136+AB136+AD136</f>
        <v>0</v>
      </c>
      <c r="AG136" s="50"/>
      <c r="AH136" s="50"/>
      <c r="AI136" s="50"/>
      <c r="AJ136" s="50"/>
      <c r="AK136" s="50"/>
      <c r="AL136" s="50"/>
      <c r="AM136" s="87">
        <f>AG136+AH136+AI136+AK136</f>
        <v>0</v>
      </c>
      <c r="AN136" s="50"/>
      <c r="AO136" s="50"/>
      <c r="AP136" s="50"/>
      <c r="AQ136" s="50"/>
      <c r="AR136" s="50"/>
      <c r="AS136" s="50"/>
      <c r="AT136" s="87">
        <f>AN136+AO136+AP136+AR136</f>
        <v>0</v>
      </c>
      <c r="AU136" s="95">
        <f>AT136+AM136+AF136+Y136+R136+K136</f>
        <v>0</v>
      </c>
      <c r="AV136" s="96"/>
      <c r="AW136" s="51"/>
      <c r="AX136" s="54"/>
      <c r="AY136" s="51"/>
      <c r="AZ136" s="371"/>
      <c r="BA136" s="371"/>
      <c r="BB136" s="371"/>
      <c r="BC136" s="371"/>
      <c r="BD136" s="371"/>
      <c r="BE136" s="371"/>
      <c r="BF136" s="371"/>
      <c r="BG136" s="371"/>
      <c r="BH136" s="371"/>
      <c r="BI136" s="371"/>
      <c r="BJ136" s="371"/>
      <c r="BK136" s="371"/>
      <c r="BL136" s="371"/>
      <c r="BM136" s="371"/>
      <c r="BN136" s="371"/>
      <c r="BO136" s="371"/>
      <c r="BP136" s="371"/>
      <c r="BQ136" s="371"/>
      <c r="BR136" s="371"/>
      <c r="BS136" s="371"/>
      <c r="BT136" s="371"/>
      <c r="BU136" s="371"/>
      <c r="BV136" s="371"/>
      <c r="BW136" s="371"/>
      <c r="BX136" s="371"/>
      <c r="BY136" s="371"/>
      <c r="BZ136" s="371"/>
      <c r="CA136" s="371"/>
      <c r="CB136" s="371"/>
      <c r="CC136" s="371"/>
      <c r="CD136" s="371"/>
      <c r="CE136" s="371"/>
      <c r="CF136" s="371"/>
      <c r="CG136" s="371"/>
      <c r="CH136" s="371"/>
      <c r="CI136" s="371"/>
      <c r="CJ136" s="371"/>
      <c r="CK136" s="371"/>
      <c r="CL136" s="371"/>
      <c r="CM136" s="371"/>
      <c r="CN136" s="371"/>
      <c r="CO136" s="371"/>
      <c r="CP136" s="371"/>
      <c r="CQ136" s="371"/>
      <c r="CR136" s="371"/>
      <c r="CS136" s="371"/>
      <c r="CT136" s="371"/>
      <c r="CU136" s="371"/>
      <c r="CV136" s="371"/>
      <c r="CW136" s="371"/>
      <c r="CX136" s="371"/>
      <c r="CY136" s="371"/>
      <c r="CZ136" s="371"/>
      <c r="DA136" s="371"/>
      <c r="DB136" s="371"/>
      <c r="DC136" s="371"/>
      <c r="DD136" s="371"/>
      <c r="DE136" s="371"/>
      <c r="DF136" s="371"/>
      <c r="DG136" s="371"/>
      <c r="DH136" s="371"/>
      <c r="DI136" s="371"/>
      <c r="DJ136" s="371"/>
      <c r="DK136" s="371"/>
      <c r="DL136" s="371"/>
      <c r="DM136" s="371"/>
      <c r="DN136" s="371"/>
      <c r="DO136" s="371"/>
      <c r="DP136" s="371"/>
      <c r="DQ136" s="371"/>
      <c r="DR136" s="371"/>
      <c r="DS136" s="371"/>
      <c r="DT136" s="371"/>
      <c r="DU136" s="371"/>
      <c r="DV136" s="371"/>
      <c r="DW136" s="371"/>
      <c r="DX136" s="371"/>
      <c r="DY136" s="371"/>
      <c r="DZ136" s="371"/>
      <c r="EA136" s="371"/>
      <c r="EB136" s="371"/>
      <c r="EC136" s="371"/>
      <c r="ED136" s="371"/>
      <c r="EE136" s="371"/>
      <c r="EF136" s="371"/>
      <c r="EG136" s="371"/>
      <c r="EH136" s="371"/>
      <c r="EI136" s="371"/>
      <c r="EJ136" s="371"/>
      <c r="EK136" s="371"/>
      <c r="EL136" s="371"/>
      <c r="EM136" s="371"/>
      <c r="EN136" s="371"/>
      <c r="EO136" s="371"/>
      <c r="EP136" s="371"/>
      <c r="EQ136" s="371"/>
      <c r="ER136" s="371"/>
      <c r="ES136" s="371"/>
      <c r="ET136" s="371"/>
      <c r="EU136" s="371"/>
      <c r="EV136" s="371"/>
      <c r="EW136" s="371"/>
      <c r="EX136" s="371"/>
      <c r="EY136" s="371"/>
      <c r="EZ136" s="371"/>
      <c r="FA136" s="371"/>
      <c r="FB136" s="371"/>
      <c r="FC136" s="371"/>
      <c r="FD136" s="371"/>
      <c r="FE136" s="371"/>
      <c r="FF136" s="371"/>
      <c r="FG136" s="371"/>
      <c r="FH136" s="371"/>
      <c r="FI136" s="371"/>
      <c r="FJ136" s="371"/>
      <c r="FK136" s="371"/>
      <c r="FL136" s="371"/>
      <c r="FM136" s="371"/>
      <c r="FN136" s="371"/>
      <c r="FO136" s="371"/>
      <c r="FP136" s="371"/>
      <c r="FQ136" s="371"/>
      <c r="FR136" s="371"/>
      <c r="FS136" s="371"/>
      <c r="FT136" s="371"/>
      <c r="FU136" s="371"/>
      <c r="FV136" s="371"/>
      <c r="FW136" s="371"/>
      <c r="FX136" s="371"/>
      <c r="FY136" s="371"/>
      <c r="FZ136" s="371"/>
      <c r="GA136" s="371"/>
      <c r="GB136" s="371"/>
      <c r="GC136" s="371"/>
      <c r="GD136" s="371"/>
      <c r="GE136" s="371"/>
      <c r="GF136" s="371"/>
      <c r="GG136" s="371"/>
      <c r="GH136" s="371"/>
      <c r="GI136" s="371"/>
      <c r="GJ136" s="371"/>
      <c r="GK136" s="371"/>
      <c r="GL136" s="371"/>
      <c r="GM136" s="371"/>
      <c r="GN136" s="371"/>
      <c r="GO136" s="371"/>
      <c r="GP136" s="371"/>
      <c r="GQ136" s="371"/>
      <c r="GR136" s="371"/>
      <c r="GS136" s="371"/>
      <c r="GT136" s="371"/>
      <c r="GU136" s="371"/>
      <c r="GV136" s="371"/>
      <c r="GW136" s="371"/>
      <c r="GX136" s="371"/>
      <c r="GY136" s="371"/>
      <c r="GZ136" s="371"/>
      <c r="HA136" s="371"/>
      <c r="HB136" s="371"/>
      <c r="HC136" s="371"/>
      <c r="HD136" s="371"/>
      <c r="HE136" s="371"/>
      <c r="HF136" s="371"/>
      <c r="HG136" s="371"/>
      <c r="HH136" s="371"/>
      <c r="HI136" s="371"/>
      <c r="HJ136" s="371"/>
      <c r="HK136" s="371"/>
      <c r="HL136" s="371"/>
      <c r="HM136" s="371"/>
      <c r="HN136" s="371"/>
      <c r="HO136" s="371"/>
      <c r="HP136" s="371"/>
      <c r="HQ136" s="371"/>
      <c r="HR136" s="371"/>
      <c r="HS136" s="371"/>
      <c r="HT136" s="371"/>
      <c r="HU136" s="371"/>
      <c r="HV136" s="371"/>
      <c r="HW136" s="371"/>
      <c r="HX136" s="371"/>
      <c r="HY136" s="371"/>
      <c r="HZ136" s="371"/>
      <c r="IA136" s="371"/>
      <c r="IB136" s="371"/>
      <c r="IC136" s="371"/>
      <c r="ID136" s="371"/>
      <c r="IE136" s="371"/>
      <c r="IF136" s="371"/>
      <c r="IG136" s="371"/>
      <c r="IH136" s="371"/>
      <c r="II136" s="371"/>
      <c r="IJ136" s="371"/>
      <c r="IK136" s="371"/>
      <c r="IL136" s="371"/>
      <c r="IM136" s="371"/>
      <c r="IN136" s="371"/>
      <c r="IO136" s="371"/>
      <c r="IP136" s="371"/>
      <c r="IQ136" s="371"/>
      <c r="IR136" s="371"/>
      <c r="IS136" s="371"/>
      <c r="IT136" s="371"/>
      <c r="IU136" s="371"/>
      <c r="IV136" s="371"/>
      <c r="IW136" s="371"/>
      <c r="IX136" s="371"/>
      <c r="IY136" s="371"/>
      <c r="IZ136" s="371"/>
      <c r="JA136" s="371"/>
      <c r="JB136" s="371"/>
      <c r="JC136" s="371"/>
      <c r="JD136" s="371"/>
      <c r="JE136" s="371"/>
      <c r="JF136" s="371"/>
      <c r="JG136" s="371"/>
      <c r="JH136" s="371"/>
      <c r="JI136" s="371"/>
      <c r="JJ136" s="371"/>
      <c r="JK136" s="371"/>
      <c r="JL136" s="371"/>
      <c r="JM136" s="371"/>
      <c r="JN136" s="371"/>
      <c r="JO136" s="371"/>
      <c r="JP136" s="371"/>
      <c r="JQ136" s="371"/>
      <c r="JR136" s="371"/>
      <c r="JS136" s="371"/>
      <c r="JT136" s="371"/>
      <c r="JU136" s="371"/>
      <c r="JV136" s="371"/>
      <c r="JW136" s="371"/>
      <c r="JX136" s="371"/>
      <c r="JY136" s="371"/>
    </row>
    <row r="137" spans="1:285" s="20" customFormat="1" ht="31.5" customHeight="1" x14ac:dyDescent="0.25">
      <c r="A137" s="386" t="s">
        <v>402</v>
      </c>
      <c r="B137" s="387"/>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60"/>
      <c r="BA137" s="360"/>
      <c r="BB137" s="360"/>
      <c r="BC137" s="360"/>
      <c r="BD137" s="360"/>
      <c r="BE137" s="360"/>
      <c r="BF137" s="360"/>
      <c r="BG137" s="360"/>
      <c r="BH137" s="360"/>
      <c r="BI137" s="360"/>
      <c r="BJ137" s="360"/>
      <c r="BK137" s="360"/>
      <c r="BL137" s="360"/>
      <c r="BM137" s="360"/>
      <c r="BN137" s="360"/>
      <c r="BO137" s="360"/>
      <c r="BP137" s="360"/>
      <c r="BQ137" s="360"/>
      <c r="BR137" s="360"/>
      <c r="BS137" s="360"/>
      <c r="BT137" s="360"/>
      <c r="BU137" s="360"/>
      <c r="BV137" s="360"/>
      <c r="BW137" s="360"/>
      <c r="BX137" s="360"/>
      <c r="BY137" s="360"/>
      <c r="BZ137" s="360"/>
      <c r="CA137" s="360"/>
      <c r="CB137" s="360"/>
      <c r="CC137" s="360"/>
      <c r="CD137" s="360"/>
      <c r="CE137" s="360"/>
      <c r="CF137" s="360"/>
      <c r="CG137" s="360"/>
      <c r="CH137" s="360"/>
      <c r="CI137" s="360"/>
      <c r="CJ137" s="360"/>
      <c r="CK137" s="360"/>
      <c r="CL137" s="360"/>
      <c r="CM137" s="360"/>
      <c r="CN137" s="360"/>
      <c r="CO137" s="360"/>
      <c r="CP137" s="360"/>
      <c r="CQ137" s="360"/>
      <c r="CR137" s="360"/>
      <c r="CS137" s="360"/>
      <c r="CT137" s="360"/>
      <c r="CU137" s="360"/>
      <c r="CV137" s="360"/>
      <c r="CW137" s="360"/>
      <c r="CX137" s="360"/>
      <c r="CY137" s="360"/>
      <c r="CZ137" s="360"/>
      <c r="DA137" s="360"/>
      <c r="DB137" s="360"/>
      <c r="DC137" s="360"/>
      <c r="DD137" s="360"/>
      <c r="DE137" s="360"/>
      <c r="DF137" s="360"/>
      <c r="DG137" s="360"/>
      <c r="DH137" s="360"/>
      <c r="DI137" s="360"/>
      <c r="DJ137" s="360"/>
      <c r="DK137" s="360"/>
      <c r="DL137" s="360"/>
      <c r="DM137" s="360"/>
      <c r="DN137" s="360"/>
      <c r="DO137" s="360"/>
      <c r="DP137" s="360"/>
      <c r="DQ137" s="360"/>
      <c r="DR137" s="360"/>
      <c r="DS137" s="360"/>
      <c r="DT137" s="360"/>
      <c r="DU137" s="360"/>
      <c r="DV137" s="360"/>
      <c r="DW137" s="360"/>
      <c r="DX137" s="360"/>
      <c r="DY137" s="360"/>
      <c r="DZ137" s="360"/>
      <c r="EA137" s="360"/>
      <c r="EB137" s="360"/>
      <c r="EC137" s="360"/>
      <c r="ED137" s="360"/>
      <c r="EE137" s="360"/>
      <c r="EF137" s="360"/>
      <c r="EG137" s="360"/>
      <c r="EH137" s="360"/>
      <c r="EI137" s="360"/>
      <c r="EJ137" s="360"/>
      <c r="EK137" s="360"/>
      <c r="EL137" s="360"/>
      <c r="EM137" s="360"/>
      <c r="EN137" s="360"/>
      <c r="EO137" s="360"/>
      <c r="EP137" s="360"/>
      <c r="EQ137" s="360"/>
      <c r="ER137" s="360"/>
      <c r="ES137" s="360"/>
      <c r="ET137" s="360"/>
      <c r="EU137" s="360"/>
      <c r="EV137" s="360"/>
      <c r="EW137" s="360"/>
      <c r="EX137" s="360"/>
      <c r="EY137" s="360"/>
      <c r="EZ137" s="360"/>
      <c r="FA137" s="360"/>
      <c r="FB137" s="360"/>
      <c r="FC137" s="360"/>
      <c r="FD137" s="360"/>
      <c r="FE137" s="360"/>
      <c r="FF137" s="360"/>
      <c r="FG137" s="360"/>
      <c r="FH137" s="360"/>
      <c r="FI137" s="360"/>
      <c r="FJ137" s="360"/>
      <c r="FK137" s="360"/>
      <c r="FL137" s="360"/>
      <c r="FM137" s="360"/>
      <c r="FN137" s="360"/>
      <c r="FO137" s="360"/>
      <c r="FP137" s="360"/>
      <c r="FQ137" s="360"/>
      <c r="FR137" s="360"/>
      <c r="FS137" s="360"/>
      <c r="FT137" s="360"/>
      <c r="FU137" s="360"/>
      <c r="FV137" s="360"/>
      <c r="FW137" s="360"/>
      <c r="FX137" s="360"/>
      <c r="FY137" s="360"/>
      <c r="FZ137" s="360"/>
      <c r="GA137" s="360"/>
      <c r="GB137" s="360"/>
      <c r="GC137" s="360"/>
      <c r="GD137" s="360"/>
      <c r="GE137" s="360"/>
      <c r="GF137" s="360"/>
      <c r="GG137" s="360"/>
      <c r="GH137" s="360"/>
      <c r="GI137" s="360"/>
      <c r="GJ137" s="360"/>
      <c r="GK137" s="360"/>
      <c r="GL137" s="360"/>
      <c r="GM137" s="360"/>
      <c r="GN137" s="360"/>
      <c r="GO137" s="360"/>
      <c r="GP137" s="360"/>
      <c r="GQ137" s="360"/>
      <c r="GR137" s="360"/>
      <c r="GS137" s="360"/>
      <c r="GT137" s="360"/>
      <c r="GU137" s="360"/>
      <c r="GV137" s="360"/>
      <c r="GW137" s="360"/>
      <c r="GX137" s="360"/>
      <c r="GY137" s="360"/>
      <c r="GZ137" s="360"/>
      <c r="HA137" s="360"/>
      <c r="HB137" s="360"/>
      <c r="HC137" s="360"/>
      <c r="HD137" s="360"/>
      <c r="HE137" s="360"/>
      <c r="HF137" s="360"/>
      <c r="HG137" s="360"/>
      <c r="HH137" s="360"/>
      <c r="HI137" s="360"/>
      <c r="HJ137" s="360"/>
      <c r="HK137" s="360"/>
      <c r="HL137" s="360"/>
      <c r="HM137" s="360"/>
      <c r="HN137" s="360"/>
      <c r="HO137" s="360"/>
      <c r="HP137" s="360"/>
      <c r="HQ137" s="360"/>
      <c r="HR137" s="360"/>
      <c r="HS137" s="360"/>
      <c r="HT137" s="360"/>
      <c r="HU137" s="360"/>
      <c r="HV137" s="360"/>
      <c r="HW137" s="360"/>
      <c r="HX137" s="360"/>
      <c r="HY137" s="360"/>
      <c r="HZ137" s="360"/>
      <c r="IA137" s="360"/>
      <c r="IB137" s="360"/>
      <c r="IC137" s="360"/>
      <c r="ID137" s="360"/>
      <c r="IE137" s="360"/>
      <c r="IF137" s="360"/>
      <c r="IG137" s="360"/>
      <c r="IH137" s="360"/>
      <c r="II137" s="360"/>
      <c r="IJ137" s="360"/>
      <c r="IK137" s="360"/>
      <c r="IL137" s="360"/>
      <c r="IM137" s="360"/>
      <c r="IN137" s="360"/>
      <c r="IO137" s="360"/>
      <c r="IP137" s="360"/>
      <c r="IQ137" s="360"/>
      <c r="IR137" s="360"/>
      <c r="IS137" s="360"/>
      <c r="IT137" s="360"/>
      <c r="IU137" s="360"/>
      <c r="IV137" s="360"/>
      <c r="IW137" s="360"/>
      <c r="IX137" s="360"/>
      <c r="IY137" s="360"/>
      <c r="IZ137" s="360"/>
      <c r="JA137" s="360"/>
      <c r="JB137" s="360"/>
      <c r="JC137" s="360"/>
      <c r="JD137" s="360"/>
      <c r="JE137" s="360"/>
      <c r="JF137" s="360"/>
      <c r="JG137" s="360"/>
      <c r="JH137" s="360"/>
      <c r="JI137" s="360"/>
      <c r="JJ137" s="360"/>
      <c r="JK137" s="360"/>
      <c r="JL137" s="360"/>
      <c r="JM137" s="360"/>
      <c r="JN137" s="360"/>
      <c r="JO137" s="360"/>
      <c r="JP137" s="360"/>
      <c r="JQ137" s="360"/>
      <c r="JR137" s="360"/>
      <c r="JS137" s="360"/>
      <c r="JT137" s="360"/>
      <c r="JU137" s="360"/>
      <c r="JV137" s="360"/>
      <c r="JW137" s="360"/>
      <c r="JX137" s="360"/>
      <c r="JY137" s="360"/>
    </row>
    <row r="138" spans="1:285" s="20" customFormat="1" ht="27.95" customHeight="1" x14ac:dyDescent="0.25">
      <c r="A138" s="92" t="s">
        <v>479</v>
      </c>
      <c r="B138" s="51"/>
      <c r="C138" s="51"/>
      <c r="D138" s="51"/>
      <c r="E138" s="51"/>
      <c r="F138" s="51"/>
      <c r="G138" s="51"/>
      <c r="H138" s="51"/>
      <c r="I138" s="51"/>
      <c r="J138" s="51"/>
      <c r="K138" s="87">
        <f>E138+F138+G138+I138</f>
        <v>0</v>
      </c>
      <c r="L138" s="94"/>
      <c r="M138" s="51"/>
      <c r="N138" s="51"/>
      <c r="O138" s="51"/>
      <c r="P138" s="51"/>
      <c r="Q138" s="51"/>
      <c r="R138" s="87">
        <f>L138+M138+N138+P138</f>
        <v>0</v>
      </c>
      <c r="S138" s="50"/>
      <c r="T138" s="50"/>
      <c r="U138" s="50"/>
      <c r="V138" s="50"/>
      <c r="W138" s="50"/>
      <c r="X138" s="50"/>
      <c r="Y138" s="87">
        <f>S138+T138+U138+W138</f>
        <v>0</v>
      </c>
      <c r="Z138" s="50"/>
      <c r="AA138" s="50"/>
      <c r="AB138" s="50"/>
      <c r="AC138" s="50"/>
      <c r="AD138" s="50"/>
      <c r="AE138" s="50"/>
      <c r="AF138" s="87">
        <f>Z138+AA138+AB138+AD138</f>
        <v>0</v>
      </c>
      <c r="AG138" s="50"/>
      <c r="AH138" s="50"/>
      <c r="AI138" s="50"/>
      <c r="AJ138" s="50"/>
      <c r="AK138" s="50"/>
      <c r="AL138" s="50"/>
      <c r="AM138" s="87">
        <f>AG138+AH138+AI138+AK138</f>
        <v>0</v>
      </c>
      <c r="AN138" s="50"/>
      <c r="AO138" s="50"/>
      <c r="AP138" s="50"/>
      <c r="AQ138" s="50"/>
      <c r="AR138" s="50"/>
      <c r="AS138" s="50"/>
      <c r="AT138" s="87">
        <f>AN138+AO138+AP138+AR138</f>
        <v>0</v>
      </c>
      <c r="AU138" s="95">
        <f>AT138+AM138+AF138+Y138+R138+K138</f>
        <v>0</v>
      </c>
      <c r="AV138" s="96"/>
      <c r="AW138" s="51"/>
      <c r="AX138" s="54"/>
      <c r="AY138" s="51"/>
      <c r="AZ138" s="360"/>
      <c r="BA138" s="360"/>
      <c r="BB138" s="360"/>
      <c r="BC138" s="360"/>
      <c r="BD138" s="360"/>
      <c r="BE138" s="360"/>
      <c r="BF138" s="360"/>
      <c r="BG138" s="360"/>
      <c r="BH138" s="360"/>
      <c r="BI138" s="360"/>
      <c r="BJ138" s="360"/>
      <c r="BK138" s="360"/>
      <c r="BL138" s="360"/>
      <c r="BM138" s="360"/>
      <c r="BN138" s="360"/>
      <c r="BO138" s="360"/>
      <c r="BP138" s="360"/>
      <c r="BQ138" s="360"/>
      <c r="BR138" s="360"/>
      <c r="BS138" s="360"/>
      <c r="BT138" s="360"/>
      <c r="BU138" s="360"/>
      <c r="BV138" s="360"/>
      <c r="BW138" s="360"/>
      <c r="BX138" s="360"/>
      <c r="BY138" s="360"/>
      <c r="BZ138" s="360"/>
      <c r="CA138" s="360"/>
      <c r="CB138" s="360"/>
      <c r="CC138" s="360"/>
      <c r="CD138" s="360"/>
      <c r="CE138" s="360"/>
      <c r="CF138" s="360"/>
      <c r="CG138" s="360"/>
      <c r="CH138" s="360"/>
      <c r="CI138" s="360"/>
      <c r="CJ138" s="360"/>
      <c r="CK138" s="360"/>
      <c r="CL138" s="360"/>
      <c r="CM138" s="360"/>
      <c r="CN138" s="360"/>
      <c r="CO138" s="360"/>
      <c r="CP138" s="360"/>
      <c r="CQ138" s="360"/>
      <c r="CR138" s="360"/>
      <c r="CS138" s="360"/>
      <c r="CT138" s="360"/>
      <c r="CU138" s="360"/>
      <c r="CV138" s="360"/>
      <c r="CW138" s="360"/>
      <c r="CX138" s="360"/>
      <c r="CY138" s="360"/>
      <c r="CZ138" s="360"/>
      <c r="DA138" s="360"/>
      <c r="DB138" s="360"/>
      <c r="DC138" s="360"/>
      <c r="DD138" s="360"/>
      <c r="DE138" s="360"/>
      <c r="DF138" s="360"/>
      <c r="DG138" s="360"/>
      <c r="DH138" s="360"/>
      <c r="DI138" s="360"/>
      <c r="DJ138" s="360"/>
      <c r="DK138" s="360"/>
      <c r="DL138" s="360"/>
      <c r="DM138" s="360"/>
      <c r="DN138" s="360"/>
      <c r="DO138" s="360"/>
      <c r="DP138" s="360"/>
      <c r="DQ138" s="360"/>
      <c r="DR138" s="360"/>
      <c r="DS138" s="360"/>
      <c r="DT138" s="360"/>
      <c r="DU138" s="360"/>
      <c r="DV138" s="360"/>
      <c r="DW138" s="360"/>
      <c r="DX138" s="360"/>
      <c r="DY138" s="360"/>
      <c r="DZ138" s="360"/>
      <c r="EA138" s="360"/>
      <c r="EB138" s="360"/>
      <c r="EC138" s="360"/>
      <c r="ED138" s="360"/>
      <c r="EE138" s="360"/>
      <c r="EF138" s="360"/>
      <c r="EG138" s="360"/>
      <c r="EH138" s="360"/>
      <c r="EI138" s="360"/>
      <c r="EJ138" s="360"/>
      <c r="EK138" s="360"/>
      <c r="EL138" s="360"/>
      <c r="EM138" s="360"/>
      <c r="EN138" s="360"/>
      <c r="EO138" s="360"/>
      <c r="EP138" s="360"/>
      <c r="EQ138" s="360"/>
      <c r="ER138" s="360"/>
      <c r="ES138" s="360"/>
      <c r="ET138" s="360"/>
      <c r="EU138" s="360"/>
      <c r="EV138" s="360"/>
      <c r="EW138" s="360"/>
      <c r="EX138" s="360"/>
      <c r="EY138" s="360"/>
      <c r="EZ138" s="360"/>
      <c r="FA138" s="360"/>
      <c r="FB138" s="360"/>
      <c r="FC138" s="360"/>
      <c r="FD138" s="360"/>
      <c r="FE138" s="360"/>
      <c r="FF138" s="360"/>
      <c r="FG138" s="360"/>
      <c r="FH138" s="360"/>
      <c r="FI138" s="360"/>
      <c r="FJ138" s="360"/>
      <c r="FK138" s="360"/>
      <c r="FL138" s="360"/>
      <c r="FM138" s="360"/>
      <c r="FN138" s="360"/>
      <c r="FO138" s="360"/>
      <c r="FP138" s="360"/>
      <c r="FQ138" s="360"/>
      <c r="FR138" s="360"/>
      <c r="FS138" s="360"/>
      <c r="FT138" s="360"/>
      <c r="FU138" s="360"/>
      <c r="FV138" s="360"/>
      <c r="FW138" s="360"/>
      <c r="FX138" s="360"/>
      <c r="FY138" s="360"/>
      <c r="FZ138" s="360"/>
      <c r="GA138" s="360"/>
      <c r="GB138" s="360"/>
      <c r="GC138" s="360"/>
      <c r="GD138" s="360"/>
      <c r="GE138" s="360"/>
      <c r="GF138" s="360"/>
      <c r="GG138" s="360"/>
      <c r="GH138" s="360"/>
      <c r="GI138" s="360"/>
      <c r="GJ138" s="360"/>
      <c r="GK138" s="360"/>
      <c r="GL138" s="360"/>
      <c r="GM138" s="360"/>
      <c r="GN138" s="360"/>
      <c r="GO138" s="360"/>
      <c r="GP138" s="360"/>
      <c r="GQ138" s="360"/>
      <c r="GR138" s="360"/>
      <c r="GS138" s="360"/>
      <c r="GT138" s="360"/>
      <c r="GU138" s="360"/>
      <c r="GV138" s="360"/>
      <c r="GW138" s="360"/>
      <c r="GX138" s="360"/>
      <c r="GY138" s="360"/>
      <c r="GZ138" s="360"/>
      <c r="HA138" s="360"/>
      <c r="HB138" s="360"/>
      <c r="HC138" s="360"/>
      <c r="HD138" s="360"/>
      <c r="HE138" s="360"/>
      <c r="HF138" s="360"/>
      <c r="HG138" s="360"/>
      <c r="HH138" s="360"/>
      <c r="HI138" s="360"/>
      <c r="HJ138" s="360"/>
      <c r="HK138" s="360"/>
      <c r="HL138" s="360"/>
      <c r="HM138" s="360"/>
      <c r="HN138" s="360"/>
      <c r="HO138" s="360"/>
      <c r="HP138" s="360"/>
      <c r="HQ138" s="360"/>
      <c r="HR138" s="360"/>
      <c r="HS138" s="360"/>
      <c r="HT138" s="360"/>
      <c r="HU138" s="360"/>
      <c r="HV138" s="360"/>
      <c r="HW138" s="360"/>
      <c r="HX138" s="360"/>
      <c r="HY138" s="360"/>
      <c r="HZ138" s="360"/>
      <c r="IA138" s="360"/>
      <c r="IB138" s="360"/>
      <c r="IC138" s="360"/>
      <c r="ID138" s="360"/>
      <c r="IE138" s="360"/>
      <c r="IF138" s="360"/>
      <c r="IG138" s="360"/>
      <c r="IH138" s="360"/>
      <c r="II138" s="360"/>
      <c r="IJ138" s="360"/>
      <c r="IK138" s="360"/>
      <c r="IL138" s="360"/>
      <c r="IM138" s="360"/>
      <c r="IN138" s="360"/>
      <c r="IO138" s="360"/>
      <c r="IP138" s="360"/>
      <c r="IQ138" s="360"/>
      <c r="IR138" s="360"/>
      <c r="IS138" s="360"/>
      <c r="IT138" s="360"/>
      <c r="IU138" s="360"/>
      <c r="IV138" s="360"/>
      <c r="IW138" s="360"/>
      <c r="IX138" s="360"/>
      <c r="IY138" s="360"/>
      <c r="IZ138" s="360"/>
      <c r="JA138" s="360"/>
      <c r="JB138" s="360"/>
      <c r="JC138" s="360"/>
      <c r="JD138" s="360"/>
      <c r="JE138" s="360"/>
      <c r="JF138" s="360"/>
      <c r="JG138" s="360"/>
      <c r="JH138" s="360"/>
      <c r="JI138" s="360"/>
      <c r="JJ138" s="360"/>
      <c r="JK138" s="360"/>
      <c r="JL138" s="360"/>
      <c r="JM138" s="360"/>
      <c r="JN138" s="360"/>
      <c r="JO138" s="360"/>
      <c r="JP138" s="360"/>
      <c r="JQ138" s="360"/>
      <c r="JR138" s="360"/>
      <c r="JS138" s="360"/>
      <c r="JT138" s="360"/>
      <c r="JU138" s="360"/>
      <c r="JV138" s="360"/>
      <c r="JW138" s="360"/>
      <c r="JX138" s="360"/>
      <c r="JY138" s="360"/>
    </row>
    <row r="139" spans="1:285" s="20" customFormat="1" ht="30" customHeight="1" x14ac:dyDescent="0.25">
      <c r="A139" s="386" t="s">
        <v>601</v>
      </c>
      <c r="B139" s="387"/>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60"/>
      <c r="BA139" s="360"/>
      <c r="BB139" s="360"/>
      <c r="BC139" s="360"/>
      <c r="BD139" s="360"/>
      <c r="BE139" s="360"/>
      <c r="BF139" s="360"/>
      <c r="BG139" s="360"/>
      <c r="BH139" s="360"/>
      <c r="BI139" s="360"/>
      <c r="BJ139" s="360"/>
      <c r="BK139" s="360"/>
      <c r="BL139" s="360"/>
      <c r="BM139" s="360"/>
      <c r="BN139" s="360"/>
      <c r="BO139" s="360"/>
      <c r="BP139" s="360"/>
      <c r="BQ139" s="360"/>
      <c r="BR139" s="360"/>
      <c r="BS139" s="360"/>
      <c r="BT139" s="360"/>
      <c r="BU139" s="360"/>
      <c r="BV139" s="360"/>
      <c r="BW139" s="360"/>
      <c r="BX139" s="360"/>
      <c r="BY139" s="360"/>
      <c r="BZ139" s="360"/>
      <c r="CA139" s="360"/>
      <c r="CB139" s="360"/>
      <c r="CC139" s="360"/>
      <c r="CD139" s="360"/>
      <c r="CE139" s="360"/>
      <c r="CF139" s="360"/>
      <c r="CG139" s="360"/>
      <c r="CH139" s="360"/>
      <c r="CI139" s="360"/>
      <c r="CJ139" s="360"/>
      <c r="CK139" s="360"/>
      <c r="CL139" s="360"/>
      <c r="CM139" s="360"/>
      <c r="CN139" s="360"/>
      <c r="CO139" s="360"/>
      <c r="CP139" s="360"/>
      <c r="CQ139" s="360"/>
      <c r="CR139" s="360"/>
      <c r="CS139" s="360"/>
      <c r="CT139" s="360"/>
      <c r="CU139" s="360"/>
      <c r="CV139" s="360"/>
      <c r="CW139" s="360"/>
      <c r="CX139" s="360"/>
      <c r="CY139" s="360"/>
      <c r="CZ139" s="360"/>
      <c r="DA139" s="360"/>
      <c r="DB139" s="360"/>
      <c r="DC139" s="360"/>
      <c r="DD139" s="360"/>
      <c r="DE139" s="360"/>
      <c r="DF139" s="360"/>
      <c r="DG139" s="360"/>
      <c r="DH139" s="360"/>
      <c r="DI139" s="360"/>
      <c r="DJ139" s="360"/>
      <c r="DK139" s="360"/>
      <c r="DL139" s="360"/>
      <c r="DM139" s="360"/>
      <c r="DN139" s="360"/>
      <c r="DO139" s="360"/>
      <c r="DP139" s="360"/>
      <c r="DQ139" s="360"/>
      <c r="DR139" s="360"/>
      <c r="DS139" s="360"/>
      <c r="DT139" s="360"/>
      <c r="DU139" s="360"/>
      <c r="DV139" s="360"/>
      <c r="DW139" s="360"/>
      <c r="DX139" s="360"/>
      <c r="DY139" s="360"/>
      <c r="DZ139" s="360"/>
      <c r="EA139" s="360"/>
      <c r="EB139" s="360"/>
      <c r="EC139" s="360"/>
      <c r="ED139" s="360"/>
      <c r="EE139" s="360"/>
      <c r="EF139" s="360"/>
      <c r="EG139" s="360"/>
      <c r="EH139" s="360"/>
      <c r="EI139" s="360"/>
      <c r="EJ139" s="360"/>
      <c r="EK139" s="360"/>
      <c r="EL139" s="360"/>
      <c r="EM139" s="360"/>
      <c r="EN139" s="360"/>
      <c r="EO139" s="360"/>
      <c r="EP139" s="360"/>
      <c r="EQ139" s="360"/>
      <c r="ER139" s="360"/>
      <c r="ES139" s="360"/>
      <c r="ET139" s="360"/>
      <c r="EU139" s="360"/>
      <c r="EV139" s="360"/>
      <c r="EW139" s="360"/>
      <c r="EX139" s="360"/>
      <c r="EY139" s="360"/>
      <c r="EZ139" s="360"/>
      <c r="FA139" s="360"/>
      <c r="FB139" s="360"/>
      <c r="FC139" s="360"/>
      <c r="FD139" s="360"/>
      <c r="FE139" s="360"/>
      <c r="FF139" s="360"/>
      <c r="FG139" s="360"/>
      <c r="FH139" s="360"/>
      <c r="FI139" s="360"/>
      <c r="FJ139" s="360"/>
      <c r="FK139" s="360"/>
      <c r="FL139" s="360"/>
      <c r="FM139" s="360"/>
      <c r="FN139" s="360"/>
      <c r="FO139" s="360"/>
      <c r="FP139" s="360"/>
      <c r="FQ139" s="360"/>
      <c r="FR139" s="360"/>
      <c r="FS139" s="360"/>
      <c r="FT139" s="360"/>
      <c r="FU139" s="360"/>
      <c r="FV139" s="360"/>
      <c r="FW139" s="360"/>
      <c r="FX139" s="360"/>
      <c r="FY139" s="360"/>
      <c r="FZ139" s="360"/>
      <c r="GA139" s="360"/>
      <c r="GB139" s="360"/>
      <c r="GC139" s="360"/>
      <c r="GD139" s="360"/>
      <c r="GE139" s="360"/>
      <c r="GF139" s="360"/>
      <c r="GG139" s="360"/>
      <c r="GH139" s="360"/>
      <c r="GI139" s="360"/>
      <c r="GJ139" s="360"/>
      <c r="GK139" s="360"/>
      <c r="GL139" s="360"/>
      <c r="GM139" s="360"/>
      <c r="GN139" s="360"/>
      <c r="GO139" s="360"/>
      <c r="GP139" s="360"/>
      <c r="GQ139" s="360"/>
      <c r="GR139" s="360"/>
      <c r="GS139" s="360"/>
      <c r="GT139" s="360"/>
      <c r="GU139" s="360"/>
      <c r="GV139" s="360"/>
      <c r="GW139" s="360"/>
      <c r="GX139" s="360"/>
      <c r="GY139" s="360"/>
      <c r="GZ139" s="360"/>
      <c r="HA139" s="360"/>
      <c r="HB139" s="360"/>
      <c r="HC139" s="360"/>
      <c r="HD139" s="360"/>
      <c r="HE139" s="360"/>
      <c r="HF139" s="360"/>
      <c r="HG139" s="360"/>
      <c r="HH139" s="360"/>
      <c r="HI139" s="360"/>
      <c r="HJ139" s="360"/>
      <c r="HK139" s="360"/>
      <c r="HL139" s="360"/>
      <c r="HM139" s="360"/>
      <c r="HN139" s="360"/>
      <c r="HO139" s="360"/>
      <c r="HP139" s="360"/>
      <c r="HQ139" s="360"/>
      <c r="HR139" s="360"/>
      <c r="HS139" s="360"/>
      <c r="HT139" s="360"/>
      <c r="HU139" s="360"/>
      <c r="HV139" s="360"/>
      <c r="HW139" s="360"/>
      <c r="HX139" s="360"/>
      <c r="HY139" s="360"/>
      <c r="HZ139" s="360"/>
      <c r="IA139" s="360"/>
      <c r="IB139" s="360"/>
      <c r="IC139" s="360"/>
      <c r="ID139" s="360"/>
      <c r="IE139" s="360"/>
      <c r="IF139" s="360"/>
      <c r="IG139" s="360"/>
      <c r="IH139" s="360"/>
      <c r="II139" s="360"/>
      <c r="IJ139" s="360"/>
      <c r="IK139" s="360"/>
      <c r="IL139" s="360"/>
      <c r="IM139" s="360"/>
      <c r="IN139" s="360"/>
      <c r="IO139" s="360"/>
      <c r="IP139" s="360"/>
      <c r="IQ139" s="360"/>
      <c r="IR139" s="360"/>
      <c r="IS139" s="360"/>
      <c r="IT139" s="360"/>
      <c r="IU139" s="360"/>
      <c r="IV139" s="360"/>
      <c r="IW139" s="360"/>
      <c r="IX139" s="360"/>
      <c r="IY139" s="360"/>
      <c r="IZ139" s="360"/>
      <c r="JA139" s="360"/>
      <c r="JB139" s="360"/>
      <c r="JC139" s="360"/>
      <c r="JD139" s="360"/>
      <c r="JE139" s="360"/>
      <c r="JF139" s="360"/>
      <c r="JG139" s="360"/>
      <c r="JH139" s="360"/>
      <c r="JI139" s="360"/>
      <c r="JJ139" s="360"/>
      <c r="JK139" s="360"/>
      <c r="JL139" s="360"/>
      <c r="JM139" s="360"/>
      <c r="JN139" s="360"/>
      <c r="JO139" s="360"/>
      <c r="JP139" s="360"/>
      <c r="JQ139" s="360"/>
      <c r="JR139" s="360"/>
      <c r="JS139" s="360"/>
      <c r="JT139" s="360"/>
      <c r="JU139" s="360"/>
      <c r="JV139" s="360"/>
      <c r="JW139" s="360"/>
      <c r="JX139" s="360"/>
      <c r="JY139" s="360"/>
    </row>
    <row r="140" spans="1:285" s="20" customFormat="1" ht="27.95" customHeight="1" x14ac:dyDescent="0.25">
      <c r="A140" s="92" t="s">
        <v>480</v>
      </c>
      <c r="B140" s="51"/>
      <c r="C140" s="51"/>
      <c r="D140" s="51"/>
      <c r="E140" s="51"/>
      <c r="F140" s="51"/>
      <c r="G140" s="51"/>
      <c r="H140" s="51"/>
      <c r="I140" s="51"/>
      <c r="J140" s="51"/>
      <c r="K140" s="87">
        <f>E140+F140+G140+I140</f>
        <v>0</v>
      </c>
      <c r="L140" s="94"/>
      <c r="M140" s="51"/>
      <c r="N140" s="51"/>
      <c r="O140" s="51"/>
      <c r="P140" s="51"/>
      <c r="Q140" s="51"/>
      <c r="R140" s="87">
        <f>L140+M140+N140+P140</f>
        <v>0</v>
      </c>
      <c r="S140" s="50"/>
      <c r="T140" s="50"/>
      <c r="U140" s="50"/>
      <c r="V140" s="50"/>
      <c r="W140" s="50"/>
      <c r="X140" s="50"/>
      <c r="Y140" s="87">
        <f>S140+T140+U140+W140</f>
        <v>0</v>
      </c>
      <c r="Z140" s="50"/>
      <c r="AA140" s="50"/>
      <c r="AB140" s="50"/>
      <c r="AC140" s="50"/>
      <c r="AD140" s="50"/>
      <c r="AE140" s="50"/>
      <c r="AF140" s="87">
        <f>Z140+AA140+AB140+AD140</f>
        <v>0</v>
      </c>
      <c r="AG140" s="50"/>
      <c r="AH140" s="50"/>
      <c r="AI140" s="50"/>
      <c r="AJ140" s="50"/>
      <c r="AK140" s="50"/>
      <c r="AL140" s="50"/>
      <c r="AM140" s="87">
        <f>AG140+AH140+AI140+AK140</f>
        <v>0</v>
      </c>
      <c r="AN140" s="50"/>
      <c r="AO140" s="50"/>
      <c r="AP140" s="50"/>
      <c r="AQ140" s="50"/>
      <c r="AR140" s="50"/>
      <c r="AS140" s="50"/>
      <c r="AT140" s="87">
        <f>AN140+AO140+AP140+AR140</f>
        <v>0</v>
      </c>
      <c r="AU140" s="95">
        <f>AT140+AM140+AF140+Y140+R140+K140</f>
        <v>0</v>
      </c>
      <c r="AV140" s="96"/>
      <c r="AW140" s="51"/>
      <c r="AX140" s="54"/>
      <c r="AY140" s="51"/>
      <c r="AZ140" s="360"/>
      <c r="BA140" s="360"/>
      <c r="BB140" s="360"/>
      <c r="BC140" s="360"/>
      <c r="BD140" s="360"/>
      <c r="BE140" s="360"/>
      <c r="BF140" s="360"/>
      <c r="BG140" s="360"/>
      <c r="BH140" s="360"/>
      <c r="BI140" s="360"/>
      <c r="BJ140" s="360"/>
      <c r="BK140" s="360"/>
      <c r="BL140" s="360"/>
      <c r="BM140" s="360"/>
      <c r="BN140" s="360"/>
      <c r="BO140" s="360"/>
      <c r="BP140" s="360"/>
      <c r="BQ140" s="360"/>
      <c r="BR140" s="360"/>
      <c r="BS140" s="360"/>
      <c r="BT140" s="360"/>
      <c r="BU140" s="360"/>
      <c r="BV140" s="360"/>
      <c r="BW140" s="360"/>
      <c r="BX140" s="360"/>
      <c r="BY140" s="360"/>
      <c r="BZ140" s="360"/>
      <c r="CA140" s="360"/>
      <c r="CB140" s="360"/>
      <c r="CC140" s="360"/>
      <c r="CD140" s="360"/>
      <c r="CE140" s="360"/>
      <c r="CF140" s="360"/>
      <c r="CG140" s="360"/>
      <c r="CH140" s="360"/>
      <c r="CI140" s="360"/>
      <c r="CJ140" s="360"/>
      <c r="CK140" s="360"/>
      <c r="CL140" s="360"/>
      <c r="CM140" s="360"/>
      <c r="CN140" s="360"/>
      <c r="CO140" s="360"/>
      <c r="CP140" s="360"/>
      <c r="CQ140" s="360"/>
      <c r="CR140" s="360"/>
      <c r="CS140" s="360"/>
      <c r="CT140" s="360"/>
      <c r="CU140" s="360"/>
      <c r="CV140" s="360"/>
      <c r="CW140" s="360"/>
      <c r="CX140" s="360"/>
      <c r="CY140" s="360"/>
      <c r="CZ140" s="360"/>
      <c r="DA140" s="360"/>
      <c r="DB140" s="360"/>
      <c r="DC140" s="360"/>
      <c r="DD140" s="360"/>
      <c r="DE140" s="360"/>
      <c r="DF140" s="360"/>
      <c r="DG140" s="360"/>
      <c r="DH140" s="360"/>
      <c r="DI140" s="360"/>
      <c r="DJ140" s="360"/>
      <c r="DK140" s="360"/>
      <c r="DL140" s="360"/>
      <c r="DM140" s="360"/>
      <c r="DN140" s="360"/>
      <c r="DO140" s="360"/>
      <c r="DP140" s="360"/>
      <c r="DQ140" s="360"/>
      <c r="DR140" s="360"/>
      <c r="DS140" s="360"/>
      <c r="DT140" s="360"/>
      <c r="DU140" s="360"/>
      <c r="DV140" s="360"/>
      <c r="DW140" s="360"/>
      <c r="DX140" s="360"/>
      <c r="DY140" s="360"/>
      <c r="DZ140" s="360"/>
      <c r="EA140" s="360"/>
      <c r="EB140" s="360"/>
      <c r="EC140" s="360"/>
      <c r="ED140" s="360"/>
      <c r="EE140" s="360"/>
      <c r="EF140" s="360"/>
      <c r="EG140" s="360"/>
      <c r="EH140" s="360"/>
      <c r="EI140" s="360"/>
      <c r="EJ140" s="360"/>
      <c r="EK140" s="360"/>
      <c r="EL140" s="360"/>
      <c r="EM140" s="360"/>
      <c r="EN140" s="360"/>
      <c r="EO140" s="360"/>
      <c r="EP140" s="360"/>
      <c r="EQ140" s="360"/>
      <c r="ER140" s="360"/>
      <c r="ES140" s="360"/>
      <c r="ET140" s="360"/>
      <c r="EU140" s="360"/>
      <c r="EV140" s="360"/>
      <c r="EW140" s="360"/>
      <c r="EX140" s="360"/>
      <c r="EY140" s="360"/>
      <c r="EZ140" s="360"/>
      <c r="FA140" s="360"/>
      <c r="FB140" s="360"/>
      <c r="FC140" s="360"/>
      <c r="FD140" s="360"/>
      <c r="FE140" s="360"/>
      <c r="FF140" s="360"/>
      <c r="FG140" s="360"/>
      <c r="FH140" s="360"/>
      <c r="FI140" s="360"/>
      <c r="FJ140" s="360"/>
      <c r="FK140" s="360"/>
      <c r="FL140" s="360"/>
      <c r="FM140" s="360"/>
      <c r="FN140" s="360"/>
      <c r="FO140" s="360"/>
      <c r="FP140" s="360"/>
      <c r="FQ140" s="360"/>
      <c r="FR140" s="360"/>
      <c r="FS140" s="360"/>
      <c r="FT140" s="360"/>
      <c r="FU140" s="360"/>
      <c r="FV140" s="360"/>
      <c r="FW140" s="360"/>
      <c r="FX140" s="360"/>
      <c r="FY140" s="360"/>
      <c r="FZ140" s="360"/>
      <c r="GA140" s="360"/>
      <c r="GB140" s="360"/>
      <c r="GC140" s="360"/>
      <c r="GD140" s="360"/>
      <c r="GE140" s="360"/>
      <c r="GF140" s="360"/>
      <c r="GG140" s="360"/>
      <c r="GH140" s="360"/>
      <c r="GI140" s="360"/>
      <c r="GJ140" s="360"/>
      <c r="GK140" s="360"/>
      <c r="GL140" s="360"/>
      <c r="GM140" s="360"/>
      <c r="GN140" s="360"/>
      <c r="GO140" s="360"/>
      <c r="GP140" s="360"/>
      <c r="GQ140" s="360"/>
      <c r="GR140" s="360"/>
      <c r="GS140" s="360"/>
      <c r="GT140" s="360"/>
      <c r="GU140" s="360"/>
      <c r="GV140" s="360"/>
      <c r="GW140" s="360"/>
      <c r="GX140" s="360"/>
      <c r="GY140" s="360"/>
      <c r="GZ140" s="360"/>
      <c r="HA140" s="360"/>
      <c r="HB140" s="360"/>
      <c r="HC140" s="360"/>
      <c r="HD140" s="360"/>
      <c r="HE140" s="360"/>
      <c r="HF140" s="360"/>
      <c r="HG140" s="360"/>
      <c r="HH140" s="360"/>
      <c r="HI140" s="360"/>
      <c r="HJ140" s="360"/>
      <c r="HK140" s="360"/>
      <c r="HL140" s="360"/>
      <c r="HM140" s="360"/>
      <c r="HN140" s="360"/>
      <c r="HO140" s="360"/>
      <c r="HP140" s="360"/>
      <c r="HQ140" s="360"/>
      <c r="HR140" s="360"/>
      <c r="HS140" s="360"/>
      <c r="HT140" s="360"/>
      <c r="HU140" s="360"/>
      <c r="HV140" s="360"/>
      <c r="HW140" s="360"/>
      <c r="HX140" s="360"/>
      <c r="HY140" s="360"/>
      <c r="HZ140" s="360"/>
      <c r="IA140" s="360"/>
      <c r="IB140" s="360"/>
      <c r="IC140" s="360"/>
      <c r="ID140" s="360"/>
      <c r="IE140" s="360"/>
      <c r="IF140" s="360"/>
      <c r="IG140" s="360"/>
      <c r="IH140" s="360"/>
      <c r="II140" s="360"/>
      <c r="IJ140" s="360"/>
      <c r="IK140" s="360"/>
      <c r="IL140" s="360"/>
      <c r="IM140" s="360"/>
      <c r="IN140" s="360"/>
      <c r="IO140" s="360"/>
      <c r="IP140" s="360"/>
      <c r="IQ140" s="360"/>
      <c r="IR140" s="360"/>
      <c r="IS140" s="360"/>
      <c r="IT140" s="360"/>
      <c r="IU140" s="360"/>
      <c r="IV140" s="360"/>
      <c r="IW140" s="360"/>
      <c r="IX140" s="360"/>
      <c r="IY140" s="360"/>
      <c r="IZ140" s="360"/>
      <c r="JA140" s="360"/>
      <c r="JB140" s="360"/>
      <c r="JC140" s="360"/>
      <c r="JD140" s="360"/>
      <c r="JE140" s="360"/>
      <c r="JF140" s="360"/>
      <c r="JG140" s="360"/>
      <c r="JH140" s="360"/>
      <c r="JI140" s="360"/>
      <c r="JJ140" s="360"/>
      <c r="JK140" s="360"/>
      <c r="JL140" s="360"/>
      <c r="JM140" s="360"/>
      <c r="JN140" s="360"/>
      <c r="JO140" s="360"/>
      <c r="JP140" s="360"/>
      <c r="JQ140" s="360"/>
      <c r="JR140" s="360"/>
      <c r="JS140" s="360"/>
      <c r="JT140" s="360"/>
      <c r="JU140" s="360"/>
      <c r="JV140" s="360"/>
      <c r="JW140" s="360"/>
      <c r="JX140" s="360"/>
      <c r="JY140" s="360"/>
    </row>
    <row r="141" spans="1:285" s="20" customFormat="1" ht="31.5" customHeight="1" x14ac:dyDescent="0.25">
      <c r="A141" s="423" t="s">
        <v>403</v>
      </c>
      <c r="B141" s="424"/>
      <c r="C141" s="424"/>
      <c r="D141" s="424"/>
      <c r="E141" s="359">
        <f>SUM(E143,E145,E147:E156)</f>
        <v>18717.29</v>
      </c>
      <c r="F141" s="359">
        <f t="shared" ref="F141:AU141" si="59">SUM(F143,F145,F147:F156)</f>
        <v>2234190</v>
      </c>
      <c r="G141" s="359">
        <f t="shared" si="59"/>
        <v>1826149.78</v>
      </c>
      <c r="H141" s="359">
        <f t="shared" si="59"/>
        <v>0</v>
      </c>
      <c r="I141" s="359">
        <f t="shared" si="59"/>
        <v>499589.18000000005</v>
      </c>
      <c r="J141" s="359">
        <f t="shared" si="59"/>
        <v>0</v>
      </c>
      <c r="K141" s="359">
        <f t="shared" si="59"/>
        <v>4578646.2500000009</v>
      </c>
      <c r="L141" s="359">
        <f>SUM(L143,L145,L147:L156)</f>
        <v>247480</v>
      </c>
      <c r="M141" s="359">
        <f t="shared" si="59"/>
        <v>0</v>
      </c>
      <c r="N141" s="359">
        <f t="shared" si="59"/>
        <v>0</v>
      </c>
      <c r="O141" s="359">
        <f t="shared" si="59"/>
        <v>0</v>
      </c>
      <c r="P141" s="359">
        <f t="shared" si="59"/>
        <v>1260720</v>
      </c>
      <c r="Q141" s="359">
        <f t="shared" si="59"/>
        <v>0</v>
      </c>
      <c r="R141" s="359">
        <f t="shared" si="59"/>
        <v>1508200</v>
      </c>
      <c r="S141" s="359">
        <f>SUM(S143,S145,S147:S156)</f>
        <v>247480</v>
      </c>
      <c r="T141" s="359">
        <f t="shared" si="59"/>
        <v>0</v>
      </c>
      <c r="U141" s="359">
        <f t="shared" si="59"/>
        <v>0</v>
      </c>
      <c r="V141" s="359">
        <f t="shared" si="59"/>
        <v>0</v>
      </c>
      <c r="W141" s="359">
        <f t="shared" si="59"/>
        <v>1260720</v>
      </c>
      <c r="X141" s="359">
        <f t="shared" si="59"/>
        <v>0</v>
      </c>
      <c r="Y141" s="359">
        <f t="shared" si="59"/>
        <v>1508200</v>
      </c>
      <c r="Z141" s="359">
        <f>SUM(Z143,Z145,Z147:Z156)</f>
        <v>57352.94</v>
      </c>
      <c r="AA141" s="359">
        <f t="shared" si="59"/>
        <v>0</v>
      </c>
      <c r="AB141" s="359">
        <f t="shared" si="59"/>
        <v>325000</v>
      </c>
      <c r="AC141" s="359">
        <f t="shared" si="59"/>
        <v>0</v>
      </c>
      <c r="AD141" s="359">
        <f t="shared" si="59"/>
        <v>0</v>
      </c>
      <c r="AE141" s="359">
        <f t="shared" si="59"/>
        <v>0</v>
      </c>
      <c r="AF141" s="359">
        <f t="shared" si="59"/>
        <v>382352.94</v>
      </c>
      <c r="AG141" s="359">
        <f>SUM(AG143,AG145,AG147:AG156)</f>
        <v>72352.94</v>
      </c>
      <c r="AH141" s="359">
        <f t="shared" si="59"/>
        <v>0</v>
      </c>
      <c r="AI141" s="359">
        <f t="shared" si="59"/>
        <v>410000</v>
      </c>
      <c r="AJ141" s="359">
        <f t="shared" si="59"/>
        <v>0</v>
      </c>
      <c r="AK141" s="359">
        <f t="shared" si="59"/>
        <v>0</v>
      </c>
      <c r="AL141" s="359">
        <f t="shared" si="59"/>
        <v>0</v>
      </c>
      <c r="AM141" s="359">
        <f t="shared" si="59"/>
        <v>482352.94</v>
      </c>
      <c r="AN141" s="359">
        <f>SUM(AN143,AN145,AN147:AN156)</f>
        <v>135000</v>
      </c>
      <c r="AO141" s="359">
        <f t="shared" si="59"/>
        <v>0</v>
      </c>
      <c r="AP141" s="359">
        <f t="shared" si="59"/>
        <v>765000</v>
      </c>
      <c r="AQ141" s="359">
        <f t="shared" si="59"/>
        <v>0</v>
      </c>
      <c r="AR141" s="359">
        <f t="shared" si="59"/>
        <v>0</v>
      </c>
      <c r="AS141" s="359">
        <f t="shared" si="59"/>
        <v>0</v>
      </c>
      <c r="AT141" s="359">
        <f t="shared" si="59"/>
        <v>900000</v>
      </c>
      <c r="AU141" s="359">
        <f t="shared" si="59"/>
        <v>9359752.1300000008</v>
      </c>
      <c r="AV141" s="84"/>
      <c r="AW141" s="84"/>
      <c r="AX141" s="84"/>
      <c r="AY141" s="84"/>
      <c r="AZ141" s="360"/>
      <c r="BA141" s="360"/>
      <c r="BB141" s="360"/>
      <c r="BC141" s="360"/>
      <c r="BD141" s="360"/>
      <c r="BE141" s="360"/>
      <c r="BF141" s="360"/>
      <c r="BG141" s="360"/>
      <c r="BH141" s="360"/>
      <c r="BI141" s="360"/>
      <c r="BJ141" s="360"/>
      <c r="BK141" s="360"/>
      <c r="BL141" s="360"/>
      <c r="BM141" s="360"/>
      <c r="BN141" s="360"/>
      <c r="BO141" s="360"/>
      <c r="BP141" s="360"/>
      <c r="BQ141" s="360"/>
      <c r="BR141" s="360"/>
      <c r="BS141" s="360"/>
      <c r="BT141" s="360"/>
      <c r="BU141" s="360"/>
      <c r="BV141" s="360"/>
      <c r="BW141" s="360"/>
      <c r="BX141" s="360"/>
      <c r="BY141" s="360"/>
      <c r="BZ141" s="360"/>
      <c r="CA141" s="360"/>
      <c r="CB141" s="360"/>
      <c r="CC141" s="360"/>
      <c r="CD141" s="360"/>
      <c r="CE141" s="360"/>
      <c r="CF141" s="360"/>
      <c r="CG141" s="360"/>
      <c r="CH141" s="360"/>
      <c r="CI141" s="360"/>
      <c r="CJ141" s="360"/>
      <c r="CK141" s="360"/>
      <c r="CL141" s="360"/>
      <c r="CM141" s="360"/>
      <c r="CN141" s="360"/>
      <c r="CO141" s="360"/>
      <c r="CP141" s="360"/>
      <c r="CQ141" s="360"/>
      <c r="CR141" s="360"/>
      <c r="CS141" s="360"/>
      <c r="CT141" s="360"/>
      <c r="CU141" s="360"/>
      <c r="CV141" s="360"/>
      <c r="CW141" s="360"/>
      <c r="CX141" s="360"/>
      <c r="CY141" s="360"/>
      <c r="CZ141" s="360"/>
      <c r="DA141" s="360"/>
      <c r="DB141" s="360"/>
      <c r="DC141" s="360"/>
      <c r="DD141" s="360"/>
      <c r="DE141" s="360"/>
      <c r="DF141" s="360"/>
      <c r="DG141" s="360"/>
      <c r="DH141" s="360"/>
      <c r="DI141" s="360"/>
      <c r="DJ141" s="360"/>
      <c r="DK141" s="360"/>
      <c r="DL141" s="360"/>
      <c r="DM141" s="360"/>
      <c r="DN141" s="360"/>
      <c r="DO141" s="360"/>
      <c r="DP141" s="360"/>
      <c r="DQ141" s="360"/>
      <c r="DR141" s="360"/>
      <c r="DS141" s="360"/>
      <c r="DT141" s="360"/>
      <c r="DU141" s="360"/>
      <c r="DV141" s="360"/>
      <c r="DW141" s="360"/>
      <c r="DX141" s="360"/>
      <c r="DY141" s="360"/>
      <c r="DZ141" s="360"/>
      <c r="EA141" s="360"/>
      <c r="EB141" s="360"/>
      <c r="EC141" s="360"/>
      <c r="ED141" s="360"/>
      <c r="EE141" s="360"/>
      <c r="EF141" s="360"/>
      <c r="EG141" s="360"/>
      <c r="EH141" s="360"/>
      <c r="EI141" s="360"/>
      <c r="EJ141" s="360"/>
      <c r="EK141" s="360"/>
      <c r="EL141" s="360"/>
      <c r="EM141" s="360"/>
      <c r="EN141" s="360"/>
      <c r="EO141" s="360"/>
      <c r="EP141" s="360"/>
      <c r="EQ141" s="360"/>
      <c r="ER141" s="360"/>
      <c r="ES141" s="360"/>
      <c r="ET141" s="360"/>
      <c r="EU141" s="360"/>
      <c r="EV141" s="360"/>
      <c r="EW141" s="360"/>
      <c r="EX141" s="360"/>
      <c r="EY141" s="360"/>
      <c r="EZ141" s="360"/>
      <c r="FA141" s="360"/>
      <c r="FB141" s="360"/>
      <c r="FC141" s="360"/>
      <c r="FD141" s="360"/>
      <c r="FE141" s="360"/>
      <c r="FF141" s="360"/>
      <c r="FG141" s="360"/>
      <c r="FH141" s="360"/>
      <c r="FI141" s="360"/>
      <c r="FJ141" s="360"/>
      <c r="FK141" s="360"/>
      <c r="FL141" s="360"/>
      <c r="FM141" s="360"/>
      <c r="FN141" s="360"/>
      <c r="FO141" s="360"/>
      <c r="FP141" s="360"/>
      <c r="FQ141" s="360"/>
      <c r="FR141" s="360"/>
      <c r="FS141" s="360"/>
      <c r="FT141" s="360"/>
      <c r="FU141" s="360"/>
      <c r="FV141" s="360"/>
      <c r="FW141" s="360"/>
      <c r="FX141" s="360"/>
      <c r="FY141" s="360"/>
      <c r="FZ141" s="360"/>
      <c r="GA141" s="360"/>
      <c r="GB141" s="360"/>
      <c r="GC141" s="360"/>
      <c r="GD141" s="360"/>
      <c r="GE141" s="360"/>
      <c r="GF141" s="360"/>
      <c r="GG141" s="360"/>
      <c r="GH141" s="360"/>
      <c r="GI141" s="360"/>
      <c r="GJ141" s="360"/>
      <c r="GK141" s="360"/>
      <c r="GL141" s="360"/>
      <c r="GM141" s="360"/>
      <c r="GN141" s="360"/>
      <c r="GO141" s="360"/>
      <c r="GP141" s="360"/>
      <c r="GQ141" s="360"/>
      <c r="GR141" s="360"/>
      <c r="GS141" s="360"/>
      <c r="GT141" s="360"/>
      <c r="GU141" s="360"/>
      <c r="GV141" s="360"/>
      <c r="GW141" s="360"/>
      <c r="GX141" s="360"/>
      <c r="GY141" s="360"/>
      <c r="GZ141" s="360"/>
      <c r="HA141" s="360"/>
      <c r="HB141" s="360"/>
      <c r="HC141" s="360"/>
      <c r="HD141" s="360"/>
      <c r="HE141" s="360"/>
      <c r="HF141" s="360"/>
      <c r="HG141" s="360"/>
      <c r="HH141" s="360"/>
      <c r="HI141" s="360"/>
      <c r="HJ141" s="360"/>
      <c r="HK141" s="360"/>
      <c r="HL141" s="360"/>
      <c r="HM141" s="360"/>
      <c r="HN141" s="360"/>
      <c r="HO141" s="360"/>
      <c r="HP141" s="360"/>
      <c r="HQ141" s="360"/>
      <c r="HR141" s="360"/>
      <c r="HS141" s="360"/>
      <c r="HT141" s="360"/>
      <c r="HU141" s="360"/>
      <c r="HV141" s="360"/>
      <c r="HW141" s="360"/>
      <c r="HX141" s="360"/>
      <c r="HY141" s="360"/>
      <c r="HZ141" s="360"/>
      <c r="IA141" s="360"/>
      <c r="IB141" s="360"/>
      <c r="IC141" s="360"/>
      <c r="ID141" s="360"/>
      <c r="IE141" s="360"/>
      <c r="IF141" s="360"/>
      <c r="IG141" s="360"/>
      <c r="IH141" s="360"/>
      <c r="II141" s="360"/>
      <c r="IJ141" s="360"/>
      <c r="IK141" s="360"/>
      <c r="IL141" s="360"/>
      <c r="IM141" s="360"/>
      <c r="IN141" s="360"/>
      <c r="IO141" s="360"/>
      <c r="IP141" s="360"/>
      <c r="IQ141" s="360"/>
      <c r="IR141" s="360"/>
      <c r="IS141" s="360"/>
      <c r="IT141" s="360"/>
      <c r="IU141" s="360"/>
      <c r="IV141" s="360"/>
      <c r="IW141" s="360"/>
      <c r="IX141" s="360"/>
      <c r="IY141" s="360"/>
      <c r="IZ141" s="360"/>
      <c r="JA141" s="360"/>
      <c r="JB141" s="360"/>
      <c r="JC141" s="360"/>
      <c r="JD141" s="360"/>
      <c r="JE141" s="360"/>
      <c r="JF141" s="360"/>
      <c r="JG141" s="360"/>
      <c r="JH141" s="360"/>
      <c r="JI141" s="360"/>
      <c r="JJ141" s="360"/>
      <c r="JK141" s="360"/>
      <c r="JL141" s="360"/>
      <c r="JM141" s="360"/>
      <c r="JN141" s="360"/>
      <c r="JO141" s="360"/>
      <c r="JP141" s="360"/>
      <c r="JQ141" s="360"/>
      <c r="JR141" s="360"/>
      <c r="JS141" s="360"/>
      <c r="JT141" s="360"/>
      <c r="JU141" s="360"/>
      <c r="JV141" s="360"/>
      <c r="JW141" s="360"/>
      <c r="JX141" s="360"/>
      <c r="JY141" s="360"/>
    </row>
    <row r="142" spans="1:285" s="151" customFormat="1" ht="72" customHeight="1" x14ac:dyDescent="0.25">
      <c r="A142" s="386" t="s">
        <v>602</v>
      </c>
      <c r="B142" s="387"/>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76"/>
      <c r="BA142" s="376"/>
      <c r="BB142" s="376"/>
      <c r="BC142" s="376"/>
      <c r="BD142" s="376"/>
      <c r="BE142" s="376"/>
      <c r="BF142" s="376"/>
      <c r="BG142" s="376"/>
      <c r="BH142" s="376"/>
      <c r="BI142" s="376"/>
      <c r="BJ142" s="376"/>
      <c r="BK142" s="376"/>
      <c r="BL142" s="376"/>
      <c r="BM142" s="376"/>
      <c r="BN142" s="376"/>
      <c r="BO142" s="376"/>
      <c r="BP142" s="376"/>
      <c r="BQ142" s="376"/>
      <c r="BR142" s="376"/>
      <c r="BS142" s="376"/>
      <c r="BT142" s="376"/>
      <c r="BU142" s="376"/>
      <c r="BV142" s="376"/>
      <c r="BW142" s="376"/>
      <c r="BX142" s="376"/>
      <c r="BY142" s="376"/>
      <c r="BZ142" s="376"/>
      <c r="CA142" s="376"/>
      <c r="CB142" s="376"/>
      <c r="CC142" s="376"/>
      <c r="CD142" s="376"/>
      <c r="CE142" s="376"/>
      <c r="CF142" s="376"/>
      <c r="CG142" s="376"/>
      <c r="CH142" s="376"/>
      <c r="CI142" s="376"/>
      <c r="CJ142" s="376"/>
      <c r="CK142" s="376"/>
      <c r="CL142" s="376"/>
      <c r="CM142" s="376"/>
      <c r="CN142" s="376"/>
      <c r="CO142" s="376"/>
      <c r="CP142" s="376"/>
      <c r="CQ142" s="376"/>
      <c r="CR142" s="376"/>
      <c r="CS142" s="376"/>
      <c r="CT142" s="376"/>
      <c r="CU142" s="376"/>
      <c r="CV142" s="376"/>
      <c r="CW142" s="376"/>
      <c r="CX142" s="376"/>
      <c r="CY142" s="376"/>
      <c r="CZ142" s="376"/>
      <c r="DA142" s="376"/>
      <c r="DB142" s="376"/>
      <c r="DC142" s="376"/>
      <c r="DD142" s="376"/>
      <c r="DE142" s="376"/>
      <c r="DF142" s="376"/>
      <c r="DG142" s="376"/>
      <c r="DH142" s="376"/>
      <c r="DI142" s="376"/>
      <c r="DJ142" s="376"/>
      <c r="DK142" s="376"/>
      <c r="DL142" s="376"/>
      <c r="DM142" s="376"/>
      <c r="DN142" s="376"/>
      <c r="DO142" s="376"/>
      <c r="DP142" s="376"/>
      <c r="DQ142" s="376"/>
      <c r="DR142" s="376"/>
      <c r="DS142" s="376"/>
      <c r="DT142" s="376"/>
      <c r="DU142" s="376"/>
      <c r="DV142" s="376"/>
      <c r="DW142" s="376"/>
      <c r="DX142" s="376"/>
      <c r="DY142" s="376"/>
      <c r="DZ142" s="376"/>
      <c r="EA142" s="376"/>
      <c r="EB142" s="376"/>
      <c r="EC142" s="376"/>
      <c r="ED142" s="376"/>
      <c r="EE142" s="376"/>
      <c r="EF142" s="376"/>
      <c r="EG142" s="376"/>
      <c r="EH142" s="376"/>
      <c r="EI142" s="376"/>
      <c r="EJ142" s="376"/>
      <c r="EK142" s="376"/>
      <c r="EL142" s="376"/>
      <c r="EM142" s="376"/>
      <c r="EN142" s="376"/>
      <c r="EO142" s="376"/>
      <c r="EP142" s="376"/>
      <c r="EQ142" s="376"/>
      <c r="ER142" s="376"/>
      <c r="ES142" s="376"/>
      <c r="ET142" s="376"/>
      <c r="EU142" s="376"/>
      <c r="EV142" s="376"/>
      <c r="EW142" s="376"/>
      <c r="EX142" s="376"/>
      <c r="EY142" s="376"/>
      <c r="EZ142" s="376"/>
      <c r="FA142" s="376"/>
      <c r="FB142" s="376"/>
      <c r="FC142" s="376"/>
      <c r="FD142" s="376"/>
      <c r="FE142" s="376"/>
      <c r="FF142" s="376"/>
      <c r="FG142" s="376"/>
      <c r="FH142" s="376"/>
      <c r="FI142" s="376"/>
      <c r="FJ142" s="376"/>
      <c r="FK142" s="376"/>
      <c r="FL142" s="376"/>
      <c r="FM142" s="376"/>
      <c r="FN142" s="376"/>
      <c r="FO142" s="376"/>
      <c r="FP142" s="376"/>
      <c r="FQ142" s="376"/>
      <c r="FR142" s="376"/>
      <c r="FS142" s="376"/>
      <c r="FT142" s="376"/>
      <c r="FU142" s="376"/>
      <c r="FV142" s="376"/>
      <c r="FW142" s="376"/>
      <c r="FX142" s="376"/>
      <c r="FY142" s="376"/>
      <c r="FZ142" s="376"/>
      <c r="GA142" s="376"/>
      <c r="GB142" s="376"/>
      <c r="GC142" s="376"/>
      <c r="GD142" s="376"/>
      <c r="GE142" s="376"/>
      <c r="GF142" s="376"/>
      <c r="GG142" s="376"/>
      <c r="GH142" s="376"/>
      <c r="GI142" s="376"/>
      <c r="GJ142" s="376"/>
      <c r="GK142" s="376"/>
      <c r="GL142" s="376"/>
      <c r="GM142" s="376"/>
      <c r="GN142" s="376"/>
      <c r="GO142" s="376"/>
      <c r="GP142" s="376"/>
      <c r="GQ142" s="376"/>
      <c r="GR142" s="376"/>
      <c r="GS142" s="376"/>
      <c r="GT142" s="376"/>
      <c r="GU142" s="376"/>
      <c r="GV142" s="376"/>
      <c r="GW142" s="376"/>
      <c r="GX142" s="376"/>
      <c r="GY142" s="376"/>
      <c r="GZ142" s="376"/>
      <c r="HA142" s="376"/>
      <c r="HB142" s="376"/>
      <c r="HC142" s="376"/>
      <c r="HD142" s="376"/>
      <c r="HE142" s="376"/>
      <c r="HF142" s="376"/>
      <c r="HG142" s="376"/>
      <c r="HH142" s="376"/>
      <c r="HI142" s="376"/>
      <c r="HJ142" s="376"/>
      <c r="HK142" s="376"/>
      <c r="HL142" s="376"/>
      <c r="HM142" s="376"/>
      <c r="HN142" s="376"/>
      <c r="HO142" s="376"/>
      <c r="HP142" s="376"/>
      <c r="HQ142" s="376"/>
      <c r="HR142" s="376"/>
      <c r="HS142" s="376"/>
      <c r="HT142" s="376"/>
      <c r="HU142" s="376"/>
      <c r="HV142" s="376"/>
      <c r="HW142" s="376"/>
      <c r="HX142" s="376"/>
      <c r="HY142" s="376"/>
      <c r="HZ142" s="376"/>
      <c r="IA142" s="376"/>
      <c r="IB142" s="376"/>
      <c r="IC142" s="376"/>
      <c r="ID142" s="376"/>
      <c r="IE142" s="376"/>
      <c r="IF142" s="376"/>
      <c r="IG142" s="376"/>
      <c r="IH142" s="376"/>
      <c r="II142" s="376"/>
      <c r="IJ142" s="376"/>
      <c r="IK142" s="376"/>
      <c r="IL142" s="376"/>
      <c r="IM142" s="376"/>
      <c r="IN142" s="376"/>
      <c r="IO142" s="376"/>
      <c r="IP142" s="376"/>
      <c r="IQ142" s="376"/>
      <c r="IR142" s="376"/>
      <c r="IS142" s="376"/>
      <c r="IT142" s="376"/>
      <c r="IU142" s="376"/>
      <c r="IV142" s="376"/>
      <c r="IW142" s="376"/>
      <c r="IX142" s="376"/>
      <c r="IY142" s="376"/>
      <c r="IZ142" s="376"/>
      <c r="JA142" s="376"/>
      <c r="JB142" s="376"/>
      <c r="JC142" s="376"/>
      <c r="JD142" s="376"/>
      <c r="JE142" s="376"/>
      <c r="JF142" s="376"/>
      <c r="JG142" s="376"/>
      <c r="JH142" s="376"/>
      <c r="JI142" s="376"/>
      <c r="JJ142" s="376"/>
      <c r="JK142" s="376"/>
      <c r="JL142" s="376"/>
      <c r="JM142" s="376"/>
      <c r="JN142" s="376"/>
      <c r="JO142" s="376"/>
      <c r="JP142" s="376"/>
      <c r="JQ142" s="376"/>
      <c r="JR142" s="376"/>
      <c r="JS142" s="376"/>
      <c r="JT142" s="376"/>
      <c r="JU142" s="376"/>
      <c r="JV142" s="376"/>
      <c r="JW142" s="376"/>
      <c r="JX142" s="376"/>
      <c r="JY142" s="376"/>
    </row>
    <row r="143" spans="1:285" s="4" customFormat="1" ht="45" customHeight="1" x14ac:dyDescent="0.25">
      <c r="A143" s="92" t="s">
        <v>481</v>
      </c>
      <c r="B143" s="51"/>
      <c r="C143" s="51"/>
      <c r="D143" s="51"/>
      <c r="E143" s="51"/>
      <c r="F143" s="51"/>
      <c r="G143" s="51"/>
      <c r="H143" s="51"/>
      <c r="I143" s="51"/>
      <c r="J143" s="51"/>
      <c r="K143" s="87">
        <f>E143+F143+G143+I143</f>
        <v>0</v>
      </c>
      <c r="L143" s="94"/>
      <c r="M143" s="51"/>
      <c r="N143" s="51"/>
      <c r="O143" s="51"/>
      <c r="P143" s="51"/>
      <c r="Q143" s="51"/>
      <c r="R143" s="87">
        <f>L143+M143+N143+P143</f>
        <v>0</v>
      </c>
      <c r="S143" s="50"/>
      <c r="T143" s="50"/>
      <c r="U143" s="50"/>
      <c r="V143" s="50"/>
      <c r="W143" s="50"/>
      <c r="X143" s="50"/>
      <c r="Y143" s="87">
        <f>S143+T143+U143+W143</f>
        <v>0</v>
      </c>
      <c r="Z143" s="50"/>
      <c r="AA143" s="50"/>
      <c r="AB143" s="50"/>
      <c r="AC143" s="50"/>
      <c r="AD143" s="50"/>
      <c r="AE143" s="50"/>
      <c r="AF143" s="87">
        <f>Z143+AA143+AB143+AD143</f>
        <v>0</v>
      </c>
      <c r="AG143" s="50"/>
      <c r="AH143" s="50"/>
      <c r="AI143" s="50"/>
      <c r="AJ143" s="50"/>
      <c r="AK143" s="50"/>
      <c r="AL143" s="50"/>
      <c r="AM143" s="87">
        <f>AG143+AH143+AI143+AK143</f>
        <v>0</v>
      </c>
      <c r="AN143" s="50"/>
      <c r="AO143" s="50"/>
      <c r="AP143" s="50"/>
      <c r="AQ143" s="50"/>
      <c r="AR143" s="50"/>
      <c r="AS143" s="50"/>
      <c r="AT143" s="87">
        <f>AN143+AO143+AP143+AR143</f>
        <v>0</v>
      </c>
      <c r="AU143" s="95">
        <f>AT143+AM143+AF143+Y143+R143+K143</f>
        <v>0</v>
      </c>
      <c r="AV143" s="96"/>
      <c r="AW143" s="51"/>
      <c r="AX143" s="54"/>
      <c r="AY143" s="51"/>
      <c r="AZ143" s="372"/>
      <c r="BA143" s="372"/>
      <c r="BB143" s="372"/>
      <c r="BC143" s="372"/>
      <c r="BD143" s="372"/>
      <c r="BE143" s="372"/>
      <c r="BF143" s="372"/>
      <c r="BG143" s="372"/>
      <c r="BH143" s="372"/>
      <c r="BI143" s="372"/>
      <c r="BJ143" s="372"/>
      <c r="BK143" s="372"/>
      <c r="BL143" s="372"/>
      <c r="BM143" s="372"/>
      <c r="BN143" s="372"/>
      <c r="BO143" s="372"/>
      <c r="BP143" s="372"/>
      <c r="BQ143" s="372"/>
      <c r="BR143" s="372"/>
      <c r="BS143" s="372"/>
      <c r="BT143" s="372"/>
      <c r="BU143" s="372"/>
      <c r="BV143" s="372"/>
      <c r="BW143" s="372"/>
      <c r="BX143" s="372"/>
      <c r="BY143" s="372"/>
      <c r="BZ143" s="372"/>
      <c r="CA143" s="372"/>
      <c r="CB143" s="372"/>
      <c r="CC143" s="372"/>
      <c r="CD143" s="372"/>
      <c r="CE143" s="372"/>
      <c r="CF143" s="372"/>
      <c r="CG143" s="372"/>
      <c r="CH143" s="372"/>
      <c r="CI143" s="372"/>
      <c r="CJ143" s="372"/>
      <c r="CK143" s="372"/>
      <c r="CL143" s="372"/>
      <c r="CM143" s="372"/>
      <c r="CN143" s="372"/>
      <c r="CO143" s="372"/>
      <c r="CP143" s="372"/>
      <c r="CQ143" s="372"/>
      <c r="CR143" s="372"/>
      <c r="CS143" s="372"/>
      <c r="CT143" s="372"/>
      <c r="CU143" s="372"/>
      <c r="CV143" s="372"/>
      <c r="CW143" s="372"/>
      <c r="CX143" s="372"/>
      <c r="CY143" s="372"/>
      <c r="CZ143" s="372"/>
      <c r="DA143" s="372"/>
      <c r="DB143" s="372"/>
      <c r="DC143" s="372"/>
      <c r="DD143" s="372"/>
      <c r="DE143" s="372"/>
      <c r="DF143" s="372"/>
      <c r="DG143" s="372"/>
      <c r="DH143" s="372"/>
      <c r="DI143" s="372"/>
      <c r="DJ143" s="372"/>
      <c r="DK143" s="372"/>
      <c r="DL143" s="372"/>
      <c r="DM143" s="372"/>
      <c r="DN143" s="372"/>
      <c r="DO143" s="372"/>
      <c r="DP143" s="372"/>
      <c r="DQ143" s="372"/>
      <c r="DR143" s="372"/>
      <c r="DS143" s="372"/>
      <c r="DT143" s="372"/>
      <c r="DU143" s="372"/>
      <c r="DV143" s="372"/>
      <c r="DW143" s="372"/>
      <c r="DX143" s="372"/>
      <c r="DY143" s="372"/>
      <c r="DZ143" s="372"/>
      <c r="EA143" s="372"/>
      <c r="EB143" s="372"/>
      <c r="EC143" s="372"/>
      <c r="ED143" s="372"/>
      <c r="EE143" s="372"/>
      <c r="EF143" s="372"/>
      <c r="EG143" s="372"/>
      <c r="EH143" s="372"/>
      <c r="EI143" s="372"/>
      <c r="EJ143" s="372"/>
      <c r="EK143" s="372"/>
      <c r="EL143" s="372"/>
      <c r="EM143" s="372"/>
      <c r="EN143" s="372"/>
      <c r="EO143" s="372"/>
      <c r="EP143" s="372"/>
      <c r="EQ143" s="372"/>
      <c r="ER143" s="372"/>
      <c r="ES143" s="372"/>
      <c r="ET143" s="372"/>
      <c r="EU143" s="372"/>
      <c r="EV143" s="372"/>
      <c r="EW143" s="372"/>
      <c r="EX143" s="372"/>
      <c r="EY143" s="372"/>
      <c r="EZ143" s="372"/>
      <c r="FA143" s="372"/>
      <c r="FB143" s="372"/>
      <c r="FC143" s="372"/>
      <c r="FD143" s="372"/>
      <c r="FE143" s="372"/>
      <c r="FF143" s="372"/>
      <c r="FG143" s="372"/>
      <c r="FH143" s="372"/>
      <c r="FI143" s="372"/>
      <c r="FJ143" s="372"/>
      <c r="FK143" s="372"/>
      <c r="FL143" s="372"/>
      <c r="FM143" s="372"/>
      <c r="FN143" s="372"/>
      <c r="FO143" s="372"/>
      <c r="FP143" s="372"/>
      <c r="FQ143" s="372"/>
      <c r="FR143" s="372"/>
      <c r="FS143" s="372"/>
      <c r="FT143" s="372"/>
      <c r="FU143" s="372"/>
      <c r="FV143" s="372"/>
      <c r="FW143" s="372"/>
      <c r="FX143" s="372"/>
      <c r="FY143" s="372"/>
      <c r="FZ143" s="372"/>
      <c r="GA143" s="372"/>
      <c r="GB143" s="372"/>
      <c r="GC143" s="372"/>
      <c r="GD143" s="372"/>
      <c r="GE143" s="372"/>
      <c r="GF143" s="372"/>
      <c r="GG143" s="372"/>
      <c r="GH143" s="372"/>
      <c r="GI143" s="372"/>
      <c r="GJ143" s="372"/>
      <c r="GK143" s="372"/>
      <c r="GL143" s="372"/>
      <c r="GM143" s="372"/>
      <c r="GN143" s="372"/>
      <c r="GO143" s="372"/>
      <c r="GP143" s="372"/>
      <c r="GQ143" s="372"/>
      <c r="GR143" s="372"/>
      <c r="GS143" s="372"/>
      <c r="GT143" s="372"/>
      <c r="GU143" s="372"/>
      <c r="GV143" s="372"/>
      <c r="GW143" s="372"/>
      <c r="GX143" s="372"/>
      <c r="GY143" s="372"/>
      <c r="GZ143" s="372"/>
      <c r="HA143" s="372"/>
      <c r="HB143" s="372"/>
      <c r="HC143" s="372"/>
      <c r="HD143" s="372"/>
      <c r="HE143" s="372"/>
      <c r="HF143" s="372"/>
      <c r="HG143" s="372"/>
      <c r="HH143" s="372"/>
      <c r="HI143" s="372"/>
      <c r="HJ143" s="372"/>
      <c r="HK143" s="372"/>
      <c r="HL143" s="372"/>
      <c r="HM143" s="372"/>
      <c r="HN143" s="372"/>
      <c r="HO143" s="372"/>
      <c r="HP143" s="372"/>
      <c r="HQ143" s="372"/>
      <c r="HR143" s="372"/>
      <c r="HS143" s="372"/>
      <c r="HT143" s="372"/>
      <c r="HU143" s="372"/>
      <c r="HV143" s="372"/>
      <c r="HW143" s="372"/>
      <c r="HX143" s="372"/>
      <c r="HY143" s="372"/>
      <c r="HZ143" s="372"/>
      <c r="IA143" s="372"/>
      <c r="IB143" s="372"/>
      <c r="IC143" s="372"/>
      <c r="ID143" s="372"/>
      <c r="IE143" s="372"/>
      <c r="IF143" s="372"/>
      <c r="IG143" s="372"/>
      <c r="IH143" s="372"/>
      <c r="II143" s="372"/>
      <c r="IJ143" s="372"/>
      <c r="IK143" s="372"/>
      <c r="IL143" s="372"/>
      <c r="IM143" s="372"/>
      <c r="IN143" s="372"/>
      <c r="IO143" s="372"/>
      <c r="IP143" s="372"/>
      <c r="IQ143" s="372"/>
      <c r="IR143" s="372"/>
      <c r="IS143" s="372"/>
      <c r="IT143" s="372"/>
      <c r="IU143" s="372"/>
      <c r="IV143" s="372"/>
      <c r="IW143" s="372"/>
      <c r="IX143" s="372"/>
      <c r="IY143" s="372"/>
      <c r="IZ143" s="372"/>
      <c r="JA143" s="372"/>
      <c r="JB143" s="372"/>
      <c r="JC143" s="372"/>
      <c r="JD143" s="372"/>
      <c r="JE143" s="372"/>
      <c r="JF143" s="372"/>
      <c r="JG143" s="372"/>
      <c r="JH143" s="372"/>
      <c r="JI143" s="372"/>
      <c r="JJ143" s="372"/>
      <c r="JK143" s="372"/>
      <c r="JL143" s="372"/>
      <c r="JM143" s="372"/>
      <c r="JN143" s="372"/>
      <c r="JO143" s="372"/>
      <c r="JP143" s="372"/>
      <c r="JQ143" s="372"/>
      <c r="JR143" s="372"/>
      <c r="JS143" s="372"/>
      <c r="JT143" s="372"/>
      <c r="JU143" s="372"/>
      <c r="JV143" s="372"/>
      <c r="JW143" s="372"/>
      <c r="JX143" s="372"/>
      <c r="JY143" s="372"/>
    </row>
    <row r="144" spans="1:285" s="4" customFormat="1" ht="58.5" customHeight="1" x14ac:dyDescent="0.25">
      <c r="A144" s="386" t="s">
        <v>404</v>
      </c>
      <c r="B144" s="387"/>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72"/>
      <c r="BA144" s="372"/>
      <c r="BB144" s="372"/>
      <c r="BC144" s="372"/>
      <c r="BD144" s="372"/>
      <c r="BE144" s="372"/>
      <c r="BF144" s="372"/>
      <c r="BG144" s="372"/>
      <c r="BH144" s="372"/>
      <c r="BI144" s="372"/>
      <c r="BJ144" s="372"/>
      <c r="BK144" s="372"/>
      <c r="BL144" s="372"/>
      <c r="BM144" s="372"/>
      <c r="BN144" s="372"/>
      <c r="BO144" s="372"/>
      <c r="BP144" s="372"/>
      <c r="BQ144" s="372"/>
      <c r="BR144" s="372"/>
      <c r="BS144" s="372"/>
      <c r="BT144" s="372"/>
      <c r="BU144" s="372"/>
      <c r="BV144" s="372"/>
      <c r="BW144" s="372"/>
      <c r="BX144" s="372"/>
      <c r="BY144" s="372"/>
      <c r="BZ144" s="372"/>
      <c r="CA144" s="372"/>
      <c r="CB144" s="372"/>
      <c r="CC144" s="372"/>
      <c r="CD144" s="372"/>
      <c r="CE144" s="372"/>
      <c r="CF144" s="372"/>
      <c r="CG144" s="372"/>
      <c r="CH144" s="372"/>
      <c r="CI144" s="372"/>
      <c r="CJ144" s="372"/>
      <c r="CK144" s="372"/>
      <c r="CL144" s="372"/>
      <c r="CM144" s="372"/>
      <c r="CN144" s="372"/>
      <c r="CO144" s="372"/>
      <c r="CP144" s="372"/>
      <c r="CQ144" s="372"/>
      <c r="CR144" s="372"/>
      <c r="CS144" s="372"/>
      <c r="CT144" s="372"/>
      <c r="CU144" s="372"/>
      <c r="CV144" s="372"/>
      <c r="CW144" s="372"/>
      <c r="CX144" s="372"/>
      <c r="CY144" s="372"/>
      <c r="CZ144" s="372"/>
      <c r="DA144" s="372"/>
      <c r="DB144" s="372"/>
      <c r="DC144" s="372"/>
      <c r="DD144" s="372"/>
      <c r="DE144" s="372"/>
      <c r="DF144" s="372"/>
      <c r="DG144" s="372"/>
      <c r="DH144" s="372"/>
      <c r="DI144" s="372"/>
      <c r="DJ144" s="372"/>
      <c r="DK144" s="372"/>
      <c r="DL144" s="372"/>
      <c r="DM144" s="372"/>
      <c r="DN144" s="372"/>
      <c r="DO144" s="372"/>
      <c r="DP144" s="372"/>
      <c r="DQ144" s="372"/>
      <c r="DR144" s="372"/>
      <c r="DS144" s="372"/>
      <c r="DT144" s="372"/>
      <c r="DU144" s="372"/>
      <c r="DV144" s="372"/>
      <c r="DW144" s="372"/>
      <c r="DX144" s="372"/>
      <c r="DY144" s="372"/>
      <c r="DZ144" s="372"/>
      <c r="EA144" s="372"/>
      <c r="EB144" s="372"/>
      <c r="EC144" s="372"/>
      <c r="ED144" s="372"/>
      <c r="EE144" s="372"/>
      <c r="EF144" s="372"/>
      <c r="EG144" s="372"/>
      <c r="EH144" s="372"/>
      <c r="EI144" s="372"/>
      <c r="EJ144" s="372"/>
      <c r="EK144" s="372"/>
      <c r="EL144" s="372"/>
      <c r="EM144" s="372"/>
      <c r="EN144" s="372"/>
      <c r="EO144" s="372"/>
      <c r="EP144" s="372"/>
      <c r="EQ144" s="372"/>
      <c r="ER144" s="372"/>
      <c r="ES144" s="372"/>
      <c r="ET144" s="372"/>
      <c r="EU144" s="372"/>
      <c r="EV144" s="372"/>
      <c r="EW144" s="372"/>
      <c r="EX144" s="372"/>
      <c r="EY144" s="372"/>
      <c r="EZ144" s="372"/>
      <c r="FA144" s="372"/>
      <c r="FB144" s="372"/>
      <c r="FC144" s="372"/>
      <c r="FD144" s="372"/>
      <c r="FE144" s="372"/>
      <c r="FF144" s="372"/>
      <c r="FG144" s="372"/>
      <c r="FH144" s="372"/>
      <c r="FI144" s="372"/>
      <c r="FJ144" s="372"/>
      <c r="FK144" s="372"/>
      <c r="FL144" s="372"/>
      <c r="FM144" s="372"/>
      <c r="FN144" s="372"/>
      <c r="FO144" s="372"/>
      <c r="FP144" s="372"/>
      <c r="FQ144" s="372"/>
      <c r="FR144" s="372"/>
      <c r="FS144" s="372"/>
      <c r="FT144" s="372"/>
      <c r="FU144" s="372"/>
      <c r="FV144" s="372"/>
      <c r="FW144" s="372"/>
      <c r="FX144" s="372"/>
      <c r="FY144" s="372"/>
      <c r="FZ144" s="372"/>
      <c r="GA144" s="372"/>
      <c r="GB144" s="372"/>
      <c r="GC144" s="372"/>
      <c r="GD144" s="372"/>
      <c r="GE144" s="372"/>
      <c r="GF144" s="372"/>
      <c r="GG144" s="372"/>
      <c r="GH144" s="372"/>
      <c r="GI144" s="372"/>
      <c r="GJ144" s="372"/>
      <c r="GK144" s="372"/>
      <c r="GL144" s="372"/>
      <c r="GM144" s="372"/>
      <c r="GN144" s="372"/>
      <c r="GO144" s="372"/>
      <c r="GP144" s="372"/>
      <c r="GQ144" s="372"/>
      <c r="GR144" s="372"/>
      <c r="GS144" s="372"/>
      <c r="GT144" s="372"/>
      <c r="GU144" s="372"/>
      <c r="GV144" s="372"/>
      <c r="GW144" s="372"/>
      <c r="GX144" s="372"/>
      <c r="GY144" s="372"/>
      <c r="GZ144" s="372"/>
      <c r="HA144" s="372"/>
      <c r="HB144" s="372"/>
      <c r="HC144" s="372"/>
      <c r="HD144" s="372"/>
      <c r="HE144" s="372"/>
      <c r="HF144" s="372"/>
      <c r="HG144" s="372"/>
      <c r="HH144" s="372"/>
      <c r="HI144" s="372"/>
      <c r="HJ144" s="372"/>
      <c r="HK144" s="372"/>
      <c r="HL144" s="372"/>
      <c r="HM144" s="372"/>
      <c r="HN144" s="372"/>
      <c r="HO144" s="372"/>
      <c r="HP144" s="372"/>
      <c r="HQ144" s="372"/>
      <c r="HR144" s="372"/>
      <c r="HS144" s="372"/>
      <c r="HT144" s="372"/>
      <c r="HU144" s="372"/>
      <c r="HV144" s="372"/>
      <c r="HW144" s="372"/>
      <c r="HX144" s="372"/>
      <c r="HY144" s="372"/>
      <c r="HZ144" s="372"/>
      <c r="IA144" s="372"/>
      <c r="IB144" s="372"/>
      <c r="IC144" s="372"/>
      <c r="ID144" s="372"/>
      <c r="IE144" s="372"/>
      <c r="IF144" s="372"/>
      <c r="IG144" s="372"/>
      <c r="IH144" s="372"/>
      <c r="II144" s="372"/>
      <c r="IJ144" s="372"/>
      <c r="IK144" s="372"/>
      <c r="IL144" s="372"/>
      <c r="IM144" s="372"/>
      <c r="IN144" s="372"/>
      <c r="IO144" s="372"/>
      <c r="IP144" s="372"/>
      <c r="IQ144" s="372"/>
      <c r="IR144" s="372"/>
      <c r="IS144" s="372"/>
      <c r="IT144" s="372"/>
      <c r="IU144" s="372"/>
      <c r="IV144" s="372"/>
      <c r="IW144" s="372"/>
      <c r="IX144" s="372"/>
      <c r="IY144" s="372"/>
      <c r="IZ144" s="372"/>
      <c r="JA144" s="372"/>
      <c r="JB144" s="372"/>
      <c r="JC144" s="372"/>
      <c r="JD144" s="372"/>
      <c r="JE144" s="372"/>
      <c r="JF144" s="372"/>
      <c r="JG144" s="372"/>
      <c r="JH144" s="372"/>
      <c r="JI144" s="372"/>
      <c r="JJ144" s="372"/>
      <c r="JK144" s="372"/>
      <c r="JL144" s="372"/>
      <c r="JM144" s="372"/>
      <c r="JN144" s="372"/>
      <c r="JO144" s="372"/>
      <c r="JP144" s="372"/>
      <c r="JQ144" s="372"/>
      <c r="JR144" s="372"/>
      <c r="JS144" s="372"/>
      <c r="JT144" s="372"/>
      <c r="JU144" s="372"/>
      <c r="JV144" s="372"/>
      <c r="JW144" s="372"/>
      <c r="JX144" s="372"/>
      <c r="JY144" s="372"/>
    </row>
    <row r="145" spans="1:285" s="4" customFormat="1" ht="36.950000000000003" customHeight="1" x14ac:dyDescent="0.25">
      <c r="A145" s="92" t="s">
        <v>482</v>
      </c>
      <c r="B145" s="51"/>
      <c r="C145" s="51"/>
      <c r="D145" s="51"/>
      <c r="E145" s="51"/>
      <c r="F145" s="51"/>
      <c r="G145" s="51"/>
      <c r="H145" s="51"/>
      <c r="I145" s="51"/>
      <c r="J145" s="51"/>
      <c r="K145" s="87">
        <f>E145+F145+G145+I145</f>
        <v>0</v>
      </c>
      <c r="L145" s="94"/>
      <c r="M145" s="51"/>
      <c r="N145" s="51"/>
      <c r="O145" s="51"/>
      <c r="P145" s="51"/>
      <c r="Q145" s="51"/>
      <c r="R145" s="87">
        <f>L145+M145+N145+P145</f>
        <v>0</v>
      </c>
      <c r="S145" s="50"/>
      <c r="T145" s="50"/>
      <c r="U145" s="50"/>
      <c r="V145" s="50"/>
      <c r="W145" s="50"/>
      <c r="X145" s="50"/>
      <c r="Y145" s="87">
        <f>S145+T145+U145+W145</f>
        <v>0</v>
      </c>
      <c r="Z145" s="50"/>
      <c r="AA145" s="50"/>
      <c r="AB145" s="50"/>
      <c r="AC145" s="50"/>
      <c r="AD145" s="50"/>
      <c r="AE145" s="50"/>
      <c r="AF145" s="87">
        <f>Z145+AA145+AB145+AD145</f>
        <v>0</v>
      </c>
      <c r="AG145" s="50"/>
      <c r="AH145" s="50"/>
      <c r="AI145" s="50"/>
      <c r="AJ145" s="50"/>
      <c r="AK145" s="50"/>
      <c r="AL145" s="50"/>
      <c r="AM145" s="87">
        <f>AG145+AH145+AI145+AK145</f>
        <v>0</v>
      </c>
      <c r="AN145" s="50"/>
      <c r="AO145" s="50"/>
      <c r="AP145" s="50"/>
      <c r="AQ145" s="50"/>
      <c r="AR145" s="50"/>
      <c r="AS145" s="50"/>
      <c r="AT145" s="87">
        <f>AN145+AO145+AP145+AR145</f>
        <v>0</v>
      </c>
      <c r="AU145" s="95">
        <f>AT145+AM145+AF145+Y145+R145+K145</f>
        <v>0</v>
      </c>
      <c r="AV145" s="96"/>
      <c r="AW145" s="51"/>
      <c r="AX145" s="54"/>
      <c r="AY145" s="51"/>
      <c r="AZ145" s="372"/>
      <c r="BA145" s="372"/>
      <c r="BB145" s="372"/>
      <c r="BC145" s="372"/>
      <c r="BD145" s="372"/>
      <c r="BE145" s="372"/>
      <c r="BF145" s="372"/>
      <c r="BG145" s="372"/>
      <c r="BH145" s="372"/>
      <c r="BI145" s="372"/>
      <c r="BJ145" s="372"/>
      <c r="BK145" s="372"/>
      <c r="BL145" s="372"/>
      <c r="BM145" s="372"/>
      <c r="BN145" s="372"/>
      <c r="BO145" s="372"/>
      <c r="BP145" s="372"/>
      <c r="BQ145" s="372"/>
      <c r="BR145" s="372"/>
      <c r="BS145" s="372"/>
      <c r="BT145" s="372"/>
      <c r="BU145" s="372"/>
      <c r="BV145" s="372"/>
      <c r="BW145" s="372"/>
      <c r="BX145" s="372"/>
      <c r="BY145" s="372"/>
      <c r="BZ145" s="372"/>
      <c r="CA145" s="372"/>
      <c r="CB145" s="372"/>
      <c r="CC145" s="372"/>
      <c r="CD145" s="372"/>
      <c r="CE145" s="372"/>
      <c r="CF145" s="372"/>
      <c r="CG145" s="372"/>
      <c r="CH145" s="372"/>
      <c r="CI145" s="372"/>
      <c r="CJ145" s="372"/>
      <c r="CK145" s="372"/>
      <c r="CL145" s="372"/>
      <c r="CM145" s="372"/>
      <c r="CN145" s="372"/>
      <c r="CO145" s="372"/>
      <c r="CP145" s="372"/>
      <c r="CQ145" s="372"/>
      <c r="CR145" s="372"/>
      <c r="CS145" s="372"/>
      <c r="CT145" s="372"/>
      <c r="CU145" s="372"/>
      <c r="CV145" s="372"/>
      <c r="CW145" s="372"/>
      <c r="CX145" s="372"/>
      <c r="CY145" s="372"/>
      <c r="CZ145" s="372"/>
      <c r="DA145" s="372"/>
      <c r="DB145" s="372"/>
      <c r="DC145" s="372"/>
      <c r="DD145" s="372"/>
      <c r="DE145" s="372"/>
      <c r="DF145" s="372"/>
      <c r="DG145" s="372"/>
      <c r="DH145" s="372"/>
      <c r="DI145" s="372"/>
      <c r="DJ145" s="372"/>
      <c r="DK145" s="372"/>
      <c r="DL145" s="372"/>
      <c r="DM145" s="372"/>
      <c r="DN145" s="372"/>
      <c r="DO145" s="372"/>
      <c r="DP145" s="372"/>
      <c r="DQ145" s="372"/>
      <c r="DR145" s="372"/>
      <c r="DS145" s="372"/>
      <c r="DT145" s="372"/>
      <c r="DU145" s="372"/>
      <c r="DV145" s="372"/>
      <c r="DW145" s="372"/>
      <c r="DX145" s="372"/>
      <c r="DY145" s="372"/>
      <c r="DZ145" s="372"/>
      <c r="EA145" s="372"/>
      <c r="EB145" s="372"/>
      <c r="EC145" s="372"/>
      <c r="ED145" s="372"/>
      <c r="EE145" s="372"/>
      <c r="EF145" s="372"/>
      <c r="EG145" s="372"/>
      <c r="EH145" s="372"/>
      <c r="EI145" s="372"/>
      <c r="EJ145" s="372"/>
      <c r="EK145" s="372"/>
      <c r="EL145" s="372"/>
      <c r="EM145" s="372"/>
      <c r="EN145" s="372"/>
      <c r="EO145" s="372"/>
      <c r="EP145" s="372"/>
      <c r="EQ145" s="372"/>
      <c r="ER145" s="372"/>
      <c r="ES145" s="372"/>
      <c r="ET145" s="372"/>
      <c r="EU145" s="372"/>
      <c r="EV145" s="372"/>
      <c r="EW145" s="372"/>
      <c r="EX145" s="372"/>
      <c r="EY145" s="372"/>
      <c r="EZ145" s="372"/>
      <c r="FA145" s="372"/>
      <c r="FB145" s="372"/>
      <c r="FC145" s="372"/>
      <c r="FD145" s="372"/>
      <c r="FE145" s="372"/>
      <c r="FF145" s="372"/>
      <c r="FG145" s="372"/>
      <c r="FH145" s="372"/>
      <c r="FI145" s="372"/>
      <c r="FJ145" s="372"/>
      <c r="FK145" s="372"/>
      <c r="FL145" s="372"/>
      <c r="FM145" s="372"/>
      <c r="FN145" s="372"/>
      <c r="FO145" s="372"/>
      <c r="FP145" s="372"/>
      <c r="FQ145" s="372"/>
      <c r="FR145" s="372"/>
      <c r="FS145" s="372"/>
      <c r="FT145" s="372"/>
      <c r="FU145" s="372"/>
      <c r="FV145" s="372"/>
      <c r="FW145" s="372"/>
      <c r="FX145" s="372"/>
      <c r="FY145" s="372"/>
      <c r="FZ145" s="372"/>
      <c r="GA145" s="372"/>
      <c r="GB145" s="372"/>
      <c r="GC145" s="372"/>
      <c r="GD145" s="372"/>
      <c r="GE145" s="372"/>
      <c r="GF145" s="372"/>
      <c r="GG145" s="372"/>
      <c r="GH145" s="372"/>
      <c r="GI145" s="372"/>
      <c r="GJ145" s="372"/>
      <c r="GK145" s="372"/>
      <c r="GL145" s="372"/>
      <c r="GM145" s="372"/>
      <c r="GN145" s="372"/>
      <c r="GO145" s="372"/>
      <c r="GP145" s="372"/>
      <c r="GQ145" s="372"/>
      <c r="GR145" s="372"/>
      <c r="GS145" s="372"/>
      <c r="GT145" s="372"/>
      <c r="GU145" s="372"/>
      <c r="GV145" s="372"/>
      <c r="GW145" s="372"/>
      <c r="GX145" s="372"/>
      <c r="GY145" s="372"/>
      <c r="GZ145" s="372"/>
      <c r="HA145" s="372"/>
      <c r="HB145" s="372"/>
      <c r="HC145" s="372"/>
      <c r="HD145" s="372"/>
      <c r="HE145" s="372"/>
      <c r="HF145" s="372"/>
      <c r="HG145" s="372"/>
      <c r="HH145" s="372"/>
      <c r="HI145" s="372"/>
      <c r="HJ145" s="372"/>
      <c r="HK145" s="372"/>
      <c r="HL145" s="372"/>
      <c r="HM145" s="372"/>
      <c r="HN145" s="372"/>
      <c r="HO145" s="372"/>
      <c r="HP145" s="372"/>
      <c r="HQ145" s="372"/>
      <c r="HR145" s="372"/>
      <c r="HS145" s="372"/>
      <c r="HT145" s="372"/>
      <c r="HU145" s="372"/>
      <c r="HV145" s="372"/>
      <c r="HW145" s="372"/>
      <c r="HX145" s="372"/>
      <c r="HY145" s="372"/>
      <c r="HZ145" s="372"/>
      <c r="IA145" s="372"/>
      <c r="IB145" s="372"/>
      <c r="IC145" s="372"/>
      <c r="ID145" s="372"/>
      <c r="IE145" s="372"/>
      <c r="IF145" s="372"/>
      <c r="IG145" s="372"/>
      <c r="IH145" s="372"/>
      <c r="II145" s="372"/>
      <c r="IJ145" s="372"/>
      <c r="IK145" s="372"/>
      <c r="IL145" s="372"/>
      <c r="IM145" s="372"/>
      <c r="IN145" s="372"/>
      <c r="IO145" s="372"/>
      <c r="IP145" s="372"/>
      <c r="IQ145" s="372"/>
      <c r="IR145" s="372"/>
      <c r="IS145" s="372"/>
      <c r="IT145" s="372"/>
      <c r="IU145" s="372"/>
      <c r="IV145" s="372"/>
      <c r="IW145" s="372"/>
      <c r="IX145" s="372"/>
      <c r="IY145" s="372"/>
      <c r="IZ145" s="372"/>
      <c r="JA145" s="372"/>
      <c r="JB145" s="372"/>
      <c r="JC145" s="372"/>
      <c r="JD145" s="372"/>
      <c r="JE145" s="372"/>
      <c r="JF145" s="372"/>
      <c r="JG145" s="372"/>
      <c r="JH145" s="372"/>
      <c r="JI145" s="372"/>
      <c r="JJ145" s="372"/>
      <c r="JK145" s="372"/>
      <c r="JL145" s="372"/>
      <c r="JM145" s="372"/>
      <c r="JN145" s="372"/>
      <c r="JO145" s="372"/>
      <c r="JP145" s="372"/>
      <c r="JQ145" s="372"/>
      <c r="JR145" s="372"/>
      <c r="JS145" s="372"/>
      <c r="JT145" s="372"/>
      <c r="JU145" s="372"/>
      <c r="JV145" s="372"/>
      <c r="JW145" s="372"/>
      <c r="JX145" s="372"/>
      <c r="JY145" s="372"/>
    </row>
    <row r="146" spans="1:285" s="4" customFormat="1" ht="82.5" customHeight="1" x14ac:dyDescent="0.25">
      <c r="A146" s="386" t="s">
        <v>603</v>
      </c>
      <c r="B146" s="387"/>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72"/>
      <c r="BA146" s="372"/>
      <c r="BB146" s="372"/>
      <c r="BC146" s="372"/>
      <c r="BD146" s="372"/>
      <c r="BE146" s="372"/>
      <c r="BF146" s="372"/>
      <c r="BG146" s="372"/>
      <c r="BH146" s="372"/>
      <c r="BI146" s="372"/>
      <c r="BJ146" s="372"/>
      <c r="BK146" s="372"/>
      <c r="BL146" s="372"/>
      <c r="BM146" s="372"/>
      <c r="BN146" s="372"/>
      <c r="BO146" s="372"/>
      <c r="BP146" s="372"/>
      <c r="BQ146" s="372"/>
      <c r="BR146" s="372"/>
      <c r="BS146" s="372"/>
      <c r="BT146" s="372"/>
      <c r="BU146" s="372"/>
      <c r="BV146" s="372"/>
      <c r="BW146" s="372"/>
      <c r="BX146" s="372"/>
      <c r="BY146" s="372"/>
      <c r="BZ146" s="372"/>
      <c r="CA146" s="372"/>
      <c r="CB146" s="372"/>
      <c r="CC146" s="372"/>
      <c r="CD146" s="372"/>
      <c r="CE146" s="372"/>
      <c r="CF146" s="372"/>
      <c r="CG146" s="372"/>
      <c r="CH146" s="372"/>
      <c r="CI146" s="372"/>
      <c r="CJ146" s="372"/>
      <c r="CK146" s="372"/>
      <c r="CL146" s="372"/>
      <c r="CM146" s="372"/>
      <c r="CN146" s="372"/>
      <c r="CO146" s="372"/>
      <c r="CP146" s="372"/>
      <c r="CQ146" s="372"/>
      <c r="CR146" s="372"/>
      <c r="CS146" s="372"/>
      <c r="CT146" s="372"/>
      <c r="CU146" s="372"/>
      <c r="CV146" s="372"/>
      <c r="CW146" s="372"/>
      <c r="CX146" s="372"/>
      <c r="CY146" s="372"/>
      <c r="CZ146" s="372"/>
      <c r="DA146" s="372"/>
      <c r="DB146" s="372"/>
      <c r="DC146" s="372"/>
      <c r="DD146" s="372"/>
      <c r="DE146" s="372"/>
      <c r="DF146" s="372"/>
      <c r="DG146" s="372"/>
      <c r="DH146" s="372"/>
      <c r="DI146" s="372"/>
      <c r="DJ146" s="372"/>
      <c r="DK146" s="372"/>
      <c r="DL146" s="372"/>
      <c r="DM146" s="372"/>
      <c r="DN146" s="372"/>
      <c r="DO146" s="372"/>
      <c r="DP146" s="372"/>
      <c r="DQ146" s="372"/>
      <c r="DR146" s="372"/>
      <c r="DS146" s="372"/>
      <c r="DT146" s="372"/>
      <c r="DU146" s="372"/>
      <c r="DV146" s="372"/>
      <c r="DW146" s="372"/>
      <c r="DX146" s="372"/>
      <c r="DY146" s="372"/>
      <c r="DZ146" s="372"/>
      <c r="EA146" s="372"/>
      <c r="EB146" s="372"/>
      <c r="EC146" s="372"/>
      <c r="ED146" s="372"/>
      <c r="EE146" s="372"/>
      <c r="EF146" s="372"/>
      <c r="EG146" s="372"/>
      <c r="EH146" s="372"/>
      <c r="EI146" s="372"/>
      <c r="EJ146" s="372"/>
      <c r="EK146" s="372"/>
      <c r="EL146" s="372"/>
      <c r="EM146" s="372"/>
      <c r="EN146" s="372"/>
      <c r="EO146" s="372"/>
      <c r="EP146" s="372"/>
      <c r="EQ146" s="372"/>
      <c r="ER146" s="372"/>
      <c r="ES146" s="372"/>
      <c r="ET146" s="372"/>
      <c r="EU146" s="372"/>
      <c r="EV146" s="372"/>
      <c r="EW146" s="372"/>
      <c r="EX146" s="372"/>
      <c r="EY146" s="372"/>
      <c r="EZ146" s="372"/>
      <c r="FA146" s="372"/>
      <c r="FB146" s="372"/>
      <c r="FC146" s="372"/>
      <c r="FD146" s="372"/>
      <c r="FE146" s="372"/>
      <c r="FF146" s="372"/>
      <c r="FG146" s="372"/>
      <c r="FH146" s="372"/>
      <c r="FI146" s="372"/>
      <c r="FJ146" s="372"/>
      <c r="FK146" s="372"/>
      <c r="FL146" s="372"/>
      <c r="FM146" s="372"/>
      <c r="FN146" s="372"/>
      <c r="FO146" s="372"/>
      <c r="FP146" s="372"/>
      <c r="FQ146" s="372"/>
      <c r="FR146" s="372"/>
      <c r="FS146" s="372"/>
      <c r="FT146" s="372"/>
      <c r="FU146" s="372"/>
      <c r="FV146" s="372"/>
      <c r="FW146" s="372"/>
      <c r="FX146" s="372"/>
      <c r="FY146" s="372"/>
      <c r="FZ146" s="372"/>
      <c r="GA146" s="372"/>
      <c r="GB146" s="372"/>
      <c r="GC146" s="372"/>
      <c r="GD146" s="372"/>
      <c r="GE146" s="372"/>
      <c r="GF146" s="372"/>
      <c r="GG146" s="372"/>
      <c r="GH146" s="372"/>
      <c r="GI146" s="372"/>
      <c r="GJ146" s="372"/>
      <c r="GK146" s="372"/>
      <c r="GL146" s="372"/>
      <c r="GM146" s="372"/>
      <c r="GN146" s="372"/>
      <c r="GO146" s="372"/>
      <c r="GP146" s="372"/>
      <c r="GQ146" s="372"/>
      <c r="GR146" s="372"/>
      <c r="GS146" s="372"/>
      <c r="GT146" s="372"/>
      <c r="GU146" s="372"/>
      <c r="GV146" s="372"/>
      <c r="GW146" s="372"/>
      <c r="GX146" s="372"/>
      <c r="GY146" s="372"/>
      <c r="GZ146" s="372"/>
      <c r="HA146" s="372"/>
      <c r="HB146" s="372"/>
      <c r="HC146" s="372"/>
      <c r="HD146" s="372"/>
      <c r="HE146" s="372"/>
      <c r="HF146" s="372"/>
      <c r="HG146" s="372"/>
      <c r="HH146" s="372"/>
      <c r="HI146" s="372"/>
      <c r="HJ146" s="372"/>
      <c r="HK146" s="372"/>
      <c r="HL146" s="372"/>
      <c r="HM146" s="372"/>
      <c r="HN146" s="372"/>
      <c r="HO146" s="372"/>
      <c r="HP146" s="372"/>
      <c r="HQ146" s="372"/>
      <c r="HR146" s="372"/>
      <c r="HS146" s="372"/>
      <c r="HT146" s="372"/>
      <c r="HU146" s="372"/>
      <c r="HV146" s="372"/>
      <c r="HW146" s="372"/>
      <c r="HX146" s="372"/>
      <c r="HY146" s="372"/>
      <c r="HZ146" s="372"/>
      <c r="IA146" s="372"/>
      <c r="IB146" s="372"/>
      <c r="IC146" s="372"/>
      <c r="ID146" s="372"/>
      <c r="IE146" s="372"/>
      <c r="IF146" s="372"/>
      <c r="IG146" s="372"/>
      <c r="IH146" s="372"/>
      <c r="II146" s="372"/>
      <c r="IJ146" s="372"/>
      <c r="IK146" s="372"/>
      <c r="IL146" s="372"/>
      <c r="IM146" s="372"/>
      <c r="IN146" s="372"/>
      <c r="IO146" s="372"/>
      <c r="IP146" s="372"/>
      <c r="IQ146" s="372"/>
      <c r="IR146" s="372"/>
      <c r="IS146" s="372"/>
      <c r="IT146" s="372"/>
      <c r="IU146" s="372"/>
      <c r="IV146" s="372"/>
      <c r="IW146" s="372"/>
      <c r="IX146" s="372"/>
      <c r="IY146" s="372"/>
      <c r="IZ146" s="372"/>
      <c r="JA146" s="372"/>
      <c r="JB146" s="372"/>
      <c r="JC146" s="372"/>
      <c r="JD146" s="372"/>
      <c r="JE146" s="372"/>
      <c r="JF146" s="372"/>
      <c r="JG146" s="372"/>
      <c r="JH146" s="372"/>
      <c r="JI146" s="372"/>
      <c r="JJ146" s="372"/>
      <c r="JK146" s="372"/>
      <c r="JL146" s="372"/>
      <c r="JM146" s="372"/>
      <c r="JN146" s="372"/>
      <c r="JO146" s="372"/>
      <c r="JP146" s="372"/>
      <c r="JQ146" s="372"/>
      <c r="JR146" s="372"/>
      <c r="JS146" s="372"/>
      <c r="JT146" s="372"/>
      <c r="JU146" s="372"/>
      <c r="JV146" s="372"/>
      <c r="JW146" s="372"/>
      <c r="JX146" s="372"/>
      <c r="JY146" s="372"/>
    </row>
    <row r="147" spans="1:285" s="20" customFormat="1" ht="80.099999999999994" customHeight="1" x14ac:dyDescent="0.25">
      <c r="A147" s="149" t="s">
        <v>483</v>
      </c>
      <c r="B147" s="51" t="s">
        <v>185</v>
      </c>
      <c r="C147" s="51" t="s">
        <v>97</v>
      </c>
      <c r="D147" s="150"/>
      <c r="E147" s="108"/>
      <c r="F147" s="108">
        <v>2234190</v>
      </c>
      <c r="G147" s="108">
        <v>1681835.24</v>
      </c>
      <c r="H147" s="108"/>
      <c r="I147" s="112">
        <f>396751.03+62750.12</f>
        <v>459501.15</v>
      </c>
      <c r="J147" s="118" t="s">
        <v>163</v>
      </c>
      <c r="K147" s="118">
        <f>E147+F147+G147+I147</f>
        <v>4375526.3900000006</v>
      </c>
      <c r="L147" s="108"/>
      <c r="M147" s="108"/>
      <c r="N147" s="108"/>
      <c r="O147" s="108"/>
      <c r="P147" s="108"/>
      <c r="Q147" s="108"/>
      <c r="R147" s="49">
        <f>L147+M147+N147+P147</f>
        <v>0</v>
      </c>
      <c r="S147" s="108"/>
      <c r="T147" s="108"/>
      <c r="U147" s="108"/>
      <c r="V147" s="108"/>
      <c r="W147" s="108"/>
      <c r="X147" s="108"/>
      <c r="Y147" s="87">
        <f t="shared" ref="Y147:Y153" si="60">S147+T147+U147+W147</f>
        <v>0</v>
      </c>
      <c r="Z147" s="108"/>
      <c r="AA147" s="108"/>
      <c r="AB147" s="108"/>
      <c r="AC147" s="108"/>
      <c r="AD147" s="108"/>
      <c r="AE147" s="108"/>
      <c r="AF147" s="87">
        <f t="shared" ref="AF147:AF153" si="61">Z147+AA147+AB147+AD147</f>
        <v>0</v>
      </c>
      <c r="AG147" s="108"/>
      <c r="AH147" s="108"/>
      <c r="AI147" s="108"/>
      <c r="AJ147" s="108"/>
      <c r="AK147" s="108"/>
      <c r="AL147" s="108"/>
      <c r="AM147" s="87">
        <f t="shared" ref="AM147:AM153" si="62">AG147+AH147+AI147+AK147</f>
        <v>0</v>
      </c>
      <c r="AN147" s="108"/>
      <c r="AO147" s="108"/>
      <c r="AP147" s="108"/>
      <c r="AQ147" s="108"/>
      <c r="AR147" s="108"/>
      <c r="AS147" s="108"/>
      <c r="AT147" s="87">
        <f t="shared" ref="AT147:AT153" si="63">AN147+AO147+AP147+AR147</f>
        <v>0</v>
      </c>
      <c r="AU147" s="95">
        <f>AT147+AM147+AF147+Y147+R147+K147</f>
        <v>4375526.3900000006</v>
      </c>
      <c r="AV147" s="96" t="s">
        <v>798</v>
      </c>
      <c r="AW147" s="108">
        <v>2022</v>
      </c>
      <c r="AX147" s="108">
        <v>2022</v>
      </c>
      <c r="AY147" s="119" t="s">
        <v>259</v>
      </c>
      <c r="AZ147" s="360"/>
      <c r="BA147" s="360"/>
      <c r="BB147" s="360"/>
      <c r="BC147" s="360"/>
      <c r="BD147" s="360"/>
      <c r="BE147" s="360"/>
      <c r="BF147" s="360"/>
      <c r="BG147" s="360"/>
      <c r="BH147" s="360"/>
      <c r="BI147" s="360"/>
      <c r="BJ147" s="360"/>
      <c r="BK147" s="360"/>
      <c r="BL147" s="360"/>
      <c r="BM147" s="360"/>
      <c r="BN147" s="360"/>
      <c r="BO147" s="360"/>
      <c r="BP147" s="360"/>
      <c r="BQ147" s="360"/>
      <c r="BR147" s="360"/>
      <c r="BS147" s="360"/>
      <c r="BT147" s="360"/>
      <c r="BU147" s="360"/>
      <c r="BV147" s="360"/>
      <c r="BW147" s="360"/>
      <c r="BX147" s="360"/>
      <c r="BY147" s="360"/>
      <c r="BZ147" s="360"/>
      <c r="CA147" s="360"/>
      <c r="CB147" s="360"/>
      <c r="CC147" s="360"/>
      <c r="CD147" s="360"/>
      <c r="CE147" s="360"/>
      <c r="CF147" s="360"/>
      <c r="CG147" s="360"/>
      <c r="CH147" s="360"/>
      <c r="CI147" s="360"/>
      <c r="CJ147" s="360"/>
      <c r="CK147" s="360"/>
      <c r="CL147" s="360"/>
      <c r="CM147" s="360"/>
      <c r="CN147" s="360"/>
      <c r="CO147" s="360"/>
      <c r="CP147" s="360"/>
      <c r="CQ147" s="360"/>
      <c r="CR147" s="360"/>
      <c r="CS147" s="360"/>
      <c r="CT147" s="360"/>
      <c r="CU147" s="360"/>
      <c r="CV147" s="360"/>
      <c r="CW147" s="360"/>
      <c r="CX147" s="360"/>
      <c r="CY147" s="360"/>
      <c r="CZ147" s="360"/>
      <c r="DA147" s="360"/>
      <c r="DB147" s="360"/>
      <c r="DC147" s="360"/>
      <c r="DD147" s="360"/>
      <c r="DE147" s="360"/>
      <c r="DF147" s="360"/>
      <c r="DG147" s="360"/>
      <c r="DH147" s="360"/>
      <c r="DI147" s="360"/>
      <c r="DJ147" s="360"/>
      <c r="DK147" s="360"/>
      <c r="DL147" s="360"/>
      <c r="DM147" s="360"/>
      <c r="DN147" s="360"/>
      <c r="DO147" s="360"/>
      <c r="DP147" s="360"/>
      <c r="DQ147" s="360"/>
      <c r="DR147" s="360"/>
      <c r="DS147" s="360"/>
      <c r="DT147" s="360"/>
      <c r="DU147" s="360"/>
      <c r="DV147" s="360"/>
      <c r="DW147" s="360"/>
      <c r="DX147" s="360"/>
      <c r="DY147" s="360"/>
      <c r="DZ147" s="360"/>
      <c r="EA147" s="360"/>
      <c r="EB147" s="360"/>
      <c r="EC147" s="360"/>
      <c r="ED147" s="360"/>
      <c r="EE147" s="360"/>
      <c r="EF147" s="360"/>
      <c r="EG147" s="360"/>
      <c r="EH147" s="360"/>
      <c r="EI147" s="360"/>
      <c r="EJ147" s="360"/>
      <c r="EK147" s="360"/>
      <c r="EL147" s="360"/>
      <c r="EM147" s="360"/>
      <c r="EN147" s="360"/>
      <c r="EO147" s="360"/>
      <c r="EP147" s="360"/>
      <c r="EQ147" s="360"/>
      <c r="ER147" s="360"/>
      <c r="ES147" s="360"/>
      <c r="ET147" s="360"/>
      <c r="EU147" s="360"/>
      <c r="EV147" s="360"/>
      <c r="EW147" s="360"/>
      <c r="EX147" s="360"/>
      <c r="EY147" s="360"/>
      <c r="EZ147" s="360"/>
      <c r="FA147" s="360"/>
      <c r="FB147" s="360"/>
      <c r="FC147" s="360"/>
      <c r="FD147" s="360"/>
      <c r="FE147" s="360"/>
      <c r="FF147" s="360"/>
      <c r="FG147" s="360"/>
      <c r="FH147" s="360"/>
      <c r="FI147" s="360"/>
      <c r="FJ147" s="360"/>
      <c r="FK147" s="360"/>
      <c r="FL147" s="360"/>
      <c r="FM147" s="360"/>
      <c r="FN147" s="360"/>
      <c r="FO147" s="360"/>
      <c r="FP147" s="360"/>
      <c r="FQ147" s="360"/>
      <c r="FR147" s="360"/>
      <c r="FS147" s="360"/>
      <c r="FT147" s="360"/>
      <c r="FU147" s="360"/>
      <c r="FV147" s="360"/>
      <c r="FW147" s="360"/>
      <c r="FX147" s="360"/>
      <c r="FY147" s="360"/>
      <c r="FZ147" s="360"/>
      <c r="GA147" s="360"/>
      <c r="GB147" s="360"/>
      <c r="GC147" s="360"/>
      <c r="GD147" s="360"/>
      <c r="GE147" s="360"/>
      <c r="GF147" s="360"/>
      <c r="GG147" s="360"/>
      <c r="GH147" s="360"/>
      <c r="GI147" s="360"/>
      <c r="GJ147" s="360"/>
      <c r="GK147" s="360"/>
      <c r="GL147" s="360"/>
      <c r="GM147" s="360"/>
      <c r="GN147" s="360"/>
      <c r="GO147" s="360"/>
      <c r="GP147" s="360"/>
      <c r="GQ147" s="360"/>
      <c r="GR147" s="360"/>
      <c r="GS147" s="360"/>
      <c r="GT147" s="360"/>
      <c r="GU147" s="360"/>
      <c r="GV147" s="360"/>
      <c r="GW147" s="360"/>
      <c r="GX147" s="360"/>
      <c r="GY147" s="360"/>
      <c r="GZ147" s="360"/>
      <c r="HA147" s="360"/>
      <c r="HB147" s="360"/>
      <c r="HC147" s="360"/>
      <c r="HD147" s="360"/>
      <c r="HE147" s="360"/>
      <c r="HF147" s="360"/>
      <c r="HG147" s="360"/>
      <c r="HH147" s="360"/>
      <c r="HI147" s="360"/>
      <c r="HJ147" s="360"/>
      <c r="HK147" s="360"/>
      <c r="HL147" s="360"/>
      <c r="HM147" s="360"/>
      <c r="HN147" s="360"/>
      <c r="HO147" s="360"/>
      <c r="HP147" s="360"/>
      <c r="HQ147" s="360"/>
      <c r="HR147" s="360"/>
      <c r="HS147" s="360"/>
      <c r="HT147" s="360"/>
      <c r="HU147" s="360"/>
      <c r="HV147" s="360"/>
      <c r="HW147" s="360"/>
      <c r="HX147" s="360"/>
      <c r="HY147" s="360"/>
      <c r="HZ147" s="360"/>
      <c r="IA147" s="360"/>
      <c r="IB147" s="360"/>
      <c r="IC147" s="360"/>
      <c r="ID147" s="360"/>
      <c r="IE147" s="360"/>
      <c r="IF147" s="360"/>
      <c r="IG147" s="360"/>
      <c r="IH147" s="360"/>
      <c r="II147" s="360"/>
      <c r="IJ147" s="360"/>
      <c r="IK147" s="360"/>
      <c r="IL147" s="360"/>
      <c r="IM147" s="360"/>
      <c r="IN147" s="360"/>
      <c r="IO147" s="360"/>
      <c r="IP147" s="360"/>
      <c r="IQ147" s="360"/>
      <c r="IR147" s="360"/>
      <c r="IS147" s="360"/>
      <c r="IT147" s="360"/>
      <c r="IU147" s="360"/>
      <c r="IV147" s="360"/>
      <c r="IW147" s="360"/>
      <c r="IX147" s="360"/>
      <c r="IY147" s="360"/>
      <c r="IZ147" s="360"/>
      <c r="JA147" s="360"/>
      <c r="JB147" s="360"/>
      <c r="JC147" s="360"/>
      <c r="JD147" s="360"/>
      <c r="JE147" s="360"/>
      <c r="JF147" s="360"/>
      <c r="JG147" s="360"/>
      <c r="JH147" s="360"/>
      <c r="JI147" s="360"/>
      <c r="JJ147" s="360"/>
      <c r="JK147" s="360"/>
      <c r="JL147" s="360"/>
      <c r="JM147" s="360"/>
      <c r="JN147" s="360"/>
      <c r="JO147" s="360"/>
      <c r="JP147" s="360"/>
      <c r="JQ147" s="360"/>
      <c r="JR147" s="360"/>
      <c r="JS147" s="360"/>
      <c r="JT147" s="360"/>
      <c r="JU147" s="360"/>
      <c r="JV147" s="360"/>
      <c r="JW147" s="360"/>
      <c r="JX147" s="360"/>
      <c r="JY147" s="360"/>
    </row>
    <row r="148" spans="1:285" s="151" customFormat="1" ht="92.45" customHeight="1" x14ac:dyDescent="0.25">
      <c r="A148" s="127" t="s">
        <v>604</v>
      </c>
      <c r="B148" s="51" t="s">
        <v>47</v>
      </c>
      <c r="C148" s="51" t="s">
        <v>97</v>
      </c>
      <c r="D148" s="197"/>
      <c r="E148" s="108">
        <v>18717.29</v>
      </c>
      <c r="F148" s="108"/>
      <c r="G148" s="108">
        <v>144314.54</v>
      </c>
      <c r="H148" s="108" t="s">
        <v>46</v>
      </c>
      <c r="I148" s="108">
        <f>4446.27+6239.1+29402.66</f>
        <v>40088.03</v>
      </c>
      <c r="J148" s="96" t="s">
        <v>484</v>
      </c>
      <c r="K148" s="118">
        <f t="shared" ref="K148:K153" si="64">E148+F148+G148+I148</f>
        <v>203119.86000000002</v>
      </c>
      <c r="L148" s="108"/>
      <c r="M148" s="108"/>
      <c r="N148" s="108"/>
      <c r="O148" s="108"/>
      <c r="P148" s="108"/>
      <c r="Q148" s="108"/>
      <c r="R148" s="49">
        <f t="shared" ref="R148:R153" si="65">L148+M148+N148+P148</f>
        <v>0</v>
      </c>
      <c r="S148" s="108"/>
      <c r="T148" s="108"/>
      <c r="U148" s="108"/>
      <c r="V148" s="108"/>
      <c r="W148" s="108"/>
      <c r="X148" s="108"/>
      <c r="Y148" s="87">
        <f t="shared" si="60"/>
        <v>0</v>
      </c>
      <c r="Z148" s="108"/>
      <c r="AA148" s="108"/>
      <c r="AB148" s="108"/>
      <c r="AC148" s="108"/>
      <c r="AD148" s="108"/>
      <c r="AE148" s="108"/>
      <c r="AF148" s="87">
        <f t="shared" si="61"/>
        <v>0</v>
      </c>
      <c r="AG148" s="108"/>
      <c r="AH148" s="108"/>
      <c r="AI148" s="108"/>
      <c r="AJ148" s="108"/>
      <c r="AK148" s="108"/>
      <c r="AL148" s="108"/>
      <c r="AM148" s="87">
        <f t="shared" si="62"/>
        <v>0</v>
      </c>
      <c r="AN148" s="108"/>
      <c r="AO148" s="108"/>
      <c r="AP148" s="108"/>
      <c r="AQ148" s="108"/>
      <c r="AR148" s="108"/>
      <c r="AS148" s="108"/>
      <c r="AT148" s="87">
        <f t="shared" si="63"/>
        <v>0</v>
      </c>
      <c r="AU148" s="95">
        <f>AT148+AM148+AF148+Y148+R148+K148</f>
        <v>203119.86000000002</v>
      </c>
      <c r="AV148" s="96" t="s">
        <v>799</v>
      </c>
      <c r="AW148" s="108">
        <v>2022</v>
      </c>
      <c r="AX148" s="108">
        <v>2022</v>
      </c>
      <c r="AY148" s="119" t="s">
        <v>259</v>
      </c>
      <c r="AZ148" s="376"/>
      <c r="BA148" s="376"/>
      <c r="BB148" s="376"/>
      <c r="BC148" s="376"/>
      <c r="BD148" s="376"/>
      <c r="BE148" s="376"/>
      <c r="BF148" s="376"/>
      <c r="BG148" s="376"/>
      <c r="BH148" s="376"/>
      <c r="BI148" s="376"/>
      <c r="BJ148" s="376"/>
      <c r="BK148" s="376"/>
      <c r="BL148" s="376"/>
      <c r="BM148" s="376"/>
      <c r="BN148" s="376"/>
      <c r="BO148" s="376"/>
      <c r="BP148" s="376"/>
      <c r="BQ148" s="376"/>
      <c r="BR148" s="376"/>
      <c r="BS148" s="376"/>
      <c r="BT148" s="376"/>
      <c r="BU148" s="376"/>
      <c r="BV148" s="376"/>
      <c r="BW148" s="376"/>
      <c r="BX148" s="376"/>
      <c r="BY148" s="376"/>
      <c r="BZ148" s="376"/>
      <c r="CA148" s="376"/>
      <c r="CB148" s="376"/>
      <c r="CC148" s="376"/>
      <c r="CD148" s="376"/>
      <c r="CE148" s="376"/>
      <c r="CF148" s="376"/>
      <c r="CG148" s="376"/>
      <c r="CH148" s="376"/>
      <c r="CI148" s="376"/>
      <c r="CJ148" s="376"/>
      <c r="CK148" s="376"/>
      <c r="CL148" s="376"/>
      <c r="CM148" s="376"/>
      <c r="CN148" s="376"/>
      <c r="CO148" s="376"/>
      <c r="CP148" s="376"/>
      <c r="CQ148" s="376"/>
      <c r="CR148" s="376"/>
      <c r="CS148" s="376"/>
      <c r="CT148" s="376"/>
      <c r="CU148" s="376"/>
      <c r="CV148" s="376"/>
      <c r="CW148" s="376"/>
      <c r="CX148" s="376"/>
      <c r="CY148" s="376"/>
      <c r="CZ148" s="376"/>
      <c r="DA148" s="376"/>
      <c r="DB148" s="376"/>
      <c r="DC148" s="376"/>
      <c r="DD148" s="376"/>
      <c r="DE148" s="376"/>
      <c r="DF148" s="376"/>
      <c r="DG148" s="376"/>
      <c r="DH148" s="376"/>
      <c r="DI148" s="376"/>
      <c r="DJ148" s="376"/>
      <c r="DK148" s="376"/>
      <c r="DL148" s="376"/>
      <c r="DM148" s="376"/>
      <c r="DN148" s="376"/>
      <c r="DO148" s="376"/>
      <c r="DP148" s="376"/>
      <c r="DQ148" s="376"/>
      <c r="DR148" s="376"/>
      <c r="DS148" s="376"/>
      <c r="DT148" s="376"/>
      <c r="DU148" s="376"/>
      <c r="DV148" s="376"/>
      <c r="DW148" s="376"/>
      <c r="DX148" s="376"/>
      <c r="DY148" s="376"/>
      <c r="DZ148" s="376"/>
      <c r="EA148" s="376"/>
      <c r="EB148" s="376"/>
      <c r="EC148" s="376"/>
      <c r="ED148" s="376"/>
      <c r="EE148" s="376"/>
      <c r="EF148" s="376"/>
      <c r="EG148" s="376"/>
      <c r="EH148" s="376"/>
      <c r="EI148" s="376"/>
      <c r="EJ148" s="376"/>
      <c r="EK148" s="376"/>
      <c r="EL148" s="376"/>
      <c r="EM148" s="376"/>
      <c r="EN148" s="376"/>
      <c r="EO148" s="376"/>
      <c r="EP148" s="376"/>
      <c r="EQ148" s="376"/>
      <c r="ER148" s="376"/>
      <c r="ES148" s="376"/>
      <c r="ET148" s="376"/>
      <c r="EU148" s="376"/>
      <c r="EV148" s="376"/>
      <c r="EW148" s="376"/>
      <c r="EX148" s="376"/>
      <c r="EY148" s="376"/>
      <c r="EZ148" s="376"/>
      <c r="FA148" s="376"/>
      <c r="FB148" s="376"/>
      <c r="FC148" s="376"/>
      <c r="FD148" s="376"/>
      <c r="FE148" s="376"/>
      <c r="FF148" s="376"/>
      <c r="FG148" s="376"/>
      <c r="FH148" s="376"/>
      <c r="FI148" s="376"/>
      <c r="FJ148" s="376"/>
      <c r="FK148" s="376"/>
      <c r="FL148" s="376"/>
      <c r="FM148" s="376"/>
      <c r="FN148" s="376"/>
      <c r="FO148" s="376"/>
      <c r="FP148" s="376"/>
      <c r="FQ148" s="376"/>
      <c r="FR148" s="376"/>
      <c r="FS148" s="376"/>
      <c r="FT148" s="376"/>
      <c r="FU148" s="376"/>
      <c r="FV148" s="376"/>
      <c r="FW148" s="376"/>
      <c r="FX148" s="376"/>
      <c r="FY148" s="376"/>
      <c r="FZ148" s="376"/>
      <c r="GA148" s="376"/>
      <c r="GB148" s="376"/>
      <c r="GC148" s="376"/>
      <c r="GD148" s="376"/>
      <c r="GE148" s="376"/>
      <c r="GF148" s="376"/>
      <c r="GG148" s="376"/>
      <c r="GH148" s="376"/>
      <c r="GI148" s="376"/>
      <c r="GJ148" s="376"/>
      <c r="GK148" s="376"/>
      <c r="GL148" s="376"/>
      <c r="GM148" s="376"/>
      <c r="GN148" s="376"/>
      <c r="GO148" s="376"/>
      <c r="GP148" s="376"/>
      <c r="GQ148" s="376"/>
      <c r="GR148" s="376"/>
      <c r="GS148" s="376"/>
      <c r="GT148" s="376"/>
      <c r="GU148" s="376"/>
      <c r="GV148" s="376"/>
      <c r="GW148" s="376"/>
      <c r="GX148" s="376"/>
      <c r="GY148" s="376"/>
      <c r="GZ148" s="376"/>
      <c r="HA148" s="376"/>
      <c r="HB148" s="376"/>
      <c r="HC148" s="376"/>
      <c r="HD148" s="376"/>
      <c r="HE148" s="376"/>
      <c r="HF148" s="376"/>
      <c r="HG148" s="376"/>
      <c r="HH148" s="376"/>
      <c r="HI148" s="376"/>
      <c r="HJ148" s="376"/>
      <c r="HK148" s="376"/>
      <c r="HL148" s="376"/>
      <c r="HM148" s="376"/>
      <c r="HN148" s="376"/>
      <c r="HO148" s="376"/>
      <c r="HP148" s="376"/>
      <c r="HQ148" s="376"/>
      <c r="HR148" s="376"/>
      <c r="HS148" s="376"/>
      <c r="HT148" s="376"/>
      <c r="HU148" s="376"/>
      <c r="HV148" s="376"/>
      <c r="HW148" s="376"/>
      <c r="HX148" s="376"/>
      <c r="HY148" s="376"/>
      <c r="HZ148" s="376"/>
      <c r="IA148" s="376"/>
      <c r="IB148" s="376"/>
      <c r="IC148" s="376"/>
      <c r="ID148" s="376"/>
      <c r="IE148" s="376"/>
      <c r="IF148" s="376"/>
      <c r="IG148" s="376"/>
      <c r="IH148" s="376"/>
      <c r="II148" s="376"/>
      <c r="IJ148" s="376"/>
      <c r="IK148" s="376"/>
      <c r="IL148" s="376"/>
      <c r="IM148" s="376"/>
      <c r="IN148" s="376"/>
      <c r="IO148" s="376"/>
      <c r="IP148" s="376"/>
      <c r="IQ148" s="376"/>
      <c r="IR148" s="376"/>
      <c r="IS148" s="376"/>
      <c r="IT148" s="376"/>
      <c r="IU148" s="376"/>
      <c r="IV148" s="376"/>
      <c r="IW148" s="376"/>
      <c r="IX148" s="376"/>
      <c r="IY148" s="376"/>
      <c r="IZ148" s="376"/>
      <c r="JA148" s="376"/>
      <c r="JB148" s="376"/>
      <c r="JC148" s="376"/>
      <c r="JD148" s="376"/>
      <c r="JE148" s="376"/>
      <c r="JF148" s="376"/>
      <c r="JG148" s="376"/>
      <c r="JH148" s="376"/>
      <c r="JI148" s="376"/>
      <c r="JJ148" s="376"/>
      <c r="JK148" s="376"/>
      <c r="JL148" s="376"/>
      <c r="JM148" s="376"/>
      <c r="JN148" s="376"/>
      <c r="JO148" s="376"/>
      <c r="JP148" s="376"/>
      <c r="JQ148" s="376"/>
      <c r="JR148" s="376"/>
      <c r="JS148" s="376"/>
      <c r="JT148" s="376"/>
      <c r="JU148" s="376"/>
      <c r="JV148" s="376"/>
      <c r="JW148" s="376"/>
      <c r="JX148" s="376"/>
      <c r="JY148" s="376"/>
    </row>
    <row r="149" spans="1:285" s="66" customFormat="1" ht="44.45" customHeight="1" x14ac:dyDescent="0.25">
      <c r="A149" s="127" t="s">
        <v>605</v>
      </c>
      <c r="B149" s="51" t="s">
        <v>646</v>
      </c>
      <c r="C149" s="51" t="s">
        <v>97</v>
      </c>
      <c r="D149" s="197"/>
      <c r="E149" s="108"/>
      <c r="F149" s="108"/>
      <c r="G149" s="108"/>
      <c r="H149" s="108"/>
      <c r="I149" s="108"/>
      <c r="J149" s="108"/>
      <c r="K149" s="118">
        <f t="shared" si="64"/>
        <v>0</v>
      </c>
      <c r="L149" s="108">
        <v>25000</v>
      </c>
      <c r="M149" s="108"/>
      <c r="N149" s="108"/>
      <c r="O149" s="108"/>
      <c r="P149" s="108"/>
      <c r="Q149" s="108"/>
      <c r="R149" s="49">
        <f t="shared" si="65"/>
        <v>25000</v>
      </c>
      <c r="S149" s="108">
        <v>25000</v>
      </c>
      <c r="T149" s="108"/>
      <c r="U149" s="108"/>
      <c r="V149" s="108"/>
      <c r="W149" s="108"/>
      <c r="X149" s="108"/>
      <c r="Y149" s="87">
        <f t="shared" si="60"/>
        <v>25000</v>
      </c>
      <c r="Z149" s="108"/>
      <c r="AA149" s="108"/>
      <c r="AB149" s="108"/>
      <c r="AC149" s="108"/>
      <c r="AD149" s="108"/>
      <c r="AE149" s="108"/>
      <c r="AF149" s="87">
        <f t="shared" si="61"/>
        <v>0</v>
      </c>
      <c r="AG149" s="108"/>
      <c r="AH149" s="108"/>
      <c r="AI149" s="108"/>
      <c r="AJ149" s="108"/>
      <c r="AK149" s="108"/>
      <c r="AL149" s="108"/>
      <c r="AM149" s="87">
        <f t="shared" si="62"/>
        <v>0</v>
      </c>
      <c r="AN149" s="108"/>
      <c r="AO149" s="108"/>
      <c r="AP149" s="108"/>
      <c r="AQ149" s="108"/>
      <c r="AR149" s="108"/>
      <c r="AS149" s="108"/>
      <c r="AT149" s="87">
        <f t="shared" si="63"/>
        <v>0</v>
      </c>
      <c r="AU149" s="95">
        <f>AT149+AM149+AF149+Y149+R149+K149</f>
        <v>50000</v>
      </c>
      <c r="AV149" s="96" t="s">
        <v>800</v>
      </c>
      <c r="AW149" s="108">
        <v>2023</v>
      </c>
      <c r="AX149" s="108">
        <v>2024</v>
      </c>
      <c r="AY149" s="119" t="s">
        <v>647</v>
      </c>
      <c r="AZ149" s="371"/>
      <c r="BA149" s="371"/>
      <c r="BB149" s="371"/>
      <c r="BC149" s="371"/>
      <c r="BD149" s="371"/>
      <c r="BE149" s="371"/>
      <c r="BF149" s="371"/>
      <c r="BG149" s="371"/>
      <c r="BH149" s="371"/>
      <c r="BI149" s="371"/>
      <c r="BJ149" s="371"/>
      <c r="BK149" s="371"/>
      <c r="BL149" s="371"/>
      <c r="BM149" s="371"/>
      <c r="BN149" s="371"/>
      <c r="BO149" s="371"/>
      <c r="BP149" s="371"/>
      <c r="BQ149" s="371"/>
      <c r="BR149" s="371"/>
      <c r="BS149" s="371"/>
      <c r="BT149" s="371"/>
      <c r="BU149" s="371"/>
      <c r="BV149" s="371"/>
      <c r="BW149" s="371"/>
      <c r="BX149" s="371"/>
      <c r="BY149" s="371"/>
      <c r="BZ149" s="371"/>
      <c r="CA149" s="371"/>
      <c r="CB149" s="371"/>
      <c r="CC149" s="371"/>
      <c r="CD149" s="371"/>
      <c r="CE149" s="371"/>
      <c r="CF149" s="371"/>
      <c r="CG149" s="371"/>
      <c r="CH149" s="371"/>
      <c r="CI149" s="371"/>
      <c r="CJ149" s="371"/>
      <c r="CK149" s="371"/>
      <c r="CL149" s="371"/>
      <c r="CM149" s="371"/>
      <c r="CN149" s="371"/>
      <c r="CO149" s="371"/>
      <c r="CP149" s="371"/>
      <c r="CQ149" s="371"/>
      <c r="CR149" s="371"/>
      <c r="CS149" s="371"/>
      <c r="CT149" s="371"/>
      <c r="CU149" s="371"/>
      <c r="CV149" s="371"/>
      <c r="CW149" s="371"/>
      <c r="CX149" s="371"/>
      <c r="CY149" s="371"/>
      <c r="CZ149" s="371"/>
      <c r="DA149" s="371"/>
      <c r="DB149" s="371"/>
      <c r="DC149" s="371"/>
      <c r="DD149" s="371"/>
      <c r="DE149" s="371"/>
      <c r="DF149" s="371"/>
      <c r="DG149" s="371"/>
      <c r="DH149" s="371"/>
      <c r="DI149" s="371"/>
      <c r="DJ149" s="371"/>
      <c r="DK149" s="371"/>
      <c r="DL149" s="371"/>
      <c r="DM149" s="371"/>
      <c r="DN149" s="371"/>
      <c r="DO149" s="371"/>
      <c r="DP149" s="371"/>
      <c r="DQ149" s="371"/>
      <c r="DR149" s="371"/>
      <c r="DS149" s="371"/>
      <c r="DT149" s="371"/>
      <c r="DU149" s="371"/>
      <c r="DV149" s="371"/>
      <c r="DW149" s="371"/>
      <c r="DX149" s="371"/>
      <c r="DY149" s="371"/>
      <c r="DZ149" s="371"/>
      <c r="EA149" s="371"/>
      <c r="EB149" s="371"/>
      <c r="EC149" s="371"/>
      <c r="ED149" s="371"/>
      <c r="EE149" s="371"/>
      <c r="EF149" s="371"/>
      <c r="EG149" s="371"/>
      <c r="EH149" s="371"/>
      <c r="EI149" s="371"/>
      <c r="EJ149" s="371"/>
      <c r="EK149" s="371"/>
      <c r="EL149" s="371"/>
      <c r="EM149" s="371"/>
      <c r="EN149" s="371"/>
      <c r="EO149" s="371"/>
      <c r="EP149" s="371"/>
      <c r="EQ149" s="371"/>
      <c r="ER149" s="371"/>
      <c r="ES149" s="371"/>
      <c r="ET149" s="371"/>
      <c r="EU149" s="371"/>
      <c r="EV149" s="371"/>
      <c r="EW149" s="371"/>
      <c r="EX149" s="371"/>
      <c r="EY149" s="371"/>
      <c r="EZ149" s="371"/>
      <c r="FA149" s="371"/>
      <c r="FB149" s="371"/>
      <c r="FC149" s="371"/>
      <c r="FD149" s="371"/>
      <c r="FE149" s="371"/>
      <c r="FF149" s="371"/>
      <c r="FG149" s="371"/>
      <c r="FH149" s="371"/>
      <c r="FI149" s="371"/>
      <c r="FJ149" s="371"/>
      <c r="FK149" s="371"/>
      <c r="FL149" s="371"/>
      <c r="FM149" s="371"/>
      <c r="FN149" s="371"/>
      <c r="FO149" s="371"/>
      <c r="FP149" s="371"/>
      <c r="FQ149" s="371"/>
      <c r="FR149" s="371"/>
      <c r="FS149" s="371"/>
      <c r="FT149" s="371"/>
      <c r="FU149" s="371"/>
      <c r="FV149" s="371"/>
      <c r="FW149" s="371"/>
      <c r="FX149" s="371"/>
      <c r="FY149" s="371"/>
      <c r="FZ149" s="371"/>
      <c r="GA149" s="371"/>
      <c r="GB149" s="371"/>
      <c r="GC149" s="371"/>
      <c r="GD149" s="371"/>
      <c r="GE149" s="371"/>
      <c r="GF149" s="371"/>
      <c r="GG149" s="371"/>
      <c r="GH149" s="371"/>
      <c r="GI149" s="371"/>
      <c r="GJ149" s="371"/>
      <c r="GK149" s="371"/>
      <c r="GL149" s="371"/>
      <c r="GM149" s="371"/>
      <c r="GN149" s="371"/>
      <c r="GO149" s="371"/>
      <c r="GP149" s="371"/>
      <c r="GQ149" s="371"/>
      <c r="GR149" s="371"/>
      <c r="GS149" s="371"/>
      <c r="GT149" s="371"/>
      <c r="GU149" s="371"/>
      <c r="GV149" s="371"/>
      <c r="GW149" s="371"/>
      <c r="GX149" s="371"/>
      <c r="GY149" s="371"/>
      <c r="GZ149" s="371"/>
      <c r="HA149" s="371"/>
      <c r="HB149" s="371"/>
      <c r="HC149" s="371"/>
      <c r="HD149" s="371"/>
      <c r="HE149" s="371"/>
      <c r="HF149" s="371"/>
      <c r="HG149" s="371"/>
      <c r="HH149" s="371"/>
      <c r="HI149" s="371"/>
      <c r="HJ149" s="371"/>
      <c r="HK149" s="371"/>
      <c r="HL149" s="371"/>
      <c r="HM149" s="371"/>
      <c r="HN149" s="371"/>
      <c r="HO149" s="371"/>
      <c r="HP149" s="371"/>
      <c r="HQ149" s="371"/>
      <c r="HR149" s="371"/>
      <c r="HS149" s="371"/>
      <c r="HT149" s="371"/>
      <c r="HU149" s="371"/>
      <c r="HV149" s="371"/>
      <c r="HW149" s="371"/>
      <c r="HX149" s="371"/>
      <c r="HY149" s="371"/>
      <c r="HZ149" s="371"/>
      <c r="IA149" s="371"/>
      <c r="IB149" s="371"/>
      <c r="IC149" s="371"/>
      <c r="ID149" s="371"/>
      <c r="IE149" s="371"/>
      <c r="IF149" s="371"/>
      <c r="IG149" s="371"/>
      <c r="IH149" s="371"/>
      <c r="II149" s="371"/>
      <c r="IJ149" s="371"/>
      <c r="IK149" s="371"/>
      <c r="IL149" s="371"/>
      <c r="IM149" s="371"/>
      <c r="IN149" s="371"/>
      <c r="IO149" s="371"/>
      <c r="IP149" s="371"/>
      <c r="IQ149" s="371"/>
      <c r="IR149" s="371"/>
      <c r="IS149" s="371"/>
      <c r="IT149" s="371"/>
      <c r="IU149" s="371"/>
      <c r="IV149" s="371"/>
      <c r="IW149" s="371"/>
      <c r="IX149" s="371"/>
      <c r="IY149" s="371"/>
      <c r="IZ149" s="371"/>
      <c r="JA149" s="371"/>
      <c r="JB149" s="371"/>
      <c r="JC149" s="371"/>
      <c r="JD149" s="371"/>
      <c r="JE149" s="371"/>
      <c r="JF149" s="371"/>
      <c r="JG149" s="371"/>
      <c r="JH149" s="371"/>
      <c r="JI149" s="371"/>
      <c r="JJ149" s="371"/>
      <c r="JK149" s="371"/>
      <c r="JL149" s="371"/>
      <c r="JM149" s="371"/>
      <c r="JN149" s="371"/>
      <c r="JO149" s="371"/>
      <c r="JP149" s="371"/>
      <c r="JQ149" s="371"/>
      <c r="JR149" s="371"/>
      <c r="JS149" s="371"/>
      <c r="JT149" s="371"/>
      <c r="JU149" s="371"/>
      <c r="JV149" s="371"/>
      <c r="JW149" s="371"/>
      <c r="JX149" s="371"/>
      <c r="JY149" s="371"/>
    </row>
    <row r="150" spans="1:285" s="20" customFormat="1" ht="309" customHeight="1" x14ac:dyDescent="0.25">
      <c r="A150" s="127" t="s">
        <v>606</v>
      </c>
      <c r="B150" s="51" t="s">
        <v>648</v>
      </c>
      <c r="C150" s="51" t="s">
        <v>97</v>
      </c>
      <c r="D150" s="197"/>
      <c r="E150" s="108"/>
      <c r="F150" s="108"/>
      <c r="G150" s="108"/>
      <c r="H150" s="108"/>
      <c r="I150" s="108"/>
      <c r="J150" s="108"/>
      <c r="K150" s="118">
        <f t="shared" si="64"/>
        <v>0</v>
      </c>
      <c r="L150" s="108">
        <v>222480</v>
      </c>
      <c r="M150" s="108"/>
      <c r="N150" s="108"/>
      <c r="O150" s="108"/>
      <c r="P150" s="108">
        <v>1260720</v>
      </c>
      <c r="Q150" s="108"/>
      <c r="R150" s="49">
        <f t="shared" si="65"/>
        <v>1483200</v>
      </c>
      <c r="S150" s="108">
        <v>222480</v>
      </c>
      <c r="T150" s="108"/>
      <c r="U150" s="108"/>
      <c r="V150" s="108"/>
      <c r="W150" s="108">
        <v>1260720</v>
      </c>
      <c r="X150" s="108"/>
      <c r="Y150" s="87">
        <f t="shared" si="60"/>
        <v>1483200</v>
      </c>
      <c r="Z150" s="108"/>
      <c r="AA150" s="108"/>
      <c r="AB150" s="108"/>
      <c r="AC150" s="108"/>
      <c r="AD150" s="108"/>
      <c r="AE150" s="108"/>
      <c r="AF150" s="87">
        <f t="shared" si="61"/>
        <v>0</v>
      </c>
      <c r="AG150" s="108"/>
      <c r="AH150" s="108"/>
      <c r="AI150" s="108"/>
      <c r="AJ150" s="108"/>
      <c r="AK150" s="108"/>
      <c r="AL150" s="108"/>
      <c r="AM150" s="87">
        <f t="shared" si="62"/>
        <v>0</v>
      </c>
      <c r="AN150" s="108"/>
      <c r="AO150" s="108"/>
      <c r="AP150" s="108"/>
      <c r="AQ150" s="108"/>
      <c r="AR150" s="108"/>
      <c r="AS150" s="108"/>
      <c r="AT150" s="87">
        <f t="shared" si="63"/>
        <v>0</v>
      </c>
      <c r="AU150" s="95">
        <f>AT150+AM150+AF150+Y150+R150+K150</f>
        <v>2966400</v>
      </c>
      <c r="AV150" s="96" t="s">
        <v>649</v>
      </c>
      <c r="AW150" s="108">
        <v>2023</v>
      </c>
      <c r="AX150" s="108">
        <v>2024</v>
      </c>
      <c r="AY150" s="51" t="s">
        <v>88</v>
      </c>
      <c r="AZ150" s="360"/>
      <c r="BA150" s="360"/>
      <c r="BB150" s="360"/>
      <c r="BC150" s="360"/>
      <c r="BD150" s="360"/>
      <c r="BE150" s="360"/>
      <c r="BF150" s="360"/>
      <c r="BG150" s="360"/>
      <c r="BH150" s="360"/>
      <c r="BI150" s="360"/>
      <c r="BJ150" s="360"/>
      <c r="BK150" s="360"/>
      <c r="BL150" s="360"/>
      <c r="BM150" s="360"/>
      <c r="BN150" s="360"/>
      <c r="BO150" s="360"/>
      <c r="BP150" s="360"/>
      <c r="BQ150" s="360"/>
      <c r="BR150" s="360"/>
      <c r="BS150" s="360"/>
      <c r="BT150" s="360"/>
      <c r="BU150" s="360"/>
      <c r="BV150" s="360"/>
      <c r="BW150" s="360"/>
      <c r="BX150" s="360"/>
      <c r="BY150" s="360"/>
      <c r="BZ150" s="360"/>
      <c r="CA150" s="360"/>
      <c r="CB150" s="360"/>
      <c r="CC150" s="360"/>
      <c r="CD150" s="360"/>
      <c r="CE150" s="360"/>
      <c r="CF150" s="360"/>
      <c r="CG150" s="360"/>
      <c r="CH150" s="360"/>
      <c r="CI150" s="360"/>
      <c r="CJ150" s="360"/>
      <c r="CK150" s="360"/>
      <c r="CL150" s="360"/>
      <c r="CM150" s="360"/>
      <c r="CN150" s="360"/>
      <c r="CO150" s="360"/>
      <c r="CP150" s="360"/>
      <c r="CQ150" s="360"/>
      <c r="CR150" s="360"/>
      <c r="CS150" s="360"/>
      <c r="CT150" s="360"/>
      <c r="CU150" s="360"/>
      <c r="CV150" s="360"/>
      <c r="CW150" s="360"/>
      <c r="CX150" s="360"/>
      <c r="CY150" s="360"/>
      <c r="CZ150" s="360"/>
      <c r="DA150" s="360"/>
      <c r="DB150" s="360"/>
      <c r="DC150" s="360"/>
      <c r="DD150" s="360"/>
      <c r="DE150" s="360"/>
      <c r="DF150" s="360"/>
      <c r="DG150" s="360"/>
      <c r="DH150" s="360"/>
      <c r="DI150" s="360"/>
      <c r="DJ150" s="360"/>
      <c r="DK150" s="360"/>
      <c r="DL150" s="360"/>
      <c r="DM150" s="360"/>
      <c r="DN150" s="360"/>
      <c r="DO150" s="360"/>
      <c r="DP150" s="360"/>
      <c r="DQ150" s="360"/>
      <c r="DR150" s="360"/>
      <c r="DS150" s="360"/>
      <c r="DT150" s="360"/>
      <c r="DU150" s="360"/>
      <c r="DV150" s="360"/>
      <c r="DW150" s="360"/>
      <c r="DX150" s="360"/>
      <c r="DY150" s="360"/>
      <c r="DZ150" s="360"/>
      <c r="EA150" s="360"/>
      <c r="EB150" s="360"/>
      <c r="EC150" s="360"/>
      <c r="ED150" s="360"/>
      <c r="EE150" s="360"/>
      <c r="EF150" s="360"/>
      <c r="EG150" s="360"/>
      <c r="EH150" s="360"/>
      <c r="EI150" s="360"/>
      <c r="EJ150" s="360"/>
      <c r="EK150" s="360"/>
      <c r="EL150" s="360"/>
      <c r="EM150" s="360"/>
      <c r="EN150" s="360"/>
      <c r="EO150" s="360"/>
      <c r="EP150" s="360"/>
      <c r="EQ150" s="360"/>
      <c r="ER150" s="360"/>
      <c r="ES150" s="360"/>
      <c r="ET150" s="360"/>
      <c r="EU150" s="360"/>
      <c r="EV150" s="360"/>
      <c r="EW150" s="360"/>
      <c r="EX150" s="360"/>
      <c r="EY150" s="360"/>
      <c r="EZ150" s="360"/>
      <c r="FA150" s="360"/>
      <c r="FB150" s="360"/>
      <c r="FC150" s="360"/>
      <c r="FD150" s="360"/>
      <c r="FE150" s="360"/>
      <c r="FF150" s="360"/>
      <c r="FG150" s="360"/>
      <c r="FH150" s="360"/>
      <c r="FI150" s="360"/>
      <c r="FJ150" s="360"/>
      <c r="FK150" s="360"/>
      <c r="FL150" s="360"/>
      <c r="FM150" s="360"/>
      <c r="FN150" s="360"/>
      <c r="FO150" s="360"/>
      <c r="FP150" s="360"/>
      <c r="FQ150" s="360"/>
      <c r="FR150" s="360"/>
      <c r="FS150" s="360"/>
      <c r="FT150" s="360"/>
      <c r="FU150" s="360"/>
      <c r="FV150" s="360"/>
      <c r="FW150" s="360"/>
      <c r="FX150" s="360"/>
      <c r="FY150" s="360"/>
      <c r="FZ150" s="360"/>
      <c r="GA150" s="360"/>
      <c r="GB150" s="360"/>
      <c r="GC150" s="360"/>
      <c r="GD150" s="360"/>
      <c r="GE150" s="360"/>
      <c r="GF150" s="360"/>
      <c r="GG150" s="360"/>
      <c r="GH150" s="360"/>
      <c r="GI150" s="360"/>
      <c r="GJ150" s="360"/>
      <c r="GK150" s="360"/>
      <c r="GL150" s="360"/>
      <c r="GM150" s="360"/>
      <c r="GN150" s="360"/>
      <c r="GO150" s="360"/>
      <c r="GP150" s="360"/>
      <c r="GQ150" s="360"/>
      <c r="GR150" s="360"/>
      <c r="GS150" s="360"/>
      <c r="GT150" s="360"/>
      <c r="GU150" s="360"/>
      <c r="GV150" s="360"/>
      <c r="GW150" s="360"/>
      <c r="GX150" s="360"/>
      <c r="GY150" s="360"/>
      <c r="GZ150" s="360"/>
      <c r="HA150" s="360"/>
      <c r="HB150" s="360"/>
      <c r="HC150" s="360"/>
      <c r="HD150" s="360"/>
      <c r="HE150" s="360"/>
      <c r="HF150" s="360"/>
      <c r="HG150" s="360"/>
      <c r="HH150" s="360"/>
      <c r="HI150" s="360"/>
      <c r="HJ150" s="360"/>
      <c r="HK150" s="360"/>
      <c r="HL150" s="360"/>
      <c r="HM150" s="360"/>
      <c r="HN150" s="360"/>
      <c r="HO150" s="360"/>
      <c r="HP150" s="360"/>
      <c r="HQ150" s="360"/>
      <c r="HR150" s="360"/>
      <c r="HS150" s="360"/>
      <c r="HT150" s="360"/>
      <c r="HU150" s="360"/>
      <c r="HV150" s="360"/>
      <c r="HW150" s="360"/>
      <c r="HX150" s="360"/>
      <c r="HY150" s="360"/>
      <c r="HZ150" s="360"/>
      <c r="IA150" s="360"/>
      <c r="IB150" s="360"/>
      <c r="IC150" s="360"/>
      <c r="ID150" s="360"/>
      <c r="IE150" s="360"/>
      <c r="IF150" s="360"/>
      <c r="IG150" s="360"/>
      <c r="IH150" s="360"/>
      <c r="II150" s="360"/>
      <c r="IJ150" s="360"/>
      <c r="IK150" s="360"/>
      <c r="IL150" s="360"/>
      <c r="IM150" s="360"/>
      <c r="IN150" s="360"/>
      <c r="IO150" s="360"/>
      <c r="IP150" s="360"/>
      <c r="IQ150" s="360"/>
      <c r="IR150" s="360"/>
      <c r="IS150" s="360"/>
      <c r="IT150" s="360"/>
      <c r="IU150" s="360"/>
      <c r="IV150" s="360"/>
      <c r="IW150" s="360"/>
      <c r="IX150" s="360"/>
      <c r="IY150" s="360"/>
      <c r="IZ150" s="360"/>
      <c r="JA150" s="360"/>
      <c r="JB150" s="360"/>
      <c r="JC150" s="360"/>
      <c r="JD150" s="360"/>
      <c r="JE150" s="360"/>
      <c r="JF150" s="360"/>
      <c r="JG150" s="360"/>
      <c r="JH150" s="360"/>
      <c r="JI150" s="360"/>
      <c r="JJ150" s="360"/>
      <c r="JK150" s="360"/>
      <c r="JL150" s="360"/>
      <c r="JM150" s="360"/>
      <c r="JN150" s="360"/>
      <c r="JO150" s="360"/>
      <c r="JP150" s="360"/>
      <c r="JQ150" s="360"/>
      <c r="JR150" s="360"/>
      <c r="JS150" s="360"/>
      <c r="JT150" s="360"/>
      <c r="JU150" s="360"/>
      <c r="JV150" s="360"/>
      <c r="JW150" s="360"/>
      <c r="JX150" s="360"/>
      <c r="JY150" s="360"/>
    </row>
    <row r="151" spans="1:285" s="360" customFormat="1" ht="348" customHeight="1" x14ac:dyDescent="0.25">
      <c r="A151" s="501" t="s">
        <v>607</v>
      </c>
      <c r="B151" s="485" t="s">
        <v>186</v>
      </c>
      <c r="C151" s="485" t="s">
        <v>97</v>
      </c>
      <c r="D151" s="502"/>
      <c r="E151" s="503"/>
      <c r="F151" s="503"/>
      <c r="G151" s="503"/>
      <c r="H151" s="503"/>
      <c r="I151" s="503"/>
      <c r="J151" s="503"/>
      <c r="K151" s="504">
        <f t="shared" si="64"/>
        <v>0</v>
      </c>
      <c r="L151" s="503"/>
      <c r="M151" s="503"/>
      <c r="N151" s="503"/>
      <c r="O151" s="503"/>
      <c r="P151" s="503"/>
      <c r="Q151" s="503"/>
      <c r="R151" s="273">
        <f t="shared" si="65"/>
        <v>0</v>
      </c>
      <c r="S151" s="503"/>
      <c r="T151" s="503"/>
      <c r="U151" s="503"/>
      <c r="V151" s="503"/>
      <c r="W151" s="503"/>
      <c r="X151" s="503"/>
      <c r="Y151" s="236">
        <f t="shared" si="60"/>
        <v>0</v>
      </c>
      <c r="Z151" s="503"/>
      <c r="AA151" s="503"/>
      <c r="AB151" s="503"/>
      <c r="AC151" s="503"/>
      <c r="AD151" s="503"/>
      <c r="AE151" s="503"/>
      <c r="AF151" s="236">
        <f t="shared" si="61"/>
        <v>0</v>
      </c>
      <c r="AG151" s="505">
        <v>15000</v>
      </c>
      <c r="AH151" s="503"/>
      <c r="AI151" s="505">
        <v>85000</v>
      </c>
      <c r="AJ151" s="503" t="s">
        <v>46</v>
      </c>
      <c r="AK151" s="503"/>
      <c r="AL151" s="503"/>
      <c r="AM151" s="236">
        <f t="shared" si="62"/>
        <v>100000</v>
      </c>
      <c r="AN151" s="505">
        <v>135000</v>
      </c>
      <c r="AO151" s="503"/>
      <c r="AP151" s="505">
        <v>765000</v>
      </c>
      <c r="AQ151" s="503" t="s">
        <v>46</v>
      </c>
      <c r="AR151" s="503"/>
      <c r="AS151" s="503"/>
      <c r="AT151" s="236">
        <f t="shared" si="63"/>
        <v>900000</v>
      </c>
      <c r="AU151" s="490">
        <f>AT151+AM151+AF151+Y151+R151+K151</f>
        <v>1000000</v>
      </c>
      <c r="AV151" s="506" t="s">
        <v>1097</v>
      </c>
      <c r="AW151" s="503">
        <v>2022</v>
      </c>
      <c r="AX151" s="503">
        <v>2027</v>
      </c>
      <c r="AY151" s="485" t="s">
        <v>1098</v>
      </c>
    </row>
    <row r="152" spans="1:285" s="360" customFormat="1" ht="37.5" customHeight="1" x14ac:dyDescent="0.25">
      <c r="A152" s="493" t="s">
        <v>1102</v>
      </c>
      <c r="B152" s="494"/>
      <c r="C152" s="494"/>
      <c r="D152" s="494"/>
      <c r="E152" s="494"/>
      <c r="F152" s="494"/>
      <c r="G152" s="494"/>
      <c r="H152" s="494"/>
      <c r="I152" s="494"/>
      <c r="J152" s="494"/>
      <c r="K152" s="494"/>
      <c r="L152" s="494"/>
      <c r="M152" s="494"/>
      <c r="N152" s="494"/>
      <c r="O152" s="494"/>
      <c r="P152" s="494"/>
      <c r="Q152" s="494"/>
      <c r="R152" s="494"/>
      <c r="S152" s="494"/>
      <c r="T152" s="494"/>
      <c r="U152" s="494"/>
      <c r="V152" s="494"/>
      <c r="W152" s="494"/>
      <c r="X152" s="494"/>
      <c r="Y152" s="494"/>
      <c r="Z152" s="494"/>
      <c r="AA152" s="494"/>
      <c r="AB152" s="494"/>
      <c r="AC152" s="494"/>
      <c r="AD152" s="494"/>
      <c r="AE152" s="494"/>
      <c r="AF152" s="494"/>
      <c r="AG152" s="494"/>
      <c r="AH152" s="494"/>
      <c r="AI152" s="494"/>
      <c r="AJ152" s="494"/>
      <c r="AK152" s="494"/>
      <c r="AL152" s="494"/>
      <c r="AM152" s="494"/>
      <c r="AN152" s="494"/>
      <c r="AO152" s="494"/>
      <c r="AP152" s="494"/>
      <c r="AQ152" s="494"/>
      <c r="AR152" s="494"/>
      <c r="AS152" s="494"/>
      <c r="AT152" s="494"/>
      <c r="AU152" s="494"/>
      <c r="AV152" s="494"/>
      <c r="AW152" s="494"/>
      <c r="AX152" s="494"/>
      <c r="AY152" s="495"/>
      <c r="AZ152" s="363"/>
      <c r="BD152" s="361"/>
      <c r="CT152" s="363"/>
      <c r="CU152" s="377"/>
      <c r="CW152" s="361"/>
    </row>
    <row r="153" spans="1:285" ht="93.6" customHeight="1" x14ac:dyDescent="0.25">
      <c r="A153" s="167" t="s">
        <v>1086</v>
      </c>
      <c r="B153" s="232" t="s">
        <v>1087</v>
      </c>
      <c r="C153" s="233" t="s">
        <v>97</v>
      </c>
      <c r="D153" s="234"/>
      <c r="E153" s="234"/>
      <c r="F153" s="234"/>
      <c r="G153" s="234"/>
      <c r="H153" s="234"/>
      <c r="I153" s="234"/>
      <c r="J153" s="234"/>
      <c r="K153" s="259">
        <f t="shared" si="64"/>
        <v>0</v>
      </c>
      <c r="L153" s="236">
        <v>0</v>
      </c>
      <c r="M153" s="234"/>
      <c r="N153" s="234"/>
      <c r="O153" s="234"/>
      <c r="P153" s="234"/>
      <c r="Q153" s="234"/>
      <c r="R153" s="236">
        <f t="shared" si="65"/>
        <v>0</v>
      </c>
      <c r="S153" s="234"/>
      <c r="T153" s="234"/>
      <c r="U153" s="234"/>
      <c r="V153" s="234"/>
      <c r="W153" s="234"/>
      <c r="X153" s="234"/>
      <c r="Y153" s="259">
        <f t="shared" si="60"/>
        <v>0</v>
      </c>
      <c r="Z153" s="235">
        <v>57352.94</v>
      </c>
      <c r="AA153" s="235"/>
      <c r="AB153" s="235">
        <v>325000</v>
      </c>
      <c r="AC153" s="260" t="s">
        <v>46</v>
      </c>
      <c r="AD153" s="234"/>
      <c r="AE153" s="234"/>
      <c r="AF153" s="259">
        <f t="shared" si="61"/>
        <v>382352.94</v>
      </c>
      <c r="AG153" s="235">
        <v>57352.94</v>
      </c>
      <c r="AH153" s="235"/>
      <c r="AI153" s="235">
        <v>325000</v>
      </c>
      <c r="AJ153" s="260" t="s">
        <v>46</v>
      </c>
      <c r="AK153" s="234"/>
      <c r="AL153" s="234"/>
      <c r="AM153" s="259">
        <f t="shared" si="62"/>
        <v>382352.94</v>
      </c>
      <c r="AN153" s="234">
        <v>0</v>
      </c>
      <c r="AO153" s="234">
        <v>0</v>
      </c>
      <c r="AP153" s="234">
        <v>0</v>
      </c>
      <c r="AQ153" s="234" t="s">
        <v>46</v>
      </c>
      <c r="AR153" s="234">
        <v>0</v>
      </c>
      <c r="AS153" s="234">
        <v>0</v>
      </c>
      <c r="AT153" s="236">
        <f t="shared" si="63"/>
        <v>0</v>
      </c>
      <c r="AU153" s="272">
        <f t="shared" ref="AU153" si="66">AT153+AM153+AF153+Y153+R153+K153</f>
        <v>764705.88</v>
      </c>
      <c r="AV153" s="238" t="s">
        <v>1088</v>
      </c>
      <c r="AW153" s="234">
        <v>2025</v>
      </c>
      <c r="AX153" s="234">
        <v>2026</v>
      </c>
      <c r="AY153" s="52" t="s">
        <v>68</v>
      </c>
    </row>
    <row r="154" spans="1:285" customFormat="1" ht="34.5" customHeight="1" x14ac:dyDescent="0.25">
      <c r="A154" s="380" t="s">
        <v>1089</v>
      </c>
      <c r="B154" s="381"/>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1"/>
      <c r="AJ154" s="381"/>
      <c r="AK154" s="381"/>
      <c r="AL154" s="381"/>
      <c r="AM154" s="381"/>
      <c r="AN154" s="381"/>
      <c r="AO154" s="381"/>
      <c r="AP154" s="381"/>
      <c r="AQ154" s="381"/>
      <c r="AR154" s="381"/>
      <c r="AS154" s="381"/>
      <c r="AT154" s="381"/>
      <c r="AU154" s="381"/>
      <c r="AV154" s="381"/>
      <c r="AW154" s="381"/>
      <c r="AX154" s="381"/>
      <c r="AY154" s="382"/>
      <c r="AZ154" s="362"/>
      <c r="BA154" s="362"/>
      <c r="BB154" s="362"/>
      <c r="BC154" s="362"/>
      <c r="BD154" s="362"/>
      <c r="BE154" s="362"/>
      <c r="BF154" s="362"/>
      <c r="BG154" s="362"/>
      <c r="BH154" s="362"/>
      <c r="BI154" s="362"/>
      <c r="BJ154" s="362"/>
      <c r="BK154" s="362"/>
      <c r="BL154" s="362"/>
      <c r="BM154" s="362"/>
      <c r="BN154" s="362"/>
      <c r="BO154" s="362"/>
      <c r="BP154" s="362"/>
      <c r="BQ154" s="362"/>
      <c r="BR154" s="362"/>
      <c r="BS154" s="362"/>
      <c r="BT154" s="362"/>
      <c r="BU154" s="362"/>
      <c r="BV154" s="362"/>
      <c r="BW154" s="362"/>
      <c r="BX154" s="362"/>
      <c r="BY154" s="362"/>
      <c r="BZ154" s="362"/>
      <c r="CA154" s="362"/>
      <c r="CB154" s="362"/>
      <c r="CC154" s="362"/>
      <c r="CD154" s="362"/>
      <c r="CE154" s="362"/>
      <c r="CF154" s="362"/>
      <c r="CG154" s="362"/>
      <c r="CH154" s="362"/>
      <c r="CI154" s="362"/>
      <c r="CJ154" s="362"/>
      <c r="CK154" s="362"/>
      <c r="CL154" s="362"/>
      <c r="CM154" s="362"/>
      <c r="CN154" s="362"/>
      <c r="CO154" s="362"/>
      <c r="CP154" s="362"/>
      <c r="CQ154" s="362"/>
      <c r="CR154" s="362"/>
      <c r="CS154" s="362"/>
      <c r="CT154" s="362"/>
      <c r="CU154" s="362"/>
      <c r="CV154" s="362"/>
      <c r="CW154" s="362"/>
      <c r="CX154" s="362"/>
      <c r="CY154" s="362"/>
      <c r="CZ154" s="362"/>
      <c r="DA154" s="362"/>
      <c r="DB154" s="362"/>
      <c r="DC154" s="362"/>
      <c r="DD154" s="362"/>
      <c r="DE154" s="362"/>
      <c r="DF154" s="362"/>
      <c r="DG154" s="362"/>
      <c r="DH154" s="362"/>
      <c r="DI154" s="362"/>
      <c r="DJ154" s="362"/>
      <c r="DK154" s="362"/>
      <c r="DL154" s="362"/>
      <c r="DM154" s="362"/>
      <c r="DN154" s="362"/>
      <c r="DO154" s="362"/>
      <c r="DP154" s="362"/>
      <c r="DQ154" s="362"/>
      <c r="DR154" s="362"/>
      <c r="DS154" s="362"/>
      <c r="DT154" s="362"/>
      <c r="DU154" s="362"/>
      <c r="DV154" s="362"/>
      <c r="DW154" s="362"/>
      <c r="DX154" s="362"/>
      <c r="DY154" s="362"/>
      <c r="DZ154" s="362"/>
      <c r="EA154" s="362"/>
      <c r="EB154" s="362"/>
      <c r="EC154" s="362"/>
      <c r="ED154" s="362"/>
      <c r="EE154" s="362"/>
      <c r="EF154" s="362"/>
      <c r="EG154" s="362"/>
      <c r="EH154" s="364"/>
      <c r="EI154" s="364"/>
      <c r="EJ154" s="364"/>
      <c r="EK154" s="364"/>
      <c r="EL154" s="364"/>
      <c r="EM154" s="364"/>
      <c r="EN154" s="364"/>
      <c r="EO154" s="364"/>
      <c r="EP154" s="364"/>
      <c r="EQ154" s="364"/>
      <c r="ER154" s="364"/>
      <c r="ES154" s="364"/>
      <c r="ET154" s="364"/>
      <c r="EU154" s="364"/>
      <c r="EV154" s="364"/>
      <c r="EW154" s="364"/>
      <c r="EX154" s="364"/>
      <c r="EY154" s="364"/>
      <c r="EZ154" s="364"/>
      <c r="FA154" s="364"/>
      <c r="FB154" s="364"/>
      <c r="FC154" s="364"/>
      <c r="FD154" s="364"/>
      <c r="FE154" s="364"/>
      <c r="FF154" s="364"/>
      <c r="FG154" s="364"/>
      <c r="FH154" s="364"/>
      <c r="FI154" s="364"/>
      <c r="FJ154" s="364"/>
      <c r="FK154" s="364"/>
      <c r="FL154" s="364"/>
      <c r="FM154" s="364"/>
      <c r="FN154" s="364"/>
      <c r="FO154" s="364"/>
      <c r="FP154" s="364"/>
      <c r="FQ154" s="364"/>
      <c r="FR154" s="364"/>
      <c r="FS154" s="364"/>
      <c r="FT154" s="364"/>
      <c r="FU154" s="364"/>
      <c r="FV154" s="364"/>
      <c r="FW154" s="364"/>
      <c r="FX154" s="364"/>
      <c r="FY154" s="364"/>
      <c r="FZ154" s="364"/>
      <c r="GA154" s="364"/>
      <c r="GB154" s="364"/>
      <c r="GC154" s="364"/>
      <c r="GD154" s="364"/>
      <c r="GE154" s="364"/>
      <c r="GF154" s="364"/>
      <c r="GG154" s="364"/>
      <c r="GH154" s="364"/>
      <c r="GI154" s="364"/>
      <c r="GJ154" s="364"/>
      <c r="GK154" s="364"/>
      <c r="GL154" s="364"/>
      <c r="GM154" s="364"/>
      <c r="GN154" s="364"/>
      <c r="GO154" s="364"/>
      <c r="GP154" s="364"/>
      <c r="GQ154" s="364"/>
      <c r="GR154" s="364"/>
      <c r="GS154" s="364"/>
      <c r="GT154" s="364"/>
      <c r="GU154" s="364"/>
      <c r="GV154" s="364"/>
      <c r="GW154" s="364"/>
      <c r="GX154" s="364"/>
      <c r="GY154" s="364"/>
      <c r="GZ154" s="364"/>
      <c r="HA154" s="364"/>
      <c r="HB154" s="364"/>
      <c r="HC154" s="364"/>
      <c r="HD154" s="364"/>
      <c r="HE154" s="364"/>
      <c r="HF154" s="364"/>
      <c r="HG154" s="364"/>
      <c r="HH154" s="364"/>
      <c r="HI154" s="364"/>
      <c r="HJ154" s="364"/>
      <c r="HK154" s="364"/>
      <c r="HL154" s="364"/>
      <c r="HM154" s="364"/>
      <c r="HN154" s="364"/>
      <c r="HO154" s="364"/>
      <c r="HP154" s="364"/>
      <c r="HQ154" s="364"/>
      <c r="HR154" s="364"/>
      <c r="HS154" s="364"/>
      <c r="HT154" s="364"/>
      <c r="HU154" s="364"/>
      <c r="HV154" s="364"/>
      <c r="HW154" s="364"/>
      <c r="HX154" s="364"/>
      <c r="HY154" s="364"/>
      <c r="HZ154" s="364"/>
      <c r="IA154" s="364"/>
      <c r="IB154" s="364"/>
      <c r="IC154" s="364"/>
      <c r="ID154" s="364"/>
      <c r="IE154" s="364"/>
      <c r="IF154" s="364"/>
      <c r="IG154" s="364"/>
      <c r="IH154" s="364"/>
      <c r="II154" s="364"/>
      <c r="IJ154" s="364"/>
      <c r="IK154" s="364"/>
      <c r="IL154" s="364"/>
      <c r="IM154" s="364"/>
      <c r="IN154" s="364"/>
      <c r="IO154" s="364"/>
      <c r="IP154" s="364"/>
      <c r="IQ154" s="364"/>
      <c r="IR154" s="364"/>
      <c r="IS154" s="364"/>
      <c r="IT154" s="364"/>
      <c r="IU154" s="364"/>
      <c r="IV154" s="364"/>
      <c r="IW154" s="364"/>
      <c r="IX154" s="364"/>
      <c r="IY154" s="364"/>
      <c r="IZ154" s="364"/>
      <c r="JA154" s="364"/>
      <c r="JB154" s="364"/>
      <c r="JC154" s="364"/>
      <c r="JD154" s="364"/>
      <c r="JE154" s="364"/>
      <c r="JF154" s="364"/>
      <c r="JG154" s="364"/>
      <c r="JH154" s="364"/>
      <c r="JI154" s="364"/>
      <c r="JJ154" s="364"/>
      <c r="JK154" s="364"/>
      <c r="JL154" s="364"/>
      <c r="JM154" s="364"/>
      <c r="JN154" s="364"/>
      <c r="JO154" s="364"/>
      <c r="JP154" s="364"/>
      <c r="JQ154" s="364"/>
      <c r="JR154" s="364"/>
      <c r="JS154" s="364"/>
      <c r="JT154" s="364"/>
      <c r="JU154" s="364"/>
      <c r="JV154" s="364"/>
      <c r="JW154" s="364"/>
      <c r="JX154" s="364"/>
      <c r="JY154" s="364"/>
    </row>
    <row r="155" spans="1:285" s="20" customFormat="1" ht="29.45" customHeight="1" x14ac:dyDescent="0.25">
      <c r="A155" s="386" t="s">
        <v>608</v>
      </c>
      <c r="B155" s="387"/>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60"/>
      <c r="BA155" s="360"/>
      <c r="BB155" s="360"/>
      <c r="BC155" s="360"/>
      <c r="BD155" s="360"/>
      <c r="BE155" s="360"/>
      <c r="BF155" s="360"/>
      <c r="BG155" s="360"/>
      <c r="BH155" s="360"/>
      <c r="BI155" s="360"/>
      <c r="BJ155" s="360"/>
      <c r="BK155" s="360"/>
      <c r="BL155" s="360"/>
      <c r="BM155" s="360"/>
      <c r="BN155" s="360"/>
      <c r="BO155" s="360"/>
      <c r="BP155" s="360"/>
      <c r="BQ155" s="360"/>
      <c r="BR155" s="360"/>
      <c r="BS155" s="360"/>
      <c r="BT155" s="360"/>
      <c r="BU155" s="360"/>
      <c r="BV155" s="360"/>
      <c r="BW155" s="360"/>
      <c r="BX155" s="360"/>
      <c r="BY155" s="360"/>
      <c r="BZ155" s="360"/>
      <c r="CA155" s="360"/>
      <c r="CB155" s="360"/>
      <c r="CC155" s="360"/>
      <c r="CD155" s="360"/>
      <c r="CE155" s="360"/>
      <c r="CF155" s="360"/>
      <c r="CG155" s="360"/>
      <c r="CH155" s="360"/>
      <c r="CI155" s="360"/>
      <c r="CJ155" s="360"/>
      <c r="CK155" s="360"/>
      <c r="CL155" s="360"/>
      <c r="CM155" s="360"/>
      <c r="CN155" s="360"/>
      <c r="CO155" s="360"/>
      <c r="CP155" s="360"/>
      <c r="CQ155" s="360"/>
      <c r="CR155" s="360"/>
      <c r="CS155" s="360"/>
      <c r="CT155" s="360"/>
      <c r="CU155" s="360"/>
      <c r="CV155" s="360"/>
      <c r="CW155" s="360"/>
      <c r="CX155" s="360"/>
      <c r="CY155" s="360"/>
      <c r="CZ155" s="360"/>
      <c r="DA155" s="360"/>
      <c r="DB155" s="360"/>
      <c r="DC155" s="360"/>
      <c r="DD155" s="360"/>
      <c r="DE155" s="360"/>
      <c r="DF155" s="360"/>
      <c r="DG155" s="360"/>
      <c r="DH155" s="360"/>
      <c r="DI155" s="360"/>
      <c r="DJ155" s="360"/>
      <c r="DK155" s="360"/>
      <c r="DL155" s="360"/>
      <c r="DM155" s="360"/>
      <c r="DN155" s="360"/>
      <c r="DO155" s="360"/>
      <c r="DP155" s="360"/>
      <c r="DQ155" s="360"/>
      <c r="DR155" s="360"/>
      <c r="DS155" s="360"/>
      <c r="DT155" s="360"/>
      <c r="DU155" s="360"/>
      <c r="DV155" s="360"/>
      <c r="DW155" s="360"/>
      <c r="DX155" s="360"/>
      <c r="DY155" s="360"/>
      <c r="DZ155" s="360"/>
      <c r="EA155" s="360"/>
      <c r="EB155" s="360"/>
      <c r="EC155" s="360"/>
      <c r="ED155" s="360"/>
      <c r="EE155" s="360"/>
      <c r="EF155" s="360"/>
      <c r="EG155" s="360"/>
      <c r="EH155" s="360"/>
      <c r="EI155" s="360"/>
      <c r="EJ155" s="360"/>
      <c r="EK155" s="360"/>
      <c r="EL155" s="360"/>
      <c r="EM155" s="360"/>
      <c r="EN155" s="360"/>
      <c r="EO155" s="360"/>
      <c r="EP155" s="360"/>
      <c r="EQ155" s="360"/>
      <c r="ER155" s="360"/>
      <c r="ES155" s="360"/>
      <c r="ET155" s="360"/>
      <c r="EU155" s="360"/>
      <c r="EV155" s="360"/>
      <c r="EW155" s="360"/>
      <c r="EX155" s="360"/>
      <c r="EY155" s="360"/>
      <c r="EZ155" s="360"/>
      <c r="FA155" s="360"/>
      <c r="FB155" s="360"/>
      <c r="FC155" s="360"/>
      <c r="FD155" s="360"/>
      <c r="FE155" s="360"/>
      <c r="FF155" s="360"/>
      <c r="FG155" s="360"/>
      <c r="FH155" s="360"/>
      <c r="FI155" s="360"/>
      <c r="FJ155" s="360"/>
      <c r="FK155" s="360"/>
      <c r="FL155" s="360"/>
      <c r="FM155" s="360"/>
      <c r="FN155" s="360"/>
      <c r="FO155" s="360"/>
      <c r="FP155" s="360"/>
      <c r="FQ155" s="360"/>
      <c r="FR155" s="360"/>
      <c r="FS155" s="360"/>
      <c r="FT155" s="360"/>
      <c r="FU155" s="360"/>
      <c r="FV155" s="360"/>
      <c r="FW155" s="360"/>
      <c r="FX155" s="360"/>
      <c r="FY155" s="360"/>
      <c r="FZ155" s="360"/>
      <c r="GA155" s="360"/>
      <c r="GB155" s="360"/>
      <c r="GC155" s="360"/>
      <c r="GD155" s="360"/>
      <c r="GE155" s="360"/>
      <c r="GF155" s="360"/>
      <c r="GG155" s="360"/>
      <c r="GH155" s="360"/>
      <c r="GI155" s="360"/>
      <c r="GJ155" s="360"/>
      <c r="GK155" s="360"/>
      <c r="GL155" s="360"/>
      <c r="GM155" s="360"/>
      <c r="GN155" s="360"/>
      <c r="GO155" s="360"/>
      <c r="GP155" s="360"/>
      <c r="GQ155" s="360"/>
      <c r="GR155" s="360"/>
      <c r="GS155" s="360"/>
      <c r="GT155" s="360"/>
      <c r="GU155" s="360"/>
      <c r="GV155" s="360"/>
      <c r="GW155" s="360"/>
      <c r="GX155" s="360"/>
      <c r="GY155" s="360"/>
      <c r="GZ155" s="360"/>
      <c r="HA155" s="360"/>
      <c r="HB155" s="360"/>
      <c r="HC155" s="360"/>
      <c r="HD155" s="360"/>
      <c r="HE155" s="360"/>
      <c r="HF155" s="360"/>
      <c r="HG155" s="360"/>
      <c r="HH155" s="360"/>
      <c r="HI155" s="360"/>
      <c r="HJ155" s="360"/>
      <c r="HK155" s="360"/>
      <c r="HL155" s="360"/>
      <c r="HM155" s="360"/>
      <c r="HN155" s="360"/>
      <c r="HO155" s="360"/>
      <c r="HP155" s="360"/>
      <c r="HQ155" s="360"/>
      <c r="HR155" s="360"/>
      <c r="HS155" s="360"/>
      <c r="HT155" s="360"/>
      <c r="HU155" s="360"/>
      <c r="HV155" s="360"/>
      <c r="HW155" s="360"/>
      <c r="HX155" s="360"/>
      <c r="HY155" s="360"/>
      <c r="HZ155" s="360"/>
      <c r="IA155" s="360"/>
      <c r="IB155" s="360"/>
      <c r="IC155" s="360"/>
      <c r="ID155" s="360"/>
      <c r="IE155" s="360"/>
      <c r="IF155" s="360"/>
      <c r="IG155" s="360"/>
      <c r="IH155" s="360"/>
      <c r="II155" s="360"/>
      <c r="IJ155" s="360"/>
      <c r="IK155" s="360"/>
      <c r="IL155" s="360"/>
      <c r="IM155" s="360"/>
      <c r="IN155" s="360"/>
      <c r="IO155" s="360"/>
      <c r="IP155" s="360"/>
      <c r="IQ155" s="360"/>
      <c r="IR155" s="360"/>
      <c r="IS155" s="360"/>
      <c r="IT155" s="360"/>
      <c r="IU155" s="360"/>
      <c r="IV155" s="360"/>
      <c r="IW155" s="360"/>
      <c r="IX155" s="360"/>
      <c r="IY155" s="360"/>
      <c r="IZ155" s="360"/>
      <c r="JA155" s="360"/>
      <c r="JB155" s="360"/>
      <c r="JC155" s="360"/>
      <c r="JD155" s="360"/>
      <c r="JE155" s="360"/>
      <c r="JF155" s="360"/>
      <c r="JG155" s="360"/>
      <c r="JH155" s="360"/>
      <c r="JI155" s="360"/>
      <c r="JJ155" s="360"/>
      <c r="JK155" s="360"/>
      <c r="JL155" s="360"/>
      <c r="JM155" s="360"/>
      <c r="JN155" s="360"/>
      <c r="JO155" s="360"/>
      <c r="JP155" s="360"/>
      <c r="JQ155" s="360"/>
      <c r="JR155" s="360"/>
      <c r="JS155" s="360"/>
      <c r="JT155" s="360"/>
      <c r="JU155" s="360"/>
      <c r="JV155" s="360"/>
      <c r="JW155" s="360"/>
      <c r="JX155" s="360"/>
      <c r="JY155" s="360"/>
    </row>
    <row r="156" spans="1:285" ht="48" customHeight="1" x14ac:dyDescent="0.25">
      <c r="A156" s="149" t="s">
        <v>405</v>
      </c>
      <c r="B156" s="51"/>
      <c r="C156" s="51"/>
      <c r="D156" s="150"/>
      <c r="E156" s="108"/>
      <c r="F156" s="108"/>
      <c r="G156" s="108"/>
      <c r="H156" s="108"/>
      <c r="I156" s="112"/>
      <c r="J156" s="118"/>
      <c r="K156" s="118"/>
      <c r="L156" s="108"/>
      <c r="M156" s="108"/>
      <c r="N156" s="108"/>
      <c r="O156" s="108"/>
      <c r="P156" s="108"/>
      <c r="Q156" s="108"/>
      <c r="R156" s="49"/>
      <c r="S156" s="108"/>
      <c r="T156" s="108"/>
      <c r="U156" s="108"/>
      <c r="V156" s="108"/>
      <c r="W156" s="108"/>
      <c r="X156" s="108"/>
      <c r="Y156" s="49"/>
      <c r="Z156" s="108"/>
      <c r="AA156" s="108"/>
      <c r="AB156" s="108"/>
      <c r="AC156" s="108"/>
      <c r="AD156" s="108"/>
      <c r="AE156" s="108"/>
      <c r="AF156" s="49"/>
      <c r="AG156" s="108"/>
      <c r="AH156" s="108"/>
      <c r="AI156" s="108"/>
      <c r="AJ156" s="108"/>
      <c r="AK156" s="108"/>
      <c r="AL156" s="108"/>
      <c r="AM156" s="49"/>
      <c r="AN156" s="108"/>
      <c r="AO156" s="108"/>
      <c r="AP156" s="108"/>
      <c r="AQ156" s="108"/>
      <c r="AR156" s="108"/>
      <c r="AS156" s="108"/>
      <c r="AT156" s="49"/>
      <c r="AU156" s="95"/>
      <c r="AV156" s="96"/>
      <c r="AW156" s="108"/>
      <c r="AX156" s="108"/>
      <c r="AY156" s="119"/>
    </row>
    <row r="157" spans="1:285" ht="43.5" customHeight="1" x14ac:dyDescent="0.25">
      <c r="A157" s="423" t="s">
        <v>609</v>
      </c>
      <c r="B157" s="429"/>
      <c r="C157" s="429"/>
      <c r="D157" s="429"/>
      <c r="E157" s="359">
        <f>SUM(E159,E161:E164)</f>
        <v>335031</v>
      </c>
      <c r="F157" s="359">
        <f t="shared" ref="F157:AT157" si="67">SUM(F159,F161:F164)</f>
        <v>0</v>
      </c>
      <c r="G157" s="359">
        <f t="shared" si="67"/>
        <v>0</v>
      </c>
      <c r="H157" s="359">
        <f t="shared" si="67"/>
        <v>0</v>
      </c>
      <c r="I157" s="359">
        <f t="shared" si="67"/>
        <v>784776</v>
      </c>
      <c r="J157" s="359">
        <f t="shared" si="67"/>
        <v>0</v>
      </c>
      <c r="K157" s="359">
        <f t="shared" si="67"/>
        <v>1119807</v>
      </c>
      <c r="L157" s="359">
        <f>SUM(L159,L161:L164)</f>
        <v>30000</v>
      </c>
      <c r="M157" s="359">
        <f t="shared" si="67"/>
        <v>0</v>
      </c>
      <c r="N157" s="359">
        <f t="shared" si="67"/>
        <v>0</v>
      </c>
      <c r="O157" s="359">
        <f t="shared" si="67"/>
        <v>0</v>
      </c>
      <c r="P157" s="359">
        <f t="shared" si="67"/>
        <v>0</v>
      </c>
      <c r="Q157" s="359">
        <f t="shared" si="67"/>
        <v>0</v>
      </c>
      <c r="R157" s="359">
        <f t="shared" si="67"/>
        <v>30000</v>
      </c>
      <c r="S157" s="359">
        <f>SUM(S159,S161:S164)</f>
        <v>51176.470560000002</v>
      </c>
      <c r="T157" s="359">
        <f t="shared" si="67"/>
        <v>0</v>
      </c>
      <c r="U157" s="359">
        <f t="shared" si="67"/>
        <v>0</v>
      </c>
      <c r="V157" s="359">
        <f t="shared" si="67"/>
        <v>0</v>
      </c>
      <c r="W157" s="359">
        <f t="shared" si="67"/>
        <v>119999.99983999999</v>
      </c>
      <c r="X157" s="359">
        <f t="shared" si="67"/>
        <v>0</v>
      </c>
      <c r="Y157" s="359">
        <f t="shared" si="67"/>
        <v>171176.47039999999</v>
      </c>
      <c r="Z157" s="359">
        <f>SUM(Z159,Z161:Z164)</f>
        <v>243529.41143999997</v>
      </c>
      <c r="AA157" s="359">
        <f t="shared" si="67"/>
        <v>0</v>
      </c>
      <c r="AB157" s="359">
        <f t="shared" si="67"/>
        <v>0</v>
      </c>
      <c r="AC157" s="359">
        <f t="shared" si="67"/>
        <v>0</v>
      </c>
      <c r="AD157" s="359">
        <f t="shared" si="67"/>
        <v>1379999.99816</v>
      </c>
      <c r="AE157" s="359">
        <f t="shared" si="67"/>
        <v>0</v>
      </c>
      <c r="AF157" s="359">
        <f t="shared" si="67"/>
        <v>1623529.4095999999</v>
      </c>
      <c r="AG157" s="359">
        <f>SUM(AG159,AG161:AG164)</f>
        <v>0</v>
      </c>
      <c r="AH157" s="359">
        <f t="shared" si="67"/>
        <v>0</v>
      </c>
      <c r="AI157" s="359">
        <f t="shared" si="67"/>
        <v>0</v>
      </c>
      <c r="AJ157" s="359">
        <f t="shared" si="67"/>
        <v>0</v>
      </c>
      <c r="AK157" s="359">
        <f t="shared" si="67"/>
        <v>0</v>
      </c>
      <c r="AL157" s="359">
        <f t="shared" si="67"/>
        <v>0</v>
      </c>
      <c r="AM157" s="359">
        <f t="shared" si="67"/>
        <v>0</v>
      </c>
      <c r="AN157" s="359">
        <f>SUM(AN159,AN161:AN164)</f>
        <v>0</v>
      </c>
      <c r="AO157" s="359">
        <f t="shared" si="67"/>
        <v>0</v>
      </c>
      <c r="AP157" s="359">
        <f t="shared" si="67"/>
        <v>0</v>
      </c>
      <c r="AQ157" s="359">
        <f t="shared" si="67"/>
        <v>0</v>
      </c>
      <c r="AR157" s="359">
        <f t="shared" si="67"/>
        <v>0</v>
      </c>
      <c r="AS157" s="359">
        <f t="shared" si="67"/>
        <v>0</v>
      </c>
      <c r="AT157" s="359">
        <f t="shared" si="67"/>
        <v>0</v>
      </c>
      <c r="AU157" s="359">
        <f>SUM(AU159,AU161:AU164)</f>
        <v>2944512.88</v>
      </c>
      <c r="AV157" s="84"/>
      <c r="AW157" s="84"/>
      <c r="AX157" s="84"/>
      <c r="AY157" s="84"/>
    </row>
    <row r="158" spans="1:285" ht="63" customHeight="1" x14ac:dyDescent="0.25">
      <c r="A158" s="386" t="s">
        <v>406</v>
      </c>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row>
    <row r="159" spans="1:285" ht="33" customHeight="1" x14ac:dyDescent="0.4">
      <c r="A159" s="92" t="s">
        <v>407</v>
      </c>
      <c r="B159" s="51"/>
      <c r="C159" s="51"/>
      <c r="D159" s="51"/>
      <c r="E159" s="51"/>
      <c r="F159" s="51"/>
      <c r="G159" s="51"/>
      <c r="H159" s="51"/>
      <c r="I159" s="51"/>
      <c r="J159" s="51"/>
      <c r="K159" s="87">
        <f>E159+F159+G159+I159</f>
        <v>0</v>
      </c>
      <c r="L159" s="94"/>
      <c r="M159" s="51"/>
      <c r="N159" s="51"/>
      <c r="O159" s="51"/>
      <c r="P159" s="51"/>
      <c r="Q159" s="51"/>
      <c r="R159" s="87">
        <f>L159+M159+N159+P159</f>
        <v>0</v>
      </c>
      <c r="S159" s="50"/>
      <c r="T159" s="50"/>
      <c r="U159" s="50"/>
      <c r="V159" s="50"/>
      <c r="W159" s="50"/>
      <c r="X159" s="50"/>
      <c r="Y159" s="87">
        <f>S159+T159+U159+W159</f>
        <v>0</v>
      </c>
      <c r="Z159" s="50"/>
      <c r="AA159" s="50"/>
      <c r="AB159" s="50"/>
      <c r="AC159" s="50"/>
      <c r="AD159" s="50"/>
      <c r="AE159" s="50"/>
      <c r="AF159" s="87">
        <f>Z159+AA159+AB159+AD159</f>
        <v>0</v>
      </c>
      <c r="AG159" s="50"/>
      <c r="AH159" s="50"/>
      <c r="AI159" s="50"/>
      <c r="AJ159" s="50"/>
      <c r="AK159" s="50"/>
      <c r="AL159" s="50"/>
      <c r="AM159" s="87">
        <f>AG159+AH159+AI159+AK159</f>
        <v>0</v>
      </c>
      <c r="AN159" s="50"/>
      <c r="AO159" s="50"/>
      <c r="AP159" s="50"/>
      <c r="AQ159" s="50"/>
      <c r="AR159" s="50"/>
      <c r="AS159" s="50"/>
      <c r="AT159" s="87">
        <f>AN159+AO159+AP159+AR159</f>
        <v>0</v>
      </c>
      <c r="AU159" s="95">
        <f>AT159+AM159+AF159+Y159+R159+K159</f>
        <v>0</v>
      </c>
      <c r="AV159" s="96"/>
      <c r="AW159" s="51"/>
      <c r="AX159" s="54"/>
      <c r="AY159" s="51"/>
      <c r="AZ159" s="378"/>
    </row>
    <row r="160" spans="1:285" ht="54.6" customHeight="1" x14ac:dyDescent="0.4">
      <c r="A160" s="386" t="s">
        <v>408</v>
      </c>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7"/>
      <c r="AJ160" s="387"/>
      <c r="AK160" s="387"/>
      <c r="AL160" s="387"/>
      <c r="AM160" s="387"/>
      <c r="AN160" s="387"/>
      <c r="AO160" s="387"/>
      <c r="AP160" s="387"/>
      <c r="AQ160" s="387"/>
      <c r="AR160" s="387"/>
      <c r="AS160" s="387"/>
      <c r="AT160" s="387"/>
      <c r="AU160" s="387"/>
      <c r="AV160" s="387"/>
      <c r="AW160" s="387"/>
      <c r="AX160" s="387"/>
      <c r="AY160" s="387"/>
      <c r="AZ160" s="378"/>
    </row>
    <row r="161" spans="1:285" s="20" customFormat="1" ht="270.60000000000002" customHeight="1" x14ac:dyDescent="0.25">
      <c r="A161" s="126" t="s">
        <v>409</v>
      </c>
      <c r="B161" s="120" t="s">
        <v>190</v>
      </c>
      <c r="C161" s="51" t="s">
        <v>97</v>
      </c>
      <c r="D161" s="122"/>
      <c r="E161" s="152">
        <v>335031</v>
      </c>
      <c r="F161" s="105"/>
      <c r="G161" s="123"/>
      <c r="H161" s="123"/>
      <c r="I161" s="105">
        <v>284776</v>
      </c>
      <c r="J161" s="123" t="s">
        <v>191</v>
      </c>
      <c r="K161" s="87">
        <f>E161+F161+G161+I161</f>
        <v>619807</v>
      </c>
      <c r="L161" s="50"/>
      <c r="M161" s="50"/>
      <c r="N161" s="50"/>
      <c r="O161" s="50"/>
      <c r="P161" s="50"/>
      <c r="Q161" s="50"/>
      <c r="R161" s="87">
        <f>L161+M161+N161+P161</f>
        <v>0</v>
      </c>
      <c r="S161" s="50"/>
      <c r="T161" s="50"/>
      <c r="U161" s="50"/>
      <c r="V161" s="50"/>
      <c r="W161" s="50"/>
      <c r="X161" s="50"/>
      <c r="Y161" s="87">
        <f t="shared" ref="Y161:Y163" si="68">S161+T161+U161+W161</f>
        <v>0</v>
      </c>
      <c r="Z161" s="50"/>
      <c r="AA161" s="50"/>
      <c r="AB161" s="50"/>
      <c r="AC161" s="50"/>
      <c r="AD161" s="50"/>
      <c r="AE161" s="50"/>
      <c r="AF161" s="87">
        <f t="shared" ref="AF161:AF164" si="69">Z161+AA161+AB161+AD161</f>
        <v>0</v>
      </c>
      <c r="AG161" s="50"/>
      <c r="AH161" s="50"/>
      <c r="AI161" s="50"/>
      <c r="AJ161" s="50"/>
      <c r="AK161" s="50"/>
      <c r="AL161" s="50"/>
      <c r="AM161" s="87">
        <f t="shared" ref="AM161:AM164" si="70">AG161+AH161+AI161+AK161</f>
        <v>0</v>
      </c>
      <c r="AN161" s="50"/>
      <c r="AO161" s="50"/>
      <c r="AP161" s="50"/>
      <c r="AQ161" s="50"/>
      <c r="AR161" s="50"/>
      <c r="AS161" s="50"/>
      <c r="AT161" s="87">
        <f t="shared" ref="AT161:AT164" si="71">AN161+AO161+AP161+AR161</f>
        <v>0</v>
      </c>
      <c r="AU161" s="95">
        <f>AT161+AM161+AF161+Y161+R161+K161</f>
        <v>619807</v>
      </c>
      <c r="AV161" s="124" t="s">
        <v>880</v>
      </c>
      <c r="AW161" s="50">
        <v>2022</v>
      </c>
      <c r="AX161" s="50">
        <v>2022</v>
      </c>
      <c r="AY161" s="91" t="s">
        <v>68</v>
      </c>
      <c r="AZ161" s="360"/>
      <c r="BA161" s="360"/>
      <c r="BB161" s="360"/>
      <c r="BC161" s="360"/>
      <c r="BD161" s="360"/>
      <c r="BE161" s="360"/>
      <c r="BF161" s="360"/>
      <c r="BG161" s="360"/>
      <c r="BH161" s="360"/>
      <c r="BI161" s="360"/>
      <c r="BJ161" s="360"/>
      <c r="BK161" s="360"/>
      <c r="BL161" s="360"/>
      <c r="BM161" s="360"/>
      <c r="BN161" s="360"/>
      <c r="BO161" s="360"/>
      <c r="BP161" s="360"/>
      <c r="BQ161" s="360"/>
      <c r="BR161" s="360"/>
      <c r="BS161" s="360"/>
      <c r="BT161" s="360"/>
      <c r="BU161" s="360"/>
      <c r="BV161" s="360"/>
      <c r="BW161" s="360"/>
      <c r="BX161" s="360"/>
      <c r="BY161" s="360"/>
      <c r="BZ161" s="360"/>
      <c r="CA161" s="360"/>
      <c r="CB161" s="360"/>
      <c r="CC161" s="360"/>
      <c r="CD161" s="360"/>
      <c r="CE161" s="360"/>
      <c r="CF161" s="360"/>
      <c r="CG161" s="360"/>
      <c r="CH161" s="360"/>
      <c r="CI161" s="360"/>
      <c r="CJ161" s="360"/>
      <c r="CK161" s="360"/>
      <c r="CL161" s="360"/>
      <c r="CM161" s="360"/>
      <c r="CN161" s="360"/>
      <c r="CO161" s="360"/>
      <c r="CP161" s="360"/>
      <c r="CQ161" s="360"/>
      <c r="CR161" s="360"/>
      <c r="CS161" s="360"/>
      <c r="CT161" s="360"/>
      <c r="CU161" s="360"/>
      <c r="CV161" s="360"/>
      <c r="CW161" s="360"/>
      <c r="CX161" s="360"/>
      <c r="CY161" s="360"/>
      <c r="CZ161" s="360"/>
      <c r="DA161" s="360"/>
      <c r="DB161" s="360"/>
      <c r="DC161" s="360"/>
      <c r="DD161" s="360"/>
      <c r="DE161" s="360"/>
      <c r="DF161" s="360"/>
      <c r="DG161" s="360"/>
      <c r="DH161" s="360"/>
      <c r="DI161" s="360"/>
      <c r="DJ161" s="360"/>
      <c r="DK161" s="360"/>
      <c r="DL161" s="360"/>
      <c r="DM161" s="360"/>
      <c r="DN161" s="360"/>
      <c r="DO161" s="360"/>
      <c r="DP161" s="360"/>
      <c r="DQ161" s="360"/>
      <c r="DR161" s="360"/>
      <c r="DS161" s="360"/>
      <c r="DT161" s="360"/>
      <c r="DU161" s="360"/>
      <c r="DV161" s="360"/>
      <c r="DW161" s="360"/>
      <c r="DX161" s="360"/>
      <c r="DY161" s="360"/>
      <c r="DZ161" s="360"/>
      <c r="EA161" s="360"/>
      <c r="EB161" s="360"/>
      <c r="EC161" s="360"/>
      <c r="ED161" s="360"/>
      <c r="EE161" s="360"/>
      <c r="EF161" s="360"/>
      <c r="EG161" s="360"/>
      <c r="EH161" s="360"/>
      <c r="EI161" s="360"/>
      <c r="EJ161" s="360"/>
      <c r="EK161" s="360"/>
      <c r="EL161" s="360"/>
      <c r="EM161" s="360"/>
      <c r="EN161" s="360"/>
      <c r="EO161" s="360"/>
      <c r="EP161" s="360"/>
      <c r="EQ161" s="360"/>
      <c r="ER161" s="360"/>
      <c r="ES161" s="360"/>
      <c r="ET161" s="360"/>
      <c r="EU161" s="360"/>
      <c r="EV161" s="360"/>
      <c r="EW161" s="360"/>
      <c r="EX161" s="360"/>
      <c r="EY161" s="360"/>
      <c r="EZ161" s="360"/>
      <c r="FA161" s="360"/>
      <c r="FB161" s="360"/>
      <c r="FC161" s="360"/>
      <c r="FD161" s="360"/>
      <c r="FE161" s="360"/>
      <c r="FF161" s="360"/>
      <c r="FG161" s="360"/>
      <c r="FH161" s="360"/>
      <c r="FI161" s="360"/>
      <c r="FJ161" s="360"/>
      <c r="FK161" s="360"/>
      <c r="FL161" s="360"/>
      <c r="FM161" s="360"/>
      <c r="FN161" s="360"/>
      <c r="FO161" s="360"/>
      <c r="FP161" s="360"/>
      <c r="FQ161" s="360"/>
      <c r="FR161" s="360"/>
      <c r="FS161" s="360"/>
      <c r="FT161" s="360"/>
      <c r="FU161" s="360"/>
      <c r="FV161" s="360"/>
      <c r="FW161" s="360"/>
      <c r="FX161" s="360"/>
      <c r="FY161" s="360"/>
      <c r="FZ161" s="360"/>
      <c r="GA161" s="360"/>
      <c r="GB161" s="360"/>
      <c r="GC161" s="360"/>
      <c r="GD161" s="360"/>
      <c r="GE161" s="360"/>
      <c r="GF161" s="360"/>
      <c r="GG161" s="360"/>
      <c r="GH161" s="360"/>
      <c r="GI161" s="360"/>
      <c r="GJ161" s="360"/>
      <c r="GK161" s="360"/>
      <c r="GL161" s="360"/>
      <c r="GM161" s="360"/>
      <c r="GN161" s="360"/>
      <c r="GO161" s="360"/>
      <c r="GP161" s="360"/>
      <c r="GQ161" s="360"/>
      <c r="GR161" s="360"/>
      <c r="GS161" s="360"/>
      <c r="GT161" s="360"/>
      <c r="GU161" s="360"/>
      <c r="GV161" s="360"/>
      <c r="GW161" s="360"/>
      <c r="GX161" s="360"/>
      <c r="GY161" s="360"/>
      <c r="GZ161" s="360"/>
      <c r="HA161" s="360"/>
      <c r="HB161" s="360"/>
      <c r="HC161" s="360"/>
      <c r="HD161" s="360"/>
      <c r="HE161" s="360"/>
      <c r="HF161" s="360"/>
      <c r="HG161" s="360"/>
      <c r="HH161" s="360"/>
      <c r="HI161" s="360"/>
      <c r="HJ161" s="360"/>
      <c r="HK161" s="360"/>
      <c r="HL161" s="360"/>
      <c r="HM161" s="360"/>
      <c r="HN161" s="360"/>
      <c r="HO161" s="360"/>
      <c r="HP161" s="360"/>
      <c r="HQ161" s="360"/>
      <c r="HR161" s="360"/>
      <c r="HS161" s="360"/>
      <c r="HT161" s="360"/>
      <c r="HU161" s="360"/>
      <c r="HV161" s="360"/>
      <c r="HW161" s="360"/>
      <c r="HX161" s="360"/>
      <c r="HY161" s="360"/>
      <c r="HZ161" s="360"/>
      <c r="IA161" s="360"/>
      <c r="IB161" s="360"/>
      <c r="IC161" s="360"/>
      <c r="ID161" s="360"/>
      <c r="IE161" s="360"/>
      <c r="IF161" s="360"/>
      <c r="IG161" s="360"/>
      <c r="IH161" s="360"/>
      <c r="II161" s="360"/>
      <c r="IJ161" s="360"/>
      <c r="IK161" s="360"/>
      <c r="IL161" s="360"/>
      <c r="IM161" s="360"/>
      <c r="IN161" s="360"/>
      <c r="IO161" s="360"/>
      <c r="IP161" s="360"/>
      <c r="IQ161" s="360"/>
      <c r="IR161" s="360"/>
      <c r="IS161" s="360"/>
      <c r="IT161" s="360"/>
      <c r="IU161" s="360"/>
      <c r="IV161" s="360"/>
      <c r="IW161" s="360"/>
      <c r="IX161" s="360"/>
      <c r="IY161" s="360"/>
      <c r="IZ161" s="360"/>
      <c r="JA161" s="360"/>
      <c r="JB161" s="360"/>
      <c r="JC161" s="360"/>
      <c r="JD161" s="360"/>
      <c r="JE161" s="360"/>
      <c r="JF161" s="360"/>
      <c r="JG161" s="360"/>
      <c r="JH161" s="360"/>
      <c r="JI161" s="360"/>
      <c r="JJ161" s="360"/>
      <c r="JK161" s="360"/>
      <c r="JL161" s="360"/>
      <c r="JM161" s="360"/>
      <c r="JN161" s="360"/>
      <c r="JO161" s="360"/>
      <c r="JP161" s="360"/>
      <c r="JQ161" s="360"/>
      <c r="JR161" s="360"/>
      <c r="JS161" s="360"/>
      <c r="JT161" s="360"/>
      <c r="JU161" s="360"/>
      <c r="JV161" s="360"/>
      <c r="JW161" s="360"/>
      <c r="JX161" s="360"/>
      <c r="JY161" s="360"/>
    </row>
    <row r="162" spans="1:285" s="6" customFormat="1" ht="181.5" customHeight="1" x14ac:dyDescent="0.25">
      <c r="A162" s="126" t="s">
        <v>410</v>
      </c>
      <c r="B162" s="48" t="s">
        <v>89</v>
      </c>
      <c r="C162" s="51" t="s">
        <v>97</v>
      </c>
      <c r="D162" s="50"/>
      <c r="E162" s="90"/>
      <c r="F162" s="50"/>
      <c r="G162" s="90"/>
      <c r="H162" s="50"/>
      <c r="I162" s="50">
        <v>500000</v>
      </c>
      <c r="J162" s="50" t="s">
        <v>485</v>
      </c>
      <c r="K162" s="87">
        <f t="shared" ref="K162:K164" si="72">E162+F162+G162+I162</f>
        <v>500000</v>
      </c>
      <c r="L162" s="50"/>
      <c r="M162" s="50"/>
      <c r="N162" s="50"/>
      <c r="O162" s="50"/>
      <c r="P162" s="50"/>
      <c r="Q162" s="50"/>
      <c r="R162" s="87">
        <f t="shared" ref="R162:R164" si="73">L162+M162+N162+P162</f>
        <v>0</v>
      </c>
      <c r="S162" s="108"/>
      <c r="T162" s="108"/>
      <c r="U162" s="108"/>
      <c r="V162" s="108"/>
      <c r="W162" s="108"/>
      <c r="X162" s="108"/>
      <c r="Y162" s="87">
        <f t="shared" si="68"/>
        <v>0</v>
      </c>
      <c r="Z162" s="108"/>
      <c r="AA162" s="108"/>
      <c r="AB162" s="108"/>
      <c r="AC162" s="108"/>
      <c r="AD162" s="108"/>
      <c r="AE162" s="108"/>
      <c r="AF162" s="87">
        <f t="shared" si="69"/>
        <v>0</v>
      </c>
      <c r="AG162" s="108"/>
      <c r="AH162" s="108"/>
      <c r="AI162" s="108"/>
      <c r="AJ162" s="108"/>
      <c r="AK162" s="108"/>
      <c r="AL162" s="108"/>
      <c r="AM162" s="87">
        <f t="shared" si="70"/>
        <v>0</v>
      </c>
      <c r="AN162" s="50"/>
      <c r="AO162" s="50"/>
      <c r="AP162" s="50"/>
      <c r="AQ162" s="50"/>
      <c r="AR162" s="50"/>
      <c r="AS162" s="50"/>
      <c r="AT162" s="87">
        <f t="shared" si="71"/>
        <v>0</v>
      </c>
      <c r="AU162" s="95">
        <f>AT162+AM162+AF162+Y162+R162+K162</f>
        <v>500000</v>
      </c>
      <c r="AV162" s="89" t="s">
        <v>761</v>
      </c>
      <c r="AW162" s="50">
        <v>2022</v>
      </c>
      <c r="AX162" s="50">
        <v>2022</v>
      </c>
      <c r="AY162" s="48" t="s">
        <v>151</v>
      </c>
      <c r="AZ162" s="379"/>
      <c r="BA162" s="362"/>
      <c r="BB162" s="362"/>
      <c r="BC162" s="362"/>
      <c r="BD162" s="362"/>
      <c r="BE162" s="362"/>
      <c r="BF162" s="362"/>
      <c r="BG162" s="362"/>
      <c r="BH162" s="362"/>
      <c r="BI162" s="362"/>
      <c r="BJ162" s="362"/>
      <c r="BK162" s="362"/>
      <c r="BL162" s="362"/>
      <c r="BM162" s="362"/>
      <c r="BN162" s="362"/>
      <c r="BO162" s="362"/>
      <c r="BP162" s="362"/>
      <c r="BQ162" s="362"/>
      <c r="BR162" s="362"/>
      <c r="BS162" s="362"/>
      <c r="BT162" s="362"/>
      <c r="BU162" s="362"/>
      <c r="BV162" s="362"/>
      <c r="BW162" s="362"/>
      <c r="BX162" s="362"/>
      <c r="BY162" s="362"/>
      <c r="BZ162" s="362"/>
      <c r="CA162" s="362"/>
      <c r="CB162" s="362"/>
      <c r="CC162" s="362"/>
      <c r="CD162" s="362"/>
      <c r="CE162" s="362"/>
      <c r="CF162" s="362"/>
      <c r="CG162" s="362"/>
      <c r="CH162" s="362"/>
      <c r="CI162" s="362"/>
      <c r="CJ162" s="362"/>
      <c r="CK162" s="362"/>
      <c r="CL162" s="362"/>
      <c r="CM162" s="362"/>
      <c r="CN162" s="362"/>
      <c r="CO162" s="362"/>
      <c r="CP162" s="362"/>
      <c r="CQ162" s="362"/>
      <c r="CR162" s="362"/>
      <c r="CS162" s="362"/>
      <c r="CT162" s="362"/>
      <c r="CU162" s="362"/>
      <c r="CV162" s="362"/>
      <c r="CW162" s="362"/>
      <c r="CX162" s="362"/>
      <c r="CY162" s="362"/>
      <c r="CZ162" s="362"/>
      <c r="DA162" s="362"/>
      <c r="DB162" s="362"/>
      <c r="DC162" s="362"/>
      <c r="DD162" s="362"/>
      <c r="DE162" s="362"/>
      <c r="DF162" s="362"/>
      <c r="DG162" s="362"/>
      <c r="DH162" s="362"/>
      <c r="DI162" s="362"/>
      <c r="DJ162" s="362"/>
      <c r="DK162" s="362"/>
      <c r="DL162" s="362"/>
      <c r="DM162" s="362"/>
      <c r="DN162" s="362"/>
      <c r="DO162" s="362"/>
      <c r="DP162" s="362"/>
      <c r="DQ162" s="362"/>
      <c r="DR162" s="362"/>
      <c r="DS162" s="362"/>
      <c r="DT162" s="362"/>
      <c r="DU162" s="362"/>
      <c r="DV162" s="362"/>
      <c r="DW162" s="362"/>
      <c r="DX162" s="362"/>
      <c r="DY162" s="362"/>
      <c r="DZ162" s="362"/>
      <c r="EA162" s="362"/>
      <c r="EB162" s="362"/>
      <c r="EC162" s="362"/>
      <c r="ED162" s="362"/>
      <c r="EE162" s="362"/>
      <c r="EF162" s="362"/>
      <c r="EG162" s="362"/>
      <c r="EH162" s="362"/>
      <c r="EI162" s="362"/>
      <c r="EJ162" s="362"/>
      <c r="EK162" s="362"/>
      <c r="EL162" s="362"/>
      <c r="EM162" s="362"/>
      <c r="EN162" s="362"/>
      <c r="EO162" s="362"/>
      <c r="EP162" s="362"/>
      <c r="EQ162" s="362"/>
      <c r="ER162" s="362"/>
      <c r="ES162" s="362"/>
      <c r="ET162" s="362"/>
      <c r="EU162" s="362"/>
      <c r="EV162" s="362"/>
      <c r="EW162" s="362"/>
      <c r="EX162" s="362"/>
      <c r="EY162" s="362"/>
      <c r="EZ162" s="362"/>
      <c r="FA162" s="362"/>
      <c r="FB162" s="362"/>
      <c r="FC162" s="362"/>
      <c r="FD162" s="362"/>
      <c r="FE162" s="362"/>
      <c r="FF162" s="362"/>
      <c r="FG162" s="362"/>
      <c r="FH162" s="362"/>
      <c r="FI162" s="362"/>
      <c r="FJ162" s="362"/>
      <c r="FK162" s="362"/>
      <c r="FL162" s="362"/>
      <c r="FM162" s="362"/>
      <c r="FN162" s="362"/>
      <c r="FO162" s="362"/>
      <c r="FP162" s="362"/>
      <c r="FQ162" s="362"/>
      <c r="FR162" s="362"/>
      <c r="FS162" s="362"/>
      <c r="FT162" s="362"/>
      <c r="FU162" s="362"/>
      <c r="FV162" s="362"/>
      <c r="FW162" s="362"/>
      <c r="FX162" s="362"/>
      <c r="FY162" s="362"/>
      <c r="FZ162" s="362"/>
      <c r="GA162" s="362"/>
      <c r="GB162" s="362"/>
      <c r="GC162" s="362"/>
      <c r="GD162" s="362"/>
      <c r="GE162" s="362"/>
      <c r="GF162" s="362"/>
      <c r="GG162" s="362"/>
      <c r="GH162" s="362"/>
      <c r="GI162" s="362"/>
      <c r="GJ162" s="362"/>
      <c r="GK162" s="362"/>
      <c r="GL162" s="362"/>
      <c r="GM162" s="362"/>
      <c r="GN162" s="362"/>
      <c r="GO162" s="362"/>
      <c r="GP162" s="362"/>
      <c r="GQ162" s="362"/>
      <c r="GR162" s="362"/>
      <c r="GS162" s="362"/>
      <c r="GT162" s="362"/>
      <c r="GU162" s="362"/>
      <c r="GV162" s="362"/>
      <c r="GW162" s="362"/>
      <c r="GX162" s="362"/>
      <c r="GY162" s="362"/>
      <c r="GZ162" s="362"/>
      <c r="HA162" s="362"/>
      <c r="HB162" s="362"/>
      <c r="HC162" s="362"/>
      <c r="HD162" s="362"/>
      <c r="HE162" s="362"/>
      <c r="HF162" s="362"/>
      <c r="HG162" s="362"/>
      <c r="HH162" s="362"/>
      <c r="HI162" s="362"/>
      <c r="HJ162" s="362"/>
      <c r="HK162" s="362"/>
      <c r="HL162" s="362"/>
      <c r="HM162" s="362"/>
      <c r="HN162" s="362"/>
      <c r="HO162" s="362"/>
      <c r="HP162" s="362"/>
      <c r="HQ162" s="362"/>
      <c r="HR162" s="362"/>
      <c r="HS162" s="362"/>
      <c r="HT162" s="362"/>
      <c r="HU162" s="362"/>
      <c r="HV162" s="362"/>
      <c r="HW162" s="362"/>
      <c r="HX162" s="362"/>
      <c r="HY162" s="362"/>
      <c r="HZ162" s="362"/>
      <c r="IA162" s="362"/>
      <c r="IB162" s="362"/>
      <c r="IC162" s="362"/>
      <c r="ID162" s="362"/>
      <c r="IE162" s="362"/>
      <c r="IF162" s="362"/>
      <c r="IG162" s="362"/>
      <c r="IH162" s="362"/>
      <c r="II162" s="362"/>
      <c r="IJ162" s="362"/>
      <c r="IK162" s="362"/>
      <c r="IL162" s="362"/>
      <c r="IM162" s="362"/>
      <c r="IN162" s="362"/>
      <c r="IO162" s="362"/>
      <c r="IP162" s="362"/>
      <c r="IQ162" s="362"/>
      <c r="IR162" s="362"/>
      <c r="IS162" s="362"/>
      <c r="IT162" s="362"/>
      <c r="IU162" s="362"/>
      <c r="IV162" s="362"/>
      <c r="IW162" s="362"/>
      <c r="IX162" s="362"/>
      <c r="IY162" s="362"/>
      <c r="IZ162" s="362"/>
      <c r="JA162" s="362"/>
      <c r="JB162" s="362"/>
      <c r="JC162" s="362"/>
      <c r="JD162" s="362"/>
      <c r="JE162" s="362"/>
      <c r="JF162" s="362"/>
      <c r="JG162" s="362"/>
      <c r="JH162" s="362"/>
      <c r="JI162" s="362"/>
      <c r="JJ162" s="362"/>
      <c r="JK162" s="362"/>
      <c r="JL162" s="362"/>
      <c r="JM162" s="362"/>
      <c r="JN162" s="362"/>
      <c r="JO162" s="362"/>
      <c r="JP162" s="362"/>
      <c r="JQ162" s="362"/>
      <c r="JR162" s="362"/>
      <c r="JS162" s="362"/>
      <c r="JT162" s="362"/>
      <c r="JU162" s="362"/>
      <c r="JV162" s="362"/>
      <c r="JW162" s="362"/>
      <c r="JX162" s="362"/>
      <c r="JY162" s="362"/>
    </row>
    <row r="163" spans="1:285" s="20" customFormat="1" ht="135" customHeight="1" x14ac:dyDescent="0.25">
      <c r="A163" s="126" t="s">
        <v>540</v>
      </c>
      <c r="B163" s="48" t="s">
        <v>253</v>
      </c>
      <c r="C163" s="51" t="s">
        <v>97</v>
      </c>
      <c r="D163" s="51"/>
      <c r="E163" s="51"/>
      <c r="F163" s="51"/>
      <c r="G163" s="51"/>
      <c r="H163" s="51"/>
      <c r="I163" s="51"/>
      <c r="J163" s="51"/>
      <c r="K163" s="87">
        <f t="shared" si="72"/>
        <v>0</v>
      </c>
      <c r="L163" s="90">
        <v>30000</v>
      </c>
      <c r="M163" s="50"/>
      <c r="N163" s="50"/>
      <c r="O163" s="50"/>
      <c r="P163" s="50"/>
      <c r="Q163" s="50"/>
      <c r="R163" s="87">
        <f t="shared" si="73"/>
        <v>30000</v>
      </c>
      <c r="S163" s="90">
        <v>30000</v>
      </c>
      <c r="T163" s="50"/>
      <c r="U163" s="50"/>
      <c r="V163" s="50"/>
      <c r="W163" s="50"/>
      <c r="X163" s="50"/>
      <c r="Y163" s="87">
        <f t="shared" si="68"/>
        <v>30000</v>
      </c>
      <c r="Z163" s="108"/>
      <c r="AA163" s="108"/>
      <c r="AB163" s="108"/>
      <c r="AC163" s="108"/>
      <c r="AD163" s="108"/>
      <c r="AE163" s="108"/>
      <c r="AF163" s="87">
        <f t="shared" si="69"/>
        <v>0</v>
      </c>
      <c r="AG163" s="108"/>
      <c r="AH163" s="108"/>
      <c r="AI163" s="108"/>
      <c r="AJ163" s="108"/>
      <c r="AK163" s="108"/>
      <c r="AL163" s="108"/>
      <c r="AM163" s="87">
        <f t="shared" si="70"/>
        <v>0</v>
      </c>
      <c r="AN163" s="90"/>
      <c r="AO163" s="50"/>
      <c r="AP163" s="50"/>
      <c r="AQ163" s="50"/>
      <c r="AR163" s="50"/>
      <c r="AS163" s="50"/>
      <c r="AT163" s="87">
        <f t="shared" si="71"/>
        <v>0</v>
      </c>
      <c r="AU163" s="95">
        <f>AT163+AM163+AF163+Y163+R163</f>
        <v>60000</v>
      </c>
      <c r="AV163" s="89" t="s">
        <v>762</v>
      </c>
      <c r="AW163" s="50">
        <v>2023</v>
      </c>
      <c r="AX163" s="50">
        <v>2024</v>
      </c>
      <c r="AY163" s="48" t="s">
        <v>254</v>
      </c>
      <c r="AZ163" s="360"/>
      <c r="BA163" s="360"/>
      <c r="BB163" s="360"/>
      <c r="BC163" s="360"/>
      <c r="BD163" s="360"/>
      <c r="BE163" s="360"/>
      <c r="BF163" s="360"/>
      <c r="BG163" s="360"/>
      <c r="BH163" s="360"/>
      <c r="BI163" s="360"/>
      <c r="BJ163" s="360"/>
      <c r="BK163" s="360"/>
      <c r="BL163" s="360"/>
      <c r="BM163" s="360"/>
      <c r="BN163" s="360"/>
      <c r="BO163" s="360"/>
      <c r="BP163" s="360"/>
      <c r="BQ163" s="360"/>
      <c r="BR163" s="360"/>
      <c r="BS163" s="360"/>
      <c r="BT163" s="360"/>
      <c r="BU163" s="360"/>
      <c r="BV163" s="360"/>
      <c r="BW163" s="360"/>
      <c r="BX163" s="360"/>
      <c r="BY163" s="360"/>
      <c r="BZ163" s="360"/>
      <c r="CA163" s="360"/>
      <c r="CB163" s="360"/>
      <c r="CC163" s="360"/>
      <c r="CD163" s="360"/>
      <c r="CE163" s="360"/>
      <c r="CF163" s="360"/>
      <c r="CG163" s="360"/>
      <c r="CH163" s="360"/>
      <c r="CI163" s="360"/>
      <c r="CJ163" s="360"/>
      <c r="CK163" s="360"/>
      <c r="CL163" s="360"/>
      <c r="CM163" s="360"/>
      <c r="CN163" s="360"/>
      <c r="CO163" s="360"/>
      <c r="CP163" s="360"/>
      <c r="CQ163" s="360"/>
      <c r="CR163" s="360"/>
      <c r="CS163" s="360"/>
      <c r="CT163" s="360"/>
      <c r="CU163" s="360"/>
      <c r="CV163" s="360"/>
      <c r="CW163" s="360"/>
      <c r="CX163" s="360"/>
      <c r="CY163" s="360"/>
      <c r="CZ163" s="360"/>
      <c r="DA163" s="360"/>
      <c r="DB163" s="360"/>
      <c r="DC163" s="360"/>
      <c r="DD163" s="360"/>
      <c r="DE163" s="360"/>
      <c r="DF163" s="360"/>
      <c r="DG163" s="360"/>
      <c r="DH163" s="360"/>
      <c r="DI163" s="360"/>
      <c r="DJ163" s="360"/>
      <c r="DK163" s="360"/>
      <c r="DL163" s="360"/>
      <c r="DM163" s="360"/>
      <c r="DN163" s="360"/>
      <c r="DO163" s="360"/>
      <c r="DP163" s="360"/>
      <c r="DQ163" s="360"/>
      <c r="DR163" s="360"/>
      <c r="DS163" s="360"/>
      <c r="DT163" s="360"/>
      <c r="DU163" s="360"/>
      <c r="DV163" s="360"/>
      <c r="DW163" s="360"/>
      <c r="DX163" s="360"/>
      <c r="DY163" s="360"/>
      <c r="DZ163" s="360"/>
      <c r="EA163" s="360"/>
      <c r="EB163" s="360"/>
      <c r="EC163" s="360"/>
      <c r="ED163" s="360"/>
      <c r="EE163" s="360"/>
      <c r="EF163" s="360"/>
      <c r="EG163" s="360"/>
      <c r="EH163" s="360"/>
      <c r="EI163" s="360"/>
      <c r="EJ163" s="360"/>
      <c r="EK163" s="360"/>
      <c r="EL163" s="360"/>
      <c r="EM163" s="360"/>
      <c r="EN163" s="360"/>
      <c r="EO163" s="360"/>
      <c r="EP163" s="360"/>
      <c r="EQ163" s="360"/>
      <c r="ER163" s="360"/>
      <c r="ES163" s="360"/>
      <c r="ET163" s="360"/>
      <c r="EU163" s="360"/>
      <c r="EV163" s="360"/>
      <c r="EW163" s="360"/>
      <c r="EX163" s="360"/>
      <c r="EY163" s="360"/>
      <c r="EZ163" s="360"/>
      <c r="FA163" s="360"/>
      <c r="FB163" s="360"/>
      <c r="FC163" s="360"/>
      <c r="FD163" s="360"/>
      <c r="FE163" s="360"/>
      <c r="FF163" s="360"/>
      <c r="FG163" s="360"/>
      <c r="FH163" s="360"/>
      <c r="FI163" s="360"/>
      <c r="FJ163" s="360"/>
      <c r="FK163" s="360"/>
      <c r="FL163" s="360"/>
      <c r="FM163" s="360"/>
      <c r="FN163" s="360"/>
      <c r="FO163" s="360"/>
      <c r="FP163" s="360"/>
      <c r="FQ163" s="360"/>
      <c r="FR163" s="360"/>
      <c r="FS163" s="360"/>
      <c r="FT163" s="360"/>
      <c r="FU163" s="360"/>
      <c r="FV163" s="360"/>
      <c r="FW163" s="360"/>
      <c r="FX163" s="360"/>
      <c r="FY163" s="360"/>
      <c r="FZ163" s="360"/>
      <c r="GA163" s="360"/>
      <c r="GB163" s="360"/>
      <c r="GC163" s="360"/>
      <c r="GD163" s="360"/>
      <c r="GE163" s="360"/>
      <c r="GF163" s="360"/>
      <c r="GG163" s="360"/>
      <c r="GH163" s="360"/>
      <c r="GI163" s="360"/>
      <c r="GJ163" s="360"/>
      <c r="GK163" s="360"/>
      <c r="GL163" s="360"/>
      <c r="GM163" s="360"/>
      <c r="GN163" s="360"/>
      <c r="GO163" s="360"/>
      <c r="GP163" s="360"/>
      <c r="GQ163" s="360"/>
      <c r="GR163" s="360"/>
      <c r="GS163" s="360"/>
      <c r="GT163" s="360"/>
      <c r="GU163" s="360"/>
      <c r="GV163" s="360"/>
      <c r="GW163" s="360"/>
      <c r="GX163" s="360"/>
      <c r="GY163" s="360"/>
      <c r="GZ163" s="360"/>
      <c r="HA163" s="360"/>
      <c r="HB163" s="360"/>
      <c r="HC163" s="360"/>
      <c r="HD163" s="360"/>
      <c r="HE163" s="360"/>
      <c r="HF163" s="360"/>
      <c r="HG163" s="360"/>
      <c r="HH163" s="360"/>
      <c r="HI163" s="360"/>
      <c r="HJ163" s="360"/>
      <c r="HK163" s="360"/>
      <c r="HL163" s="360"/>
      <c r="HM163" s="360"/>
      <c r="HN163" s="360"/>
      <c r="HO163" s="360"/>
      <c r="HP163" s="360"/>
      <c r="HQ163" s="360"/>
      <c r="HR163" s="360"/>
      <c r="HS163" s="360"/>
      <c r="HT163" s="360"/>
      <c r="HU163" s="360"/>
      <c r="HV163" s="360"/>
      <c r="HW163" s="360"/>
      <c r="HX163" s="360"/>
      <c r="HY163" s="360"/>
      <c r="HZ163" s="360"/>
      <c r="IA163" s="360"/>
      <c r="IB163" s="360"/>
      <c r="IC163" s="360"/>
      <c r="ID163" s="360"/>
      <c r="IE163" s="360"/>
      <c r="IF163" s="360"/>
      <c r="IG163" s="360"/>
      <c r="IH163" s="360"/>
      <c r="II163" s="360"/>
      <c r="IJ163" s="360"/>
      <c r="IK163" s="360"/>
      <c r="IL163" s="360"/>
      <c r="IM163" s="360"/>
      <c r="IN163" s="360"/>
      <c r="IO163" s="360"/>
      <c r="IP163" s="360"/>
      <c r="IQ163" s="360"/>
      <c r="IR163" s="360"/>
      <c r="IS163" s="360"/>
      <c r="IT163" s="360"/>
      <c r="IU163" s="360"/>
      <c r="IV163" s="360"/>
      <c r="IW163" s="360"/>
      <c r="IX163" s="360"/>
      <c r="IY163" s="360"/>
      <c r="IZ163" s="360"/>
      <c r="JA163" s="360"/>
      <c r="JB163" s="360"/>
      <c r="JC163" s="360"/>
      <c r="JD163" s="360"/>
      <c r="JE163" s="360"/>
      <c r="JF163" s="360"/>
      <c r="JG163" s="360"/>
      <c r="JH163" s="360"/>
      <c r="JI163" s="360"/>
      <c r="JJ163" s="360"/>
      <c r="JK163" s="360"/>
      <c r="JL163" s="360"/>
      <c r="JM163" s="360"/>
      <c r="JN163" s="360"/>
      <c r="JO163" s="360"/>
      <c r="JP163" s="360"/>
      <c r="JQ163" s="360"/>
      <c r="JR163" s="360"/>
      <c r="JS163" s="360"/>
      <c r="JT163" s="360"/>
      <c r="JU163" s="360"/>
      <c r="JV163" s="360"/>
      <c r="JW163" s="360"/>
      <c r="JX163" s="360"/>
      <c r="JY163" s="360"/>
    </row>
    <row r="164" spans="1:285" s="20" customFormat="1" ht="108.6" customHeight="1" x14ac:dyDescent="0.25">
      <c r="A164" s="167" t="s">
        <v>933</v>
      </c>
      <c r="B164" s="271" t="s">
        <v>934</v>
      </c>
      <c r="C164" s="233" t="s">
        <v>97</v>
      </c>
      <c r="D164" s="234"/>
      <c r="E164" s="264"/>
      <c r="F164" s="265"/>
      <c r="G164" s="266"/>
      <c r="H164" s="266"/>
      <c r="I164" s="266"/>
      <c r="J164" s="266"/>
      <c r="K164" s="284">
        <f t="shared" si="72"/>
        <v>0</v>
      </c>
      <c r="L164" s="285"/>
      <c r="M164" s="285"/>
      <c r="N164" s="266"/>
      <c r="O164" s="266"/>
      <c r="P164" s="266"/>
      <c r="Q164" s="266"/>
      <c r="R164" s="284">
        <f t="shared" si="73"/>
        <v>0</v>
      </c>
      <c r="S164" s="285">
        <v>21176.470559999998</v>
      </c>
      <c r="T164" s="285"/>
      <c r="U164" s="266"/>
      <c r="V164" s="266"/>
      <c r="W164" s="266">
        <v>119999.99983999999</v>
      </c>
      <c r="X164" s="266"/>
      <c r="Y164" s="284">
        <f>S164+T164+U164+W164</f>
        <v>141176.47039999999</v>
      </c>
      <c r="Z164" s="286">
        <v>243529.41143999997</v>
      </c>
      <c r="AA164" s="286"/>
      <c r="AB164" s="266"/>
      <c r="AC164" s="266"/>
      <c r="AD164" s="266">
        <v>1379999.99816</v>
      </c>
      <c r="AE164" s="266"/>
      <c r="AF164" s="284">
        <f t="shared" si="69"/>
        <v>1623529.4095999999</v>
      </c>
      <c r="AG164" s="266"/>
      <c r="AH164" s="266"/>
      <c r="AI164" s="266"/>
      <c r="AJ164" s="266"/>
      <c r="AK164" s="266"/>
      <c r="AL164" s="266"/>
      <c r="AM164" s="287">
        <f t="shared" si="70"/>
        <v>0</v>
      </c>
      <c r="AN164" s="266"/>
      <c r="AO164" s="266"/>
      <c r="AP164" s="266"/>
      <c r="AQ164" s="266"/>
      <c r="AR164" s="266"/>
      <c r="AS164" s="266"/>
      <c r="AT164" s="268">
        <f t="shared" si="71"/>
        <v>0</v>
      </c>
      <c r="AU164" s="272">
        <f t="shared" ref="AU164" si="74">AT164+AM164+AF164+Y164+R164+K164</f>
        <v>1764705.88</v>
      </c>
      <c r="AV164" s="288" t="s">
        <v>935</v>
      </c>
      <c r="AW164" s="234">
        <v>2024</v>
      </c>
      <c r="AX164" s="234">
        <v>2025</v>
      </c>
      <c r="AY164" s="52" t="s">
        <v>68</v>
      </c>
      <c r="AZ164" s="360"/>
      <c r="BA164" s="360"/>
      <c r="BB164" s="360"/>
      <c r="BC164" s="360"/>
      <c r="BD164" s="360"/>
      <c r="BE164" s="360"/>
      <c r="BF164" s="360"/>
      <c r="BG164" s="360"/>
      <c r="BH164" s="360"/>
      <c r="BI164" s="360"/>
      <c r="BJ164" s="360"/>
      <c r="BK164" s="360"/>
      <c r="BL164" s="360"/>
      <c r="BM164" s="360"/>
      <c r="BN164" s="360"/>
      <c r="BO164" s="360"/>
      <c r="BP164" s="360"/>
      <c r="BQ164" s="360"/>
      <c r="BR164" s="360"/>
      <c r="BS164" s="360"/>
      <c r="BT164" s="360"/>
      <c r="BU164" s="360"/>
      <c r="BV164" s="360"/>
      <c r="BW164" s="360"/>
      <c r="BX164" s="360"/>
      <c r="BY164" s="360"/>
      <c r="BZ164" s="360"/>
      <c r="CA164" s="360"/>
      <c r="CB164" s="360"/>
      <c r="CC164" s="360"/>
      <c r="CD164" s="360"/>
      <c r="CE164" s="360"/>
      <c r="CF164" s="360"/>
      <c r="CG164" s="360"/>
      <c r="CH164" s="360"/>
      <c r="CI164" s="360"/>
      <c r="CJ164" s="360"/>
      <c r="CK164" s="360"/>
      <c r="CL164" s="360"/>
      <c r="CM164" s="360"/>
      <c r="CN164" s="360"/>
      <c r="CO164" s="360"/>
      <c r="CP164" s="360"/>
      <c r="CQ164" s="360"/>
      <c r="CR164" s="360"/>
      <c r="CS164" s="360"/>
      <c r="CT164" s="360"/>
      <c r="CU164" s="360"/>
      <c r="CV164" s="360"/>
      <c r="CW164" s="360"/>
      <c r="CX164" s="360"/>
      <c r="CY164" s="360"/>
      <c r="CZ164" s="360"/>
      <c r="DA164" s="360"/>
      <c r="DB164" s="360"/>
      <c r="DC164" s="360"/>
      <c r="DD164" s="360"/>
      <c r="DE164" s="360"/>
      <c r="DF164" s="360"/>
      <c r="DG164" s="360"/>
      <c r="DH164" s="360"/>
      <c r="DI164" s="360"/>
      <c r="DJ164" s="360"/>
      <c r="DK164" s="360"/>
      <c r="DL164" s="360"/>
      <c r="DM164" s="360"/>
      <c r="DN164" s="360"/>
      <c r="DO164" s="360"/>
      <c r="DP164" s="360"/>
      <c r="DQ164" s="360"/>
      <c r="DR164" s="360"/>
      <c r="DS164" s="360"/>
      <c r="DT164" s="360"/>
      <c r="DU164" s="360"/>
      <c r="DV164" s="360"/>
      <c r="DW164" s="360"/>
      <c r="DX164" s="360"/>
      <c r="DY164" s="360"/>
      <c r="DZ164" s="360"/>
      <c r="EA164" s="360"/>
      <c r="EB164" s="360"/>
      <c r="EC164" s="360"/>
      <c r="ED164" s="360"/>
      <c r="EE164" s="360"/>
      <c r="EF164" s="360"/>
      <c r="EG164" s="360"/>
      <c r="EH164" s="360"/>
      <c r="EI164" s="360"/>
      <c r="EJ164" s="360"/>
      <c r="EK164" s="360"/>
      <c r="EL164" s="360"/>
      <c r="EM164" s="360"/>
      <c r="EN164" s="360"/>
      <c r="EO164" s="360"/>
      <c r="EP164" s="360"/>
      <c r="EQ164" s="360"/>
      <c r="ER164" s="360"/>
      <c r="ES164" s="360"/>
      <c r="ET164" s="360"/>
      <c r="EU164" s="360"/>
      <c r="EV164" s="360"/>
      <c r="EW164" s="360"/>
      <c r="EX164" s="360"/>
      <c r="EY164" s="360"/>
      <c r="EZ164" s="360"/>
      <c r="FA164" s="360"/>
      <c r="FB164" s="360"/>
      <c r="FC164" s="360"/>
      <c r="FD164" s="360"/>
      <c r="FE164" s="360"/>
      <c r="FF164" s="360"/>
      <c r="FG164" s="360"/>
      <c r="FH164" s="360"/>
      <c r="FI164" s="360"/>
      <c r="FJ164" s="360"/>
      <c r="FK164" s="360"/>
      <c r="FL164" s="360"/>
      <c r="FM164" s="360"/>
      <c r="FN164" s="360"/>
      <c r="FO164" s="360"/>
      <c r="FP164" s="360"/>
      <c r="FQ164" s="360"/>
      <c r="FR164" s="360"/>
      <c r="FS164" s="360"/>
      <c r="FT164" s="360"/>
      <c r="FU164" s="360"/>
      <c r="FV164" s="360"/>
      <c r="FW164" s="360"/>
      <c r="FX164" s="360"/>
      <c r="FY164" s="360"/>
      <c r="FZ164" s="360"/>
      <c r="GA164" s="360"/>
      <c r="GB164" s="360"/>
      <c r="GC164" s="360"/>
      <c r="GD164" s="360"/>
      <c r="GE164" s="360"/>
      <c r="GF164" s="360"/>
      <c r="GG164" s="360"/>
      <c r="GH164" s="360"/>
      <c r="GI164" s="360"/>
      <c r="GJ164" s="360"/>
      <c r="GK164" s="360"/>
      <c r="GL164" s="360"/>
      <c r="GM164" s="360"/>
      <c r="GN164" s="360"/>
      <c r="GO164" s="360"/>
      <c r="GP164" s="360"/>
      <c r="GQ164" s="360"/>
      <c r="GR164" s="360"/>
      <c r="GS164" s="360"/>
      <c r="GT164" s="360"/>
      <c r="GU164" s="360"/>
      <c r="GV164" s="360"/>
      <c r="GW164" s="360"/>
      <c r="GX164" s="360"/>
      <c r="GY164" s="360"/>
      <c r="GZ164" s="360"/>
      <c r="HA164" s="360"/>
      <c r="HB164" s="360"/>
      <c r="HC164" s="360"/>
      <c r="HD164" s="360"/>
      <c r="HE164" s="360"/>
      <c r="HF164" s="360"/>
      <c r="HG164" s="360"/>
      <c r="HH164" s="360"/>
      <c r="HI164" s="360"/>
      <c r="HJ164" s="360"/>
      <c r="HK164" s="360"/>
      <c r="HL164" s="360"/>
      <c r="HM164" s="360"/>
      <c r="HN164" s="360"/>
      <c r="HO164" s="360"/>
      <c r="HP164" s="360"/>
      <c r="HQ164" s="360"/>
      <c r="HR164" s="360"/>
      <c r="HS164" s="360"/>
      <c r="HT164" s="360"/>
      <c r="HU164" s="360"/>
      <c r="HV164" s="360"/>
      <c r="HW164" s="360"/>
      <c r="HX164" s="360"/>
      <c r="HY164" s="360"/>
      <c r="HZ164" s="360"/>
      <c r="IA164" s="360"/>
      <c r="IB164" s="360"/>
      <c r="IC164" s="360"/>
      <c r="ID164" s="360"/>
      <c r="IE164" s="360"/>
      <c r="IF164" s="360"/>
      <c r="IG164" s="360"/>
      <c r="IH164" s="360"/>
      <c r="II164" s="360"/>
      <c r="IJ164" s="360"/>
      <c r="IK164" s="360"/>
      <c r="IL164" s="360"/>
      <c r="IM164" s="360"/>
      <c r="IN164" s="360"/>
      <c r="IO164" s="360"/>
      <c r="IP164" s="360"/>
      <c r="IQ164" s="360"/>
      <c r="IR164" s="360"/>
      <c r="IS164" s="360"/>
      <c r="IT164" s="360"/>
      <c r="IU164" s="360"/>
      <c r="IV164" s="360"/>
      <c r="IW164" s="360"/>
      <c r="IX164" s="360"/>
      <c r="IY164" s="360"/>
      <c r="IZ164" s="360"/>
      <c r="JA164" s="360"/>
      <c r="JB164" s="360"/>
      <c r="JC164" s="360"/>
      <c r="JD164" s="360"/>
      <c r="JE164" s="360"/>
      <c r="JF164" s="360"/>
      <c r="JG164" s="360"/>
      <c r="JH164" s="360"/>
      <c r="JI164" s="360"/>
      <c r="JJ164" s="360"/>
      <c r="JK164" s="360"/>
      <c r="JL164" s="360"/>
      <c r="JM164" s="360"/>
      <c r="JN164" s="360"/>
      <c r="JO164" s="360"/>
      <c r="JP164" s="360"/>
      <c r="JQ164" s="360"/>
      <c r="JR164" s="360"/>
      <c r="JS164" s="360"/>
      <c r="JT164" s="360"/>
      <c r="JU164" s="360"/>
      <c r="JV164" s="360"/>
      <c r="JW164" s="360"/>
      <c r="JX164" s="360"/>
      <c r="JY164" s="360"/>
    </row>
    <row r="165" spans="1:285" s="20" customFormat="1" ht="31.5" customHeight="1" x14ac:dyDescent="0.25">
      <c r="A165" s="380" t="s">
        <v>989</v>
      </c>
      <c r="B165" s="381"/>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c r="AI165" s="381"/>
      <c r="AJ165" s="381"/>
      <c r="AK165" s="381"/>
      <c r="AL165" s="381"/>
      <c r="AM165" s="381"/>
      <c r="AN165" s="381"/>
      <c r="AO165" s="381"/>
      <c r="AP165" s="381"/>
      <c r="AQ165" s="381"/>
      <c r="AR165" s="381"/>
      <c r="AS165" s="381"/>
      <c r="AT165" s="381"/>
      <c r="AU165" s="381"/>
      <c r="AV165" s="381"/>
      <c r="AW165" s="381"/>
      <c r="AX165" s="381"/>
      <c r="AY165" s="382"/>
      <c r="AZ165" s="360"/>
      <c r="BA165" s="360"/>
      <c r="BB165" s="360"/>
      <c r="BC165" s="360"/>
      <c r="BD165" s="360"/>
      <c r="BE165" s="360"/>
      <c r="BF165" s="360"/>
      <c r="BG165" s="360"/>
      <c r="BH165" s="360"/>
      <c r="BI165" s="360"/>
      <c r="BJ165" s="360"/>
      <c r="BK165" s="360"/>
      <c r="BL165" s="360"/>
      <c r="BM165" s="360"/>
      <c r="BN165" s="360"/>
      <c r="BO165" s="360"/>
      <c r="BP165" s="360"/>
      <c r="BQ165" s="360"/>
      <c r="BR165" s="360"/>
      <c r="BS165" s="360"/>
      <c r="BT165" s="360"/>
      <c r="BU165" s="360"/>
      <c r="BV165" s="360"/>
      <c r="BW165" s="360"/>
      <c r="BX165" s="360"/>
      <c r="BY165" s="360"/>
      <c r="BZ165" s="360"/>
      <c r="CA165" s="360"/>
      <c r="CB165" s="360"/>
      <c r="CC165" s="360"/>
      <c r="CD165" s="360"/>
      <c r="CE165" s="360"/>
      <c r="CF165" s="360"/>
      <c r="CG165" s="360"/>
      <c r="CH165" s="360"/>
      <c r="CI165" s="360"/>
      <c r="CJ165" s="360"/>
      <c r="CK165" s="360"/>
      <c r="CL165" s="360"/>
      <c r="CM165" s="360"/>
      <c r="CN165" s="360"/>
      <c r="CO165" s="360"/>
      <c r="CP165" s="360"/>
      <c r="CQ165" s="360"/>
      <c r="CR165" s="360"/>
      <c r="CS165" s="360"/>
      <c r="CT165" s="360"/>
      <c r="CU165" s="360"/>
      <c r="CV165" s="360"/>
      <c r="CW165" s="360"/>
      <c r="CX165" s="360"/>
      <c r="CY165" s="360"/>
      <c r="CZ165" s="360"/>
      <c r="DA165" s="360"/>
      <c r="DB165" s="360"/>
      <c r="DC165" s="360"/>
      <c r="DD165" s="360"/>
      <c r="DE165" s="360"/>
      <c r="DF165" s="360"/>
      <c r="DG165" s="360"/>
      <c r="DH165" s="360"/>
      <c r="DI165" s="360"/>
      <c r="DJ165" s="360"/>
      <c r="DK165" s="360"/>
      <c r="DL165" s="360"/>
      <c r="DM165" s="360"/>
      <c r="DN165" s="360"/>
      <c r="DO165" s="360"/>
      <c r="DP165" s="360"/>
      <c r="DQ165" s="360"/>
      <c r="DR165" s="360"/>
      <c r="DS165" s="360"/>
      <c r="DT165" s="360"/>
      <c r="DU165" s="360"/>
      <c r="DV165" s="360"/>
      <c r="DW165" s="360"/>
      <c r="DX165" s="360"/>
      <c r="DY165" s="360"/>
      <c r="DZ165" s="360"/>
      <c r="EA165" s="360"/>
      <c r="EB165" s="360"/>
      <c r="EC165" s="360"/>
      <c r="ED165" s="360"/>
      <c r="EE165" s="360"/>
      <c r="EF165" s="360"/>
      <c r="EG165" s="360"/>
      <c r="EH165" s="360"/>
      <c r="EI165" s="360"/>
      <c r="EJ165" s="360"/>
      <c r="EK165" s="360"/>
      <c r="EL165" s="360"/>
      <c r="EM165" s="360"/>
      <c r="EN165" s="360"/>
      <c r="EO165" s="360"/>
      <c r="EP165" s="360"/>
      <c r="EQ165" s="360"/>
      <c r="ER165" s="360"/>
      <c r="ES165" s="360"/>
      <c r="ET165" s="360"/>
      <c r="EU165" s="360"/>
      <c r="EV165" s="360"/>
      <c r="EW165" s="360"/>
      <c r="EX165" s="360"/>
      <c r="EY165" s="360"/>
      <c r="EZ165" s="360"/>
      <c r="FA165" s="360"/>
      <c r="FB165" s="360"/>
      <c r="FC165" s="360"/>
      <c r="FD165" s="360"/>
      <c r="FE165" s="360"/>
      <c r="FF165" s="360"/>
      <c r="FG165" s="360"/>
      <c r="FH165" s="360"/>
      <c r="FI165" s="360"/>
      <c r="FJ165" s="360"/>
      <c r="FK165" s="360"/>
      <c r="FL165" s="360"/>
      <c r="FM165" s="360"/>
      <c r="FN165" s="360"/>
      <c r="FO165" s="360"/>
      <c r="FP165" s="360"/>
      <c r="FQ165" s="360"/>
      <c r="FR165" s="360"/>
      <c r="FS165" s="360"/>
      <c r="FT165" s="360"/>
      <c r="FU165" s="360"/>
      <c r="FV165" s="360"/>
      <c r="FW165" s="360"/>
      <c r="FX165" s="360"/>
      <c r="FY165" s="360"/>
      <c r="FZ165" s="360"/>
      <c r="GA165" s="360"/>
      <c r="GB165" s="360"/>
      <c r="GC165" s="360"/>
      <c r="GD165" s="360"/>
      <c r="GE165" s="360"/>
      <c r="GF165" s="360"/>
      <c r="GG165" s="360"/>
      <c r="GH165" s="360"/>
      <c r="GI165" s="360"/>
      <c r="GJ165" s="360"/>
      <c r="GK165" s="360"/>
      <c r="GL165" s="360"/>
      <c r="GM165" s="360"/>
      <c r="GN165" s="360"/>
      <c r="GO165" s="360"/>
      <c r="GP165" s="360"/>
      <c r="GQ165" s="360"/>
      <c r="GR165" s="360"/>
      <c r="GS165" s="360"/>
      <c r="GT165" s="360"/>
      <c r="GU165" s="360"/>
      <c r="GV165" s="360"/>
      <c r="GW165" s="360"/>
      <c r="GX165" s="360"/>
      <c r="GY165" s="360"/>
      <c r="GZ165" s="360"/>
      <c r="HA165" s="360"/>
      <c r="HB165" s="360"/>
      <c r="HC165" s="360"/>
      <c r="HD165" s="360"/>
      <c r="HE165" s="360"/>
      <c r="HF165" s="360"/>
      <c r="HG165" s="360"/>
      <c r="HH165" s="360"/>
      <c r="HI165" s="360"/>
      <c r="HJ165" s="360"/>
      <c r="HK165" s="360"/>
      <c r="HL165" s="360"/>
      <c r="HM165" s="360"/>
      <c r="HN165" s="360"/>
      <c r="HO165" s="360"/>
      <c r="HP165" s="360"/>
      <c r="HQ165" s="360"/>
      <c r="HR165" s="360"/>
      <c r="HS165" s="360"/>
      <c r="HT165" s="360"/>
      <c r="HU165" s="360"/>
      <c r="HV165" s="360"/>
      <c r="HW165" s="360"/>
      <c r="HX165" s="360"/>
      <c r="HY165" s="360"/>
      <c r="HZ165" s="360"/>
      <c r="IA165" s="360"/>
      <c r="IB165" s="360"/>
      <c r="IC165" s="360"/>
      <c r="ID165" s="360"/>
      <c r="IE165" s="360"/>
      <c r="IF165" s="360"/>
      <c r="IG165" s="360"/>
      <c r="IH165" s="360"/>
      <c r="II165" s="360"/>
      <c r="IJ165" s="360"/>
      <c r="IK165" s="360"/>
      <c r="IL165" s="360"/>
      <c r="IM165" s="360"/>
      <c r="IN165" s="360"/>
      <c r="IO165" s="360"/>
      <c r="IP165" s="360"/>
      <c r="IQ165" s="360"/>
      <c r="IR165" s="360"/>
      <c r="IS165" s="360"/>
      <c r="IT165" s="360"/>
      <c r="IU165" s="360"/>
      <c r="IV165" s="360"/>
      <c r="IW165" s="360"/>
      <c r="IX165" s="360"/>
      <c r="IY165" s="360"/>
      <c r="IZ165" s="360"/>
      <c r="JA165" s="360"/>
      <c r="JB165" s="360"/>
      <c r="JC165" s="360"/>
      <c r="JD165" s="360"/>
      <c r="JE165" s="360"/>
      <c r="JF165" s="360"/>
      <c r="JG165" s="360"/>
      <c r="JH165" s="360"/>
      <c r="JI165" s="360"/>
      <c r="JJ165" s="360"/>
      <c r="JK165" s="360"/>
      <c r="JL165" s="360"/>
      <c r="JM165" s="360"/>
      <c r="JN165" s="360"/>
      <c r="JO165" s="360"/>
      <c r="JP165" s="360"/>
      <c r="JQ165" s="360"/>
      <c r="JR165" s="360"/>
      <c r="JS165" s="360"/>
      <c r="JT165" s="360"/>
      <c r="JU165" s="360"/>
      <c r="JV165" s="360"/>
      <c r="JW165" s="360"/>
      <c r="JX165" s="360"/>
      <c r="JY165" s="360"/>
    </row>
    <row r="166" spans="1:285" s="20" customFormat="1" ht="45" customHeight="1" x14ac:dyDescent="0.25">
      <c r="A166" s="386" t="s">
        <v>411</v>
      </c>
      <c r="B166" s="387"/>
      <c r="C166" s="387"/>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387"/>
      <c r="Z166" s="387"/>
      <c r="AA166" s="387"/>
      <c r="AB166" s="387"/>
      <c r="AC166" s="387"/>
      <c r="AD166" s="387"/>
      <c r="AE166" s="387"/>
      <c r="AF166" s="387"/>
      <c r="AG166" s="387"/>
      <c r="AH166" s="387"/>
      <c r="AI166" s="387"/>
      <c r="AJ166" s="387"/>
      <c r="AK166" s="387"/>
      <c r="AL166" s="387"/>
      <c r="AM166" s="387"/>
      <c r="AN166" s="387"/>
      <c r="AO166" s="387"/>
      <c r="AP166" s="387"/>
      <c r="AQ166" s="387"/>
      <c r="AR166" s="387"/>
      <c r="AS166" s="387"/>
      <c r="AT166" s="387"/>
      <c r="AU166" s="387"/>
      <c r="AV166" s="387"/>
      <c r="AW166" s="387"/>
      <c r="AX166" s="387"/>
      <c r="AY166" s="387"/>
      <c r="AZ166" s="360"/>
      <c r="BA166" s="360"/>
      <c r="BB166" s="360"/>
      <c r="BC166" s="360"/>
      <c r="BD166" s="360"/>
      <c r="BE166" s="360"/>
      <c r="BF166" s="360"/>
      <c r="BG166" s="360"/>
      <c r="BH166" s="360"/>
      <c r="BI166" s="360"/>
      <c r="BJ166" s="360"/>
      <c r="BK166" s="360"/>
      <c r="BL166" s="360"/>
      <c r="BM166" s="360"/>
      <c r="BN166" s="360"/>
      <c r="BO166" s="360"/>
      <c r="BP166" s="360"/>
      <c r="BQ166" s="360"/>
      <c r="BR166" s="360"/>
      <c r="BS166" s="360"/>
      <c r="BT166" s="360"/>
      <c r="BU166" s="360"/>
      <c r="BV166" s="360"/>
      <c r="BW166" s="360"/>
      <c r="BX166" s="360"/>
      <c r="BY166" s="360"/>
      <c r="BZ166" s="360"/>
      <c r="CA166" s="360"/>
      <c r="CB166" s="360"/>
      <c r="CC166" s="360"/>
      <c r="CD166" s="360"/>
      <c r="CE166" s="360"/>
      <c r="CF166" s="360"/>
      <c r="CG166" s="360"/>
      <c r="CH166" s="360"/>
      <c r="CI166" s="360"/>
      <c r="CJ166" s="360"/>
      <c r="CK166" s="360"/>
      <c r="CL166" s="360"/>
      <c r="CM166" s="360"/>
      <c r="CN166" s="360"/>
      <c r="CO166" s="360"/>
      <c r="CP166" s="360"/>
      <c r="CQ166" s="360"/>
      <c r="CR166" s="360"/>
      <c r="CS166" s="360"/>
      <c r="CT166" s="360"/>
      <c r="CU166" s="360"/>
      <c r="CV166" s="360"/>
      <c r="CW166" s="360"/>
      <c r="CX166" s="360"/>
      <c r="CY166" s="360"/>
      <c r="CZ166" s="360"/>
      <c r="DA166" s="360"/>
      <c r="DB166" s="360"/>
      <c r="DC166" s="360"/>
      <c r="DD166" s="360"/>
      <c r="DE166" s="360"/>
      <c r="DF166" s="360"/>
      <c r="DG166" s="360"/>
      <c r="DH166" s="360"/>
      <c r="DI166" s="360"/>
      <c r="DJ166" s="360"/>
      <c r="DK166" s="360"/>
      <c r="DL166" s="360"/>
      <c r="DM166" s="360"/>
      <c r="DN166" s="360"/>
      <c r="DO166" s="360"/>
      <c r="DP166" s="360"/>
      <c r="DQ166" s="360"/>
      <c r="DR166" s="360"/>
      <c r="DS166" s="360"/>
      <c r="DT166" s="360"/>
      <c r="DU166" s="360"/>
      <c r="DV166" s="360"/>
      <c r="DW166" s="360"/>
      <c r="DX166" s="360"/>
      <c r="DY166" s="360"/>
      <c r="DZ166" s="360"/>
      <c r="EA166" s="360"/>
      <c r="EB166" s="360"/>
      <c r="EC166" s="360"/>
      <c r="ED166" s="360"/>
      <c r="EE166" s="360"/>
      <c r="EF166" s="360"/>
      <c r="EG166" s="360"/>
      <c r="EH166" s="360"/>
      <c r="EI166" s="360"/>
      <c r="EJ166" s="360"/>
      <c r="EK166" s="360"/>
      <c r="EL166" s="360"/>
      <c r="EM166" s="360"/>
      <c r="EN166" s="360"/>
      <c r="EO166" s="360"/>
      <c r="EP166" s="360"/>
      <c r="EQ166" s="360"/>
      <c r="ER166" s="360"/>
      <c r="ES166" s="360"/>
      <c r="ET166" s="360"/>
      <c r="EU166" s="360"/>
      <c r="EV166" s="360"/>
      <c r="EW166" s="360"/>
      <c r="EX166" s="360"/>
      <c r="EY166" s="360"/>
      <c r="EZ166" s="360"/>
      <c r="FA166" s="360"/>
      <c r="FB166" s="360"/>
      <c r="FC166" s="360"/>
      <c r="FD166" s="360"/>
      <c r="FE166" s="360"/>
      <c r="FF166" s="360"/>
      <c r="FG166" s="360"/>
      <c r="FH166" s="360"/>
      <c r="FI166" s="360"/>
      <c r="FJ166" s="360"/>
      <c r="FK166" s="360"/>
      <c r="FL166" s="360"/>
      <c r="FM166" s="360"/>
      <c r="FN166" s="360"/>
      <c r="FO166" s="360"/>
      <c r="FP166" s="360"/>
      <c r="FQ166" s="360"/>
      <c r="FR166" s="360"/>
      <c r="FS166" s="360"/>
      <c r="FT166" s="360"/>
      <c r="FU166" s="360"/>
      <c r="FV166" s="360"/>
      <c r="FW166" s="360"/>
      <c r="FX166" s="360"/>
      <c r="FY166" s="360"/>
      <c r="FZ166" s="360"/>
      <c r="GA166" s="360"/>
      <c r="GB166" s="360"/>
      <c r="GC166" s="360"/>
      <c r="GD166" s="360"/>
      <c r="GE166" s="360"/>
      <c r="GF166" s="360"/>
      <c r="GG166" s="360"/>
      <c r="GH166" s="360"/>
      <c r="GI166" s="360"/>
      <c r="GJ166" s="360"/>
      <c r="GK166" s="360"/>
      <c r="GL166" s="360"/>
      <c r="GM166" s="360"/>
      <c r="GN166" s="360"/>
      <c r="GO166" s="360"/>
      <c r="GP166" s="360"/>
      <c r="GQ166" s="360"/>
      <c r="GR166" s="360"/>
      <c r="GS166" s="360"/>
      <c r="GT166" s="360"/>
      <c r="GU166" s="360"/>
      <c r="GV166" s="360"/>
      <c r="GW166" s="360"/>
      <c r="GX166" s="360"/>
      <c r="GY166" s="360"/>
      <c r="GZ166" s="360"/>
      <c r="HA166" s="360"/>
      <c r="HB166" s="360"/>
      <c r="HC166" s="360"/>
      <c r="HD166" s="360"/>
      <c r="HE166" s="360"/>
      <c r="HF166" s="360"/>
      <c r="HG166" s="360"/>
      <c r="HH166" s="360"/>
      <c r="HI166" s="360"/>
      <c r="HJ166" s="360"/>
      <c r="HK166" s="360"/>
      <c r="HL166" s="360"/>
      <c r="HM166" s="360"/>
      <c r="HN166" s="360"/>
      <c r="HO166" s="360"/>
      <c r="HP166" s="360"/>
      <c r="HQ166" s="360"/>
      <c r="HR166" s="360"/>
      <c r="HS166" s="360"/>
      <c r="HT166" s="360"/>
      <c r="HU166" s="360"/>
      <c r="HV166" s="360"/>
      <c r="HW166" s="360"/>
      <c r="HX166" s="360"/>
      <c r="HY166" s="360"/>
      <c r="HZ166" s="360"/>
      <c r="IA166" s="360"/>
      <c r="IB166" s="360"/>
      <c r="IC166" s="360"/>
      <c r="ID166" s="360"/>
      <c r="IE166" s="360"/>
      <c r="IF166" s="360"/>
      <c r="IG166" s="360"/>
      <c r="IH166" s="360"/>
      <c r="II166" s="360"/>
      <c r="IJ166" s="360"/>
      <c r="IK166" s="360"/>
      <c r="IL166" s="360"/>
      <c r="IM166" s="360"/>
      <c r="IN166" s="360"/>
      <c r="IO166" s="360"/>
      <c r="IP166" s="360"/>
      <c r="IQ166" s="360"/>
      <c r="IR166" s="360"/>
      <c r="IS166" s="360"/>
      <c r="IT166" s="360"/>
      <c r="IU166" s="360"/>
      <c r="IV166" s="360"/>
      <c r="IW166" s="360"/>
      <c r="IX166" s="360"/>
      <c r="IY166" s="360"/>
      <c r="IZ166" s="360"/>
      <c r="JA166" s="360"/>
      <c r="JB166" s="360"/>
      <c r="JC166" s="360"/>
      <c r="JD166" s="360"/>
      <c r="JE166" s="360"/>
      <c r="JF166" s="360"/>
      <c r="JG166" s="360"/>
      <c r="JH166" s="360"/>
      <c r="JI166" s="360"/>
      <c r="JJ166" s="360"/>
      <c r="JK166" s="360"/>
      <c r="JL166" s="360"/>
      <c r="JM166" s="360"/>
      <c r="JN166" s="360"/>
      <c r="JO166" s="360"/>
      <c r="JP166" s="360"/>
      <c r="JQ166" s="360"/>
      <c r="JR166" s="360"/>
      <c r="JS166" s="360"/>
      <c r="JT166" s="360"/>
      <c r="JU166" s="360"/>
      <c r="JV166" s="360"/>
      <c r="JW166" s="360"/>
      <c r="JX166" s="360"/>
      <c r="JY166" s="360"/>
    </row>
    <row r="167" spans="1:285" s="20" customFormat="1" ht="31.5" customHeight="1" x14ac:dyDescent="0.25">
      <c r="A167" s="92" t="s">
        <v>412</v>
      </c>
      <c r="B167" s="51"/>
      <c r="C167" s="51"/>
      <c r="D167" s="51"/>
      <c r="E167" s="51"/>
      <c r="F167" s="51"/>
      <c r="G167" s="51"/>
      <c r="H167" s="51"/>
      <c r="I167" s="51"/>
      <c r="J167" s="51"/>
      <c r="K167" s="87">
        <f>E167+F167+G167+I167</f>
        <v>0</v>
      </c>
      <c r="L167" s="94"/>
      <c r="M167" s="51"/>
      <c r="N167" s="51"/>
      <c r="O167" s="51"/>
      <c r="P167" s="51"/>
      <c r="Q167" s="51"/>
      <c r="R167" s="87">
        <f>L167+M167+N167+P167</f>
        <v>0</v>
      </c>
      <c r="S167" s="50"/>
      <c r="T167" s="50"/>
      <c r="U167" s="50"/>
      <c r="V167" s="50"/>
      <c r="W167" s="50"/>
      <c r="X167" s="50"/>
      <c r="Y167" s="87">
        <f>S167+T167+U167+W167</f>
        <v>0</v>
      </c>
      <c r="Z167" s="50"/>
      <c r="AA167" s="50"/>
      <c r="AB167" s="50"/>
      <c r="AC167" s="50"/>
      <c r="AD167" s="50"/>
      <c r="AE167" s="50"/>
      <c r="AF167" s="87">
        <f>Z167+AA167+AB167+AD167</f>
        <v>0</v>
      </c>
      <c r="AG167" s="50"/>
      <c r="AH167" s="50"/>
      <c r="AI167" s="50"/>
      <c r="AJ167" s="50"/>
      <c r="AK167" s="50"/>
      <c r="AL167" s="50"/>
      <c r="AM167" s="87">
        <f>AG167+AH167+AI167+AK167</f>
        <v>0</v>
      </c>
      <c r="AN167" s="50"/>
      <c r="AO167" s="50"/>
      <c r="AP167" s="50"/>
      <c r="AQ167" s="50"/>
      <c r="AR167" s="50"/>
      <c r="AS167" s="50"/>
      <c r="AT167" s="87">
        <f>AN167+AO167+AP167+AR167</f>
        <v>0</v>
      </c>
      <c r="AU167" s="95">
        <f>AT167+AM167+AF167+Y167+R167+K167</f>
        <v>0</v>
      </c>
      <c r="AV167" s="96"/>
      <c r="AW167" s="51"/>
      <c r="AX167" s="54"/>
      <c r="AY167" s="51"/>
      <c r="AZ167" s="360"/>
      <c r="BA167" s="360"/>
      <c r="BB167" s="360"/>
      <c r="BC167" s="360"/>
      <c r="BD167" s="360"/>
      <c r="BE167" s="360"/>
      <c r="BF167" s="360"/>
      <c r="BG167" s="360"/>
      <c r="BH167" s="360"/>
      <c r="BI167" s="360"/>
      <c r="BJ167" s="360"/>
      <c r="BK167" s="360"/>
      <c r="BL167" s="360"/>
      <c r="BM167" s="360"/>
      <c r="BN167" s="360"/>
      <c r="BO167" s="360"/>
      <c r="BP167" s="360"/>
      <c r="BQ167" s="360"/>
      <c r="BR167" s="360"/>
      <c r="BS167" s="360"/>
      <c r="BT167" s="360"/>
      <c r="BU167" s="360"/>
      <c r="BV167" s="360"/>
      <c r="BW167" s="360"/>
      <c r="BX167" s="360"/>
      <c r="BY167" s="360"/>
      <c r="BZ167" s="360"/>
      <c r="CA167" s="360"/>
      <c r="CB167" s="360"/>
      <c r="CC167" s="360"/>
      <c r="CD167" s="360"/>
      <c r="CE167" s="360"/>
      <c r="CF167" s="360"/>
      <c r="CG167" s="360"/>
      <c r="CH167" s="360"/>
      <c r="CI167" s="360"/>
      <c r="CJ167" s="360"/>
      <c r="CK167" s="360"/>
      <c r="CL167" s="360"/>
      <c r="CM167" s="360"/>
      <c r="CN167" s="360"/>
      <c r="CO167" s="360"/>
      <c r="CP167" s="360"/>
      <c r="CQ167" s="360"/>
      <c r="CR167" s="360"/>
      <c r="CS167" s="360"/>
      <c r="CT167" s="360"/>
      <c r="CU167" s="360"/>
      <c r="CV167" s="360"/>
      <c r="CW167" s="360"/>
      <c r="CX167" s="360"/>
      <c r="CY167" s="360"/>
      <c r="CZ167" s="360"/>
      <c r="DA167" s="360"/>
      <c r="DB167" s="360"/>
      <c r="DC167" s="360"/>
      <c r="DD167" s="360"/>
      <c r="DE167" s="360"/>
      <c r="DF167" s="360"/>
      <c r="DG167" s="360"/>
      <c r="DH167" s="360"/>
      <c r="DI167" s="360"/>
      <c r="DJ167" s="360"/>
      <c r="DK167" s="360"/>
      <c r="DL167" s="360"/>
      <c r="DM167" s="360"/>
      <c r="DN167" s="360"/>
      <c r="DO167" s="360"/>
      <c r="DP167" s="360"/>
      <c r="DQ167" s="360"/>
      <c r="DR167" s="360"/>
      <c r="DS167" s="360"/>
      <c r="DT167" s="360"/>
      <c r="DU167" s="360"/>
      <c r="DV167" s="360"/>
      <c r="DW167" s="360"/>
      <c r="DX167" s="360"/>
      <c r="DY167" s="360"/>
      <c r="DZ167" s="360"/>
      <c r="EA167" s="360"/>
      <c r="EB167" s="360"/>
      <c r="EC167" s="360"/>
      <c r="ED167" s="360"/>
      <c r="EE167" s="360"/>
      <c r="EF167" s="360"/>
      <c r="EG167" s="360"/>
      <c r="EH167" s="360"/>
      <c r="EI167" s="360"/>
      <c r="EJ167" s="360"/>
      <c r="EK167" s="360"/>
      <c r="EL167" s="360"/>
      <c r="EM167" s="360"/>
      <c r="EN167" s="360"/>
      <c r="EO167" s="360"/>
      <c r="EP167" s="360"/>
      <c r="EQ167" s="360"/>
      <c r="ER167" s="360"/>
      <c r="ES167" s="360"/>
      <c r="ET167" s="360"/>
      <c r="EU167" s="360"/>
      <c r="EV167" s="360"/>
      <c r="EW167" s="360"/>
      <c r="EX167" s="360"/>
      <c r="EY167" s="360"/>
      <c r="EZ167" s="360"/>
      <c r="FA167" s="360"/>
      <c r="FB167" s="360"/>
      <c r="FC167" s="360"/>
      <c r="FD167" s="360"/>
      <c r="FE167" s="360"/>
      <c r="FF167" s="360"/>
      <c r="FG167" s="360"/>
      <c r="FH167" s="360"/>
      <c r="FI167" s="360"/>
      <c r="FJ167" s="360"/>
      <c r="FK167" s="360"/>
      <c r="FL167" s="360"/>
      <c r="FM167" s="360"/>
      <c r="FN167" s="360"/>
      <c r="FO167" s="360"/>
      <c r="FP167" s="360"/>
      <c r="FQ167" s="360"/>
      <c r="FR167" s="360"/>
      <c r="FS167" s="360"/>
      <c r="FT167" s="360"/>
      <c r="FU167" s="360"/>
      <c r="FV167" s="360"/>
      <c r="FW167" s="360"/>
      <c r="FX167" s="360"/>
      <c r="FY167" s="360"/>
      <c r="FZ167" s="360"/>
      <c r="GA167" s="360"/>
      <c r="GB167" s="360"/>
      <c r="GC167" s="360"/>
      <c r="GD167" s="360"/>
      <c r="GE167" s="360"/>
      <c r="GF167" s="360"/>
      <c r="GG167" s="360"/>
      <c r="GH167" s="360"/>
      <c r="GI167" s="360"/>
      <c r="GJ167" s="360"/>
      <c r="GK167" s="360"/>
      <c r="GL167" s="360"/>
      <c r="GM167" s="360"/>
      <c r="GN167" s="360"/>
      <c r="GO167" s="360"/>
      <c r="GP167" s="360"/>
      <c r="GQ167" s="360"/>
      <c r="GR167" s="360"/>
      <c r="GS167" s="360"/>
      <c r="GT167" s="360"/>
      <c r="GU167" s="360"/>
      <c r="GV167" s="360"/>
      <c r="GW167" s="360"/>
      <c r="GX167" s="360"/>
      <c r="GY167" s="360"/>
      <c r="GZ167" s="360"/>
      <c r="HA167" s="360"/>
      <c r="HB167" s="360"/>
      <c r="HC167" s="360"/>
      <c r="HD167" s="360"/>
      <c r="HE167" s="360"/>
      <c r="HF167" s="360"/>
      <c r="HG167" s="360"/>
      <c r="HH167" s="360"/>
      <c r="HI167" s="360"/>
      <c r="HJ167" s="360"/>
      <c r="HK167" s="360"/>
      <c r="HL167" s="360"/>
      <c r="HM167" s="360"/>
      <c r="HN167" s="360"/>
      <c r="HO167" s="360"/>
      <c r="HP167" s="360"/>
      <c r="HQ167" s="360"/>
      <c r="HR167" s="360"/>
      <c r="HS167" s="360"/>
      <c r="HT167" s="360"/>
      <c r="HU167" s="360"/>
      <c r="HV167" s="360"/>
      <c r="HW167" s="360"/>
      <c r="HX167" s="360"/>
      <c r="HY167" s="360"/>
      <c r="HZ167" s="360"/>
      <c r="IA167" s="360"/>
      <c r="IB167" s="360"/>
      <c r="IC167" s="360"/>
      <c r="ID167" s="360"/>
      <c r="IE167" s="360"/>
      <c r="IF167" s="360"/>
      <c r="IG167" s="360"/>
      <c r="IH167" s="360"/>
      <c r="II167" s="360"/>
      <c r="IJ167" s="360"/>
      <c r="IK167" s="360"/>
      <c r="IL167" s="360"/>
      <c r="IM167" s="360"/>
      <c r="IN167" s="360"/>
      <c r="IO167" s="360"/>
      <c r="IP167" s="360"/>
      <c r="IQ167" s="360"/>
      <c r="IR167" s="360"/>
      <c r="IS167" s="360"/>
      <c r="IT167" s="360"/>
      <c r="IU167" s="360"/>
      <c r="IV167" s="360"/>
      <c r="IW167" s="360"/>
      <c r="IX167" s="360"/>
      <c r="IY167" s="360"/>
      <c r="IZ167" s="360"/>
      <c r="JA167" s="360"/>
      <c r="JB167" s="360"/>
      <c r="JC167" s="360"/>
      <c r="JD167" s="360"/>
      <c r="JE167" s="360"/>
      <c r="JF167" s="360"/>
      <c r="JG167" s="360"/>
      <c r="JH167" s="360"/>
      <c r="JI167" s="360"/>
      <c r="JJ167" s="360"/>
      <c r="JK167" s="360"/>
      <c r="JL167" s="360"/>
      <c r="JM167" s="360"/>
      <c r="JN167" s="360"/>
      <c r="JO167" s="360"/>
      <c r="JP167" s="360"/>
      <c r="JQ167" s="360"/>
      <c r="JR167" s="360"/>
      <c r="JS167" s="360"/>
      <c r="JT167" s="360"/>
      <c r="JU167" s="360"/>
      <c r="JV167" s="360"/>
      <c r="JW167" s="360"/>
      <c r="JX167" s="360"/>
      <c r="JY167" s="360"/>
    </row>
    <row r="168" spans="1:285" s="20" customFormat="1" ht="45" customHeight="1" x14ac:dyDescent="0.25">
      <c r="A168" s="386" t="s">
        <v>413</v>
      </c>
      <c r="B168" s="387"/>
      <c r="C168" s="387"/>
      <c r="D168" s="387"/>
      <c r="E168" s="387"/>
      <c r="F168" s="387"/>
      <c r="G168" s="387"/>
      <c r="H168" s="387"/>
      <c r="I168" s="387"/>
      <c r="J168" s="387"/>
      <c r="K168" s="387"/>
      <c r="L168" s="387"/>
      <c r="M168" s="387"/>
      <c r="N168" s="387"/>
      <c r="O168" s="387"/>
      <c r="P168" s="387"/>
      <c r="Q168" s="387"/>
      <c r="R168" s="387"/>
      <c r="S168" s="387"/>
      <c r="T168" s="387"/>
      <c r="U168" s="387"/>
      <c r="V168" s="387"/>
      <c r="W168" s="387"/>
      <c r="X168" s="387"/>
      <c r="Y168" s="387"/>
      <c r="Z168" s="387"/>
      <c r="AA168" s="387"/>
      <c r="AB168" s="387"/>
      <c r="AC168" s="387"/>
      <c r="AD168" s="387"/>
      <c r="AE168" s="387"/>
      <c r="AF168" s="387"/>
      <c r="AG168" s="387"/>
      <c r="AH168" s="387"/>
      <c r="AI168" s="387"/>
      <c r="AJ168" s="387"/>
      <c r="AK168" s="387"/>
      <c r="AL168" s="387"/>
      <c r="AM168" s="387"/>
      <c r="AN168" s="387"/>
      <c r="AO168" s="387"/>
      <c r="AP168" s="387"/>
      <c r="AQ168" s="387"/>
      <c r="AR168" s="387"/>
      <c r="AS168" s="387"/>
      <c r="AT168" s="387"/>
      <c r="AU168" s="387"/>
      <c r="AV168" s="387"/>
      <c r="AW168" s="387"/>
      <c r="AX168" s="387"/>
      <c r="AY168" s="387"/>
      <c r="AZ168" s="360"/>
      <c r="BA168" s="360"/>
      <c r="BB168" s="360"/>
      <c r="BC168" s="360"/>
      <c r="BD168" s="360"/>
      <c r="BE168" s="360"/>
      <c r="BF168" s="360"/>
      <c r="BG168" s="360"/>
      <c r="BH168" s="360"/>
      <c r="BI168" s="360"/>
      <c r="BJ168" s="360"/>
      <c r="BK168" s="360"/>
      <c r="BL168" s="360"/>
      <c r="BM168" s="360"/>
      <c r="BN168" s="360"/>
      <c r="BO168" s="360"/>
      <c r="BP168" s="360"/>
      <c r="BQ168" s="360"/>
      <c r="BR168" s="360"/>
      <c r="BS168" s="360"/>
      <c r="BT168" s="360"/>
      <c r="BU168" s="360"/>
      <c r="BV168" s="360"/>
      <c r="BW168" s="360"/>
      <c r="BX168" s="360"/>
      <c r="BY168" s="360"/>
      <c r="BZ168" s="360"/>
      <c r="CA168" s="360"/>
      <c r="CB168" s="360"/>
      <c r="CC168" s="360"/>
      <c r="CD168" s="360"/>
      <c r="CE168" s="360"/>
      <c r="CF168" s="360"/>
      <c r="CG168" s="360"/>
      <c r="CH168" s="360"/>
      <c r="CI168" s="360"/>
      <c r="CJ168" s="360"/>
      <c r="CK168" s="360"/>
      <c r="CL168" s="360"/>
      <c r="CM168" s="360"/>
      <c r="CN168" s="360"/>
      <c r="CO168" s="360"/>
      <c r="CP168" s="360"/>
      <c r="CQ168" s="360"/>
      <c r="CR168" s="360"/>
      <c r="CS168" s="360"/>
      <c r="CT168" s="360"/>
      <c r="CU168" s="360"/>
      <c r="CV168" s="360"/>
      <c r="CW168" s="360"/>
      <c r="CX168" s="360"/>
      <c r="CY168" s="360"/>
      <c r="CZ168" s="360"/>
      <c r="DA168" s="360"/>
      <c r="DB168" s="360"/>
      <c r="DC168" s="360"/>
      <c r="DD168" s="360"/>
      <c r="DE168" s="360"/>
      <c r="DF168" s="360"/>
      <c r="DG168" s="360"/>
      <c r="DH168" s="360"/>
      <c r="DI168" s="360"/>
      <c r="DJ168" s="360"/>
      <c r="DK168" s="360"/>
      <c r="DL168" s="360"/>
      <c r="DM168" s="360"/>
      <c r="DN168" s="360"/>
      <c r="DO168" s="360"/>
      <c r="DP168" s="360"/>
      <c r="DQ168" s="360"/>
      <c r="DR168" s="360"/>
      <c r="DS168" s="360"/>
      <c r="DT168" s="360"/>
      <c r="DU168" s="360"/>
      <c r="DV168" s="360"/>
      <c r="DW168" s="360"/>
      <c r="DX168" s="360"/>
      <c r="DY168" s="360"/>
      <c r="DZ168" s="360"/>
      <c r="EA168" s="360"/>
      <c r="EB168" s="360"/>
      <c r="EC168" s="360"/>
      <c r="ED168" s="360"/>
      <c r="EE168" s="360"/>
      <c r="EF168" s="360"/>
      <c r="EG168" s="360"/>
      <c r="EH168" s="360"/>
      <c r="EI168" s="360"/>
      <c r="EJ168" s="360"/>
      <c r="EK168" s="360"/>
      <c r="EL168" s="360"/>
      <c r="EM168" s="360"/>
      <c r="EN168" s="360"/>
      <c r="EO168" s="360"/>
      <c r="EP168" s="360"/>
      <c r="EQ168" s="360"/>
      <c r="ER168" s="360"/>
      <c r="ES168" s="360"/>
      <c r="ET168" s="360"/>
      <c r="EU168" s="360"/>
      <c r="EV168" s="360"/>
      <c r="EW168" s="360"/>
      <c r="EX168" s="360"/>
      <c r="EY168" s="360"/>
      <c r="EZ168" s="360"/>
      <c r="FA168" s="360"/>
      <c r="FB168" s="360"/>
      <c r="FC168" s="360"/>
      <c r="FD168" s="360"/>
      <c r="FE168" s="360"/>
      <c r="FF168" s="360"/>
      <c r="FG168" s="360"/>
      <c r="FH168" s="360"/>
      <c r="FI168" s="360"/>
      <c r="FJ168" s="360"/>
      <c r="FK168" s="360"/>
      <c r="FL168" s="360"/>
      <c r="FM168" s="360"/>
      <c r="FN168" s="360"/>
      <c r="FO168" s="360"/>
      <c r="FP168" s="360"/>
      <c r="FQ168" s="360"/>
      <c r="FR168" s="360"/>
      <c r="FS168" s="360"/>
      <c r="FT168" s="360"/>
      <c r="FU168" s="360"/>
      <c r="FV168" s="360"/>
      <c r="FW168" s="360"/>
      <c r="FX168" s="360"/>
      <c r="FY168" s="360"/>
      <c r="FZ168" s="360"/>
      <c r="GA168" s="360"/>
      <c r="GB168" s="360"/>
      <c r="GC168" s="360"/>
      <c r="GD168" s="360"/>
      <c r="GE168" s="360"/>
      <c r="GF168" s="360"/>
      <c r="GG168" s="360"/>
      <c r="GH168" s="360"/>
      <c r="GI168" s="360"/>
      <c r="GJ168" s="360"/>
      <c r="GK168" s="360"/>
      <c r="GL168" s="360"/>
      <c r="GM168" s="360"/>
      <c r="GN168" s="360"/>
      <c r="GO168" s="360"/>
      <c r="GP168" s="360"/>
      <c r="GQ168" s="360"/>
      <c r="GR168" s="360"/>
      <c r="GS168" s="360"/>
      <c r="GT168" s="360"/>
      <c r="GU168" s="360"/>
      <c r="GV168" s="360"/>
      <c r="GW168" s="360"/>
      <c r="GX168" s="360"/>
      <c r="GY168" s="360"/>
      <c r="GZ168" s="360"/>
      <c r="HA168" s="360"/>
      <c r="HB168" s="360"/>
      <c r="HC168" s="360"/>
      <c r="HD168" s="360"/>
      <c r="HE168" s="360"/>
      <c r="HF168" s="360"/>
      <c r="HG168" s="360"/>
      <c r="HH168" s="360"/>
      <c r="HI168" s="360"/>
      <c r="HJ168" s="360"/>
      <c r="HK168" s="360"/>
      <c r="HL168" s="360"/>
      <c r="HM168" s="360"/>
      <c r="HN168" s="360"/>
      <c r="HO168" s="360"/>
      <c r="HP168" s="360"/>
      <c r="HQ168" s="360"/>
      <c r="HR168" s="360"/>
      <c r="HS168" s="360"/>
      <c r="HT168" s="360"/>
      <c r="HU168" s="360"/>
      <c r="HV168" s="360"/>
      <c r="HW168" s="360"/>
      <c r="HX168" s="360"/>
      <c r="HY168" s="360"/>
      <c r="HZ168" s="360"/>
      <c r="IA168" s="360"/>
      <c r="IB168" s="360"/>
      <c r="IC168" s="360"/>
      <c r="ID168" s="360"/>
      <c r="IE168" s="360"/>
      <c r="IF168" s="360"/>
      <c r="IG168" s="360"/>
      <c r="IH168" s="360"/>
      <c r="II168" s="360"/>
      <c r="IJ168" s="360"/>
      <c r="IK168" s="360"/>
      <c r="IL168" s="360"/>
      <c r="IM168" s="360"/>
      <c r="IN168" s="360"/>
      <c r="IO168" s="360"/>
      <c r="IP168" s="360"/>
      <c r="IQ168" s="360"/>
      <c r="IR168" s="360"/>
      <c r="IS168" s="360"/>
      <c r="IT168" s="360"/>
      <c r="IU168" s="360"/>
      <c r="IV168" s="360"/>
      <c r="IW168" s="360"/>
      <c r="IX168" s="360"/>
      <c r="IY168" s="360"/>
      <c r="IZ168" s="360"/>
      <c r="JA168" s="360"/>
      <c r="JB168" s="360"/>
      <c r="JC168" s="360"/>
      <c r="JD168" s="360"/>
      <c r="JE168" s="360"/>
      <c r="JF168" s="360"/>
      <c r="JG168" s="360"/>
      <c r="JH168" s="360"/>
      <c r="JI168" s="360"/>
      <c r="JJ168" s="360"/>
      <c r="JK168" s="360"/>
      <c r="JL168" s="360"/>
      <c r="JM168" s="360"/>
      <c r="JN168" s="360"/>
      <c r="JO168" s="360"/>
      <c r="JP168" s="360"/>
      <c r="JQ168" s="360"/>
      <c r="JR168" s="360"/>
      <c r="JS168" s="360"/>
      <c r="JT168" s="360"/>
      <c r="JU168" s="360"/>
      <c r="JV168" s="360"/>
      <c r="JW168" s="360"/>
      <c r="JX168" s="360"/>
      <c r="JY168" s="360"/>
    </row>
    <row r="169" spans="1:285" s="61" customFormat="1" ht="33.6" customHeight="1" x14ac:dyDescent="0.25">
      <c r="A169" s="92" t="s">
        <v>414</v>
      </c>
      <c r="B169" s="51"/>
      <c r="C169" s="51"/>
      <c r="D169" s="51"/>
      <c r="E169" s="51"/>
      <c r="F169" s="51"/>
      <c r="G169" s="51"/>
      <c r="H169" s="51"/>
      <c r="I169" s="51"/>
      <c r="J169" s="51"/>
      <c r="K169" s="87">
        <f>E169+F169+G169+I169</f>
        <v>0</v>
      </c>
      <c r="L169" s="94"/>
      <c r="M169" s="51"/>
      <c r="N169" s="51"/>
      <c r="O169" s="51"/>
      <c r="P169" s="51"/>
      <c r="Q169" s="51"/>
      <c r="R169" s="87">
        <f>L169+M169+N169+P169</f>
        <v>0</v>
      </c>
      <c r="S169" s="50"/>
      <c r="T169" s="50"/>
      <c r="U169" s="50"/>
      <c r="V169" s="50"/>
      <c r="W169" s="50"/>
      <c r="X169" s="50"/>
      <c r="Y169" s="87">
        <f>S169+T169+U169+W169</f>
        <v>0</v>
      </c>
      <c r="Z169" s="50"/>
      <c r="AA169" s="50"/>
      <c r="AB169" s="50"/>
      <c r="AC169" s="50"/>
      <c r="AD169" s="50"/>
      <c r="AE169" s="50"/>
      <c r="AF169" s="87">
        <f>Z169+AA169+AB169+AD169</f>
        <v>0</v>
      </c>
      <c r="AG169" s="50"/>
      <c r="AH169" s="50"/>
      <c r="AI169" s="50"/>
      <c r="AJ169" s="50"/>
      <c r="AK169" s="50"/>
      <c r="AL169" s="50"/>
      <c r="AM169" s="87">
        <f>AG169+AH169+AI169+AK169</f>
        <v>0</v>
      </c>
      <c r="AN169" s="50"/>
      <c r="AO169" s="50"/>
      <c r="AP169" s="50"/>
      <c r="AQ169" s="50"/>
      <c r="AR169" s="50"/>
      <c r="AS169" s="50"/>
      <c r="AT169" s="87">
        <f>AN169+AO169+AP169+AR169</f>
        <v>0</v>
      </c>
      <c r="AU169" s="95">
        <f>AT169+AM169+AF169+Y169+R169+K169</f>
        <v>0</v>
      </c>
      <c r="AV169" s="96"/>
      <c r="AW169" s="51"/>
      <c r="AX169" s="54"/>
      <c r="AY169" s="51"/>
      <c r="AZ169" s="371"/>
      <c r="BA169" s="371"/>
      <c r="BB169" s="371"/>
      <c r="BC169" s="371"/>
      <c r="BD169" s="371"/>
      <c r="BE169" s="371"/>
      <c r="BF169" s="371"/>
      <c r="BG169" s="371"/>
      <c r="BH169" s="371"/>
      <c r="BI169" s="371"/>
      <c r="BJ169" s="371"/>
      <c r="BK169" s="371"/>
      <c r="BL169" s="371"/>
      <c r="BM169" s="371"/>
      <c r="BN169" s="371"/>
      <c r="BO169" s="371"/>
      <c r="BP169" s="371"/>
      <c r="BQ169" s="371"/>
      <c r="BR169" s="371"/>
      <c r="BS169" s="371"/>
      <c r="BT169" s="371"/>
      <c r="BU169" s="371"/>
      <c r="BV169" s="371"/>
      <c r="BW169" s="371"/>
      <c r="BX169" s="371"/>
      <c r="BY169" s="371"/>
      <c r="BZ169" s="371"/>
      <c r="CA169" s="371"/>
      <c r="CB169" s="371"/>
      <c r="CC169" s="371"/>
      <c r="CD169" s="371"/>
      <c r="CE169" s="371"/>
      <c r="CF169" s="371"/>
      <c r="CG169" s="371"/>
      <c r="CH169" s="371"/>
      <c r="CI169" s="371"/>
      <c r="CJ169" s="371"/>
      <c r="CK169" s="371"/>
      <c r="CL169" s="371"/>
      <c r="CM169" s="371"/>
      <c r="CN169" s="371"/>
      <c r="CO169" s="371"/>
      <c r="CP169" s="371"/>
      <c r="CQ169" s="371"/>
      <c r="CR169" s="371"/>
      <c r="CS169" s="371"/>
      <c r="CT169" s="371"/>
      <c r="CU169" s="371"/>
      <c r="CV169" s="371"/>
      <c r="CW169" s="371"/>
      <c r="CX169" s="371"/>
      <c r="CY169" s="371"/>
      <c r="CZ169" s="371"/>
      <c r="DA169" s="371"/>
      <c r="DB169" s="371"/>
      <c r="DC169" s="371"/>
      <c r="DD169" s="371"/>
      <c r="DE169" s="371"/>
      <c r="DF169" s="371"/>
      <c r="DG169" s="371"/>
      <c r="DH169" s="371"/>
      <c r="DI169" s="371"/>
      <c r="DJ169" s="371"/>
      <c r="DK169" s="371"/>
      <c r="DL169" s="371"/>
      <c r="DM169" s="371"/>
      <c r="DN169" s="371"/>
      <c r="DO169" s="371"/>
      <c r="DP169" s="371"/>
      <c r="DQ169" s="371"/>
      <c r="DR169" s="371"/>
      <c r="DS169" s="371"/>
      <c r="DT169" s="371"/>
      <c r="DU169" s="371"/>
      <c r="DV169" s="371"/>
      <c r="DW169" s="371"/>
      <c r="DX169" s="371"/>
      <c r="DY169" s="371"/>
      <c r="DZ169" s="371"/>
      <c r="EA169" s="371"/>
      <c r="EB169" s="371"/>
      <c r="EC169" s="371"/>
      <c r="ED169" s="371"/>
      <c r="EE169" s="371"/>
      <c r="EF169" s="371"/>
      <c r="EG169" s="371"/>
      <c r="EH169" s="371"/>
      <c r="EI169" s="371"/>
      <c r="EJ169" s="371"/>
      <c r="EK169" s="371"/>
      <c r="EL169" s="371"/>
      <c r="EM169" s="371"/>
      <c r="EN169" s="371"/>
      <c r="EO169" s="371"/>
      <c r="EP169" s="371"/>
      <c r="EQ169" s="371"/>
      <c r="ER169" s="371"/>
      <c r="ES169" s="371"/>
      <c r="ET169" s="371"/>
      <c r="EU169" s="371"/>
      <c r="EV169" s="371"/>
      <c r="EW169" s="371"/>
      <c r="EX169" s="371"/>
      <c r="EY169" s="371"/>
      <c r="EZ169" s="371"/>
      <c r="FA169" s="371"/>
      <c r="FB169" s="371"/>
      <c r="FC169" s="371"/>
      <c r="FD169" s="371"/>
      <c r="FE169" s="371"/>
      <c r="FF169" s="371"/>
      <c r="FG169" s="371"/>
      <c r="FH169" s="371"/>
      <c r="FI169" s="371"/>
      <c r="FJ169" s="371"/>
      <c r="FK169" s="371"/>
      <c r="FL169" s="371"/>
      <c r="FM169" s="371"/>
      <c r="FN169" s="371"/>
      <c r="FO169" s="371"/>
      <c r="FP169" s="371"/>
      <c r="FQ169" s="371"/>
      <c r="FR169" s="371"/>
      <c r="FS169" s="371"/>
      <c r="FT169" s="371"/>
      <c r="FU169" s="371"/>
      <c r="FV169" s="371"/>
      <c r="FW169" s="371"/>
      <c r="FX169" s="371"/>
      <c r="FY169" s="371"/>
      <c r="FZ169" s="371"/>
      <c r="GA169" s="371"/>
      <c r="GB169" s="371"/>
      <c r="GC169" s="371"/>
      <c r="GD169" s="371"/>
      <c r="GE169" s="371"/>
      <c r="GF169" s="371"/>
      <c r="GG169" s="371"/>
      <c r="GH169" s="371"/>
      <c r="GI169" s="371"/>
      <c r="GJ169" s="371"/>
      <c r="GK169" s="371"/>
      <c r="GL169" s="371"/>
      <c r="GM169" s="371"/>
      <c r="GN169" s="371"/>
      <c r="GO169" s="371"/>
      <c r="GP169" s="371"/>
      <c r="GQ169" s="371"/>
      <c r="GR169" s="371"/>
      <c r="GS169" s="371"/>
      <c r="GT169" s="371"/>
      <c r="GU169" s="371"/>
      <c r="GV169" s="371"/>
      <c r="GW169" s="371"/>
      <c r="GX169" s="371"/>
      <c r="GY169" s="371"/>
      <c r="GZ169" s="371"/>
      <c r="HA169" s="371"/>
      <c r="HB169" s="371"/>
      <c r="HC169" s="371"/>
      <c r="HD169" s="371"/>
      <c r="HE169" s="371"/>
      <c r="HF169" s="371"/>
      <c r="HG169" s="371"/>
      <c r="HH169" s="371"/>
      <c r="HI169" s="371"/>
      <c r="HJ169" s="371"/>
      <c r="HK169" s="371"/>
      <c r="HL169" s="371"/>
      <c r="HM169" s="371"/>
      <c r="HN169" s="371"/>
      <c r="HO169" s="371"/>
      <c r="HP169" s="371"/>
      <c r="HQ169" s="371"/>
      <c r="HR169" s="371"/>
      <c r="HS169" s="371"/>
      <c r="HT169" s="371"/>
      <c r="HU169" s="371"/>
      <c r="HV169" s="371"/>
      <c r="HW169" s="371"/>
      <c r="HX169" s="371"/>
      <c r="HY169" s="371"/>
      <c r="HZ169" s="371"/>
      <c r="IA169" s="371"/>
      <c r="IB169" s="371"/>
      <c r="IC169" s="371"/>
      <c r="ID169" s="371"/>
      <c r="IE169" s="371"/>
      <c r="IF169" s="371"/>
      <c r="IG169" s="371"/>
      <c r="IH169" s="371"/>
      <c r="II169" s="371"/>
      <c r="IJ169" s="371"/>
      <c r="IK169" s="371"/>
      <c r="IL169" s="371"/>
      <c r="IM169" s="371"/>
      <c r="IN169" s="371"/>
      <c r="IO169" s="371"/>
      <c r="IP169" s="371"/>
      <c r="IQ169" s="371"/>
      <c r="IR169" s="371"/>
      <c r="IS169" s="371"/>
      <c r="IT169" s="371"/>
      <c r="IU169" s="371"/>
      <c r="IV169" s="371"/>
      <c r="IW169" s="371"/>
      <c r="IX169" s="371"/>
      <c r="IY169" s="371"/>
      <c r="IZ169" s="371"/>
      <c r="JA169" s="371"/>
      <c r="JB169" s="371"/>
      <c r="JC169" s="371"/>
      <c r="JD169" s="371"/>
      <c r="JE169" s="371"/>
      <c r="JF169" s="371"/>
      <c r="JG169" s="371"/>
      <c r="JH169" s="371"/>
      <c r="JI169" s="371"/>
      <c r="JJ169" s="371"/>
      <c r="JK169" s="371"/>
      <c r="JL169" s="371"/>
      <c r="JM169" s="371"/>
      <c r="JN169" s="371"/>
      <c r="JO169" s="371"/>
      <c r="JP169" s="371"/>
      <c r="JQ169" s="371"/>
      <c r="JR169" s="371"/>
      <c r="JS169" s="371"/>
      <c r="JT169" s="371"/>
      <c r="JU169" s="371"/>
      <c r="JV169" s="371"/>
      <c r="JW169" s="371"/>
      <c r="JX169" s="371"/>
      <c r="JY169" s="371"/>
    </row>
    <row r="170" spans="1:285" s="20" customFormat="1" ht="31.5" customHeight="1" x14ac:dyDescent="0.25">
      <c r="A170" s="386" t="s">
        <v>415</v>
      </c>
      <c r="B170" s="387"/>
      <c r="C170" s="387"/>
      <c r="D170" s="387"/>
      <c r="E170" s="387"/>
      <c r="F170" s="387"/>
      <c r="G170" s="387"/>
      <c r="H170" s="387"/>
      <c r="I170" s="387"/>
      <c r="J170" s="387"/>
      <c r="K170" s="387"/>
      <c r="L170" s="387"/>
      <c r="M170" s="387"/>
      <c r="N170" s="387"/>
      <c r="O170" s="387"/>
      <c r="P170" s="387"/>
      <c r="Q170" s="387"/>
      <c r="R170" s="387"/>
      <c r="S170" s="387"/>
      <c r="T170" s="387"/>
      <c r="U170" s="387"/>
      <c r="V170" s="387"/>
      <c r="W170" s="387"/>
      <c r="X170" s="387"/>
      <c r="Y170" s="387"/>
      <c r="Z170" s="387"/>
      <c r="AA170" s="387"/>
      <c r="AB170" s="387"/>
      <c r="AC170" s="387"/>
      <c r="AD170" s="387"/>
      <c r="AE170" s="387"/>
      <c r="AF170" s="387"/>
      <c r="AG170" s="387"/>
      <c r="AH170" s="387"/>
      <c r="AI170" s="387"/>
      <c r="AJ170" s="387"/>
      <c r="AK170" s="387"/>
      <c r="AL170" s="387"/>
      <c r="AM170" s="387"/>
      <c r="AN170" s="387"/>
      <c r="AO170" s="387"/>
      <c r="AP170" s="387"/>
      <c r="AQ170" s="387"/>
      <c r="AR170" s="387"/>
      <c r="AS170" s="387"/>
      <c r="AT170" s="387"/>
      <c r="AU170" s="387"/>
      <c r="AV170" s="387"/>
      <c r="AW170" s="387"/>
      <c r="AX170" s="387"/>
      <c r="AY170" s="387"/>
      <c r="AZ170" s="360"/>
      <c r="BA170" s="360"/>
      <c r="BB170" s="360"/>
      <c r="BC170" s="360"/>
      <c r="BD170" s="360"/>
      <c r="BE170" s="360"/>
      <c r="BF170" s="360"/>
      <c r="BG170" s="360"/>
      <c r="BH170" s="360"/>
      <c r="BI170" s="360"/>
      <c r="BJ170" s="360"/>
      <c r="BK170" s="360"/>
      <c r="BL170" s="360"/>
      <c r="BM170" s="360"/>
      <c r="BN170" s="360"/>
      <c r="BO170" s="360"/>
      <c r="BP170" s="360"/>
      <c r="BQ170" s="360"/>
      <c r="BR170" s="360"/>
      <c r="BS170" s="360"/>
      <c r="BT170" s="360"/>
      <c r="BU170" s="360"/>
      <c r="BV170" s="360"/>
      <c r="BW170" s="360"/>
      <c r="BX170" s="360"/>
      <c r="BY170" s="360"/>
      <c r="BZ170" s="360"/>
      <c r="CA170" s="360"/>
      <c r="CB170" s="360"/>
      <c r="CC170" s="360"/>
      <c r="CD170" s="360"/>
      <c r="CE170" s="360"/>
      <c r="CF170" s="360"/>
      <c r="CG170" s="360"/>
      <c r="CH170" s="360"/>
      <c r="CI170" s="360"/>
      <c r="CJ170" s="360"/>
      <c r="CK170" s="360"/>
      <c r="CL170" s="360"/>
      <c r="CM170" s="360"/>
      <c r="CN170" s="360"/>
      <c r="CO170" s="360"/>
      <c r="CP170" s="360"/>
      <c r="CQ170" s="360"/>
      <c r="CR170" s="360"/>
      <c r="CS170" s="360"/>
      <c r="CT170" s="360"/>
      <c r="CU170" s="360"/>
      <c r="CV170" s="360"/>
      <c r="CW170" s="360"/>
      <c r="CX170" s="360"/>
      <c r="CY170" s="360"/>
      <c r="CZ170" s="360"/>
      <c r="DA170" s="360"/>
      <c r="DB170" s="360"/>
      <c r="DC170" s="360"/>
      <c r="DD170" s="360"/>
      <c r="DE170" s="360"/>
      <c r="DF170" s="360"/>
      <c r="DG170" s="360"/>
      <c r="DH170" s="360"/>
      <c r="DI170" s="360"/>
      <c r="DJ170" s="360"/>
      <c r="DK170" s="360"/>
      <c r="DL170" s="360"/>
      <c r="DM170" s="360"/>
      <c r="DN170" s="360"/>
      <c r="DO170" s="360"/>
      <c r="DP170" s="360"/>
      <c r="DQ170" s="360"/>
      <c r="DR170" s="360"/>
      <c r="DS170" s="360"/>
      <c r="DT170" s="360"/>
      <c r="DU170" s="360"/>
      <c r="DV170" s="360"/>
      <c r="DW170" s="360"/>
      <c r="DX170" s="360"/>
      <c r="DY170" s="360"/>
      <c r="DZ170" s="360"/>
      <c r="EA170" s="360"/>
      <c r="EB170" s="360"/>
      <c r="EC170" s="360"/>
      <c r="ED170" s="360"/>
      <c r="EE170" s="360"/>
      <c r="EF170" s="360"/>
      <c r="EG170" s="360"/>
      <c r="EH170" s="360"/>
      <c r="EI170" s="360"/>
      <c r="EJ170" s="360"/>
      <c r="EK170" s="360"/>
      <c r="EL170" s="360"/>
      <c r="EM170" s="360"/>
      <c r="EN170" s="360"/>
      <c r="EO170" s="360"/>
      <c r="EP170" s="360"/>
      <c r="EQ170" s="360"/>
      <c r="ER170" s="360"/>
      <c r="ES170" s="360"/>
      <c r="ET170" s="360"/>
      <c r="EU170" s="360"/>
      <c r="EV170" s="360"/>
      <c r="EW170" s="360"/>
      <c r="EX170" s="360"/>
      <c r="EY170" s="360"/>
      <c r="EZ170" s="360"/>
      <c r="FA170" s="360"/>
      <c r="FB170" s="360"/>
      <c r="FC170" s="360"/>
      <c r="FD170" s="360"/>
      <c r="FE170" s="360"/>
      <c r="FF170" s="360"/>
      <c r="FG170" s="360"/>
      <c r="FH170" s="360"/>
      <c r="FI170" s="360"/>
      <c r="FJ170" s="360"/>
      <c r="FK170" s="360"/>
      <c r="FL170" s="360"/>
      <c r="FM170" s="360"/>
      <c r="FN170" s="360"/>
      <c r="FO170" s="360"/>
      <c r="FP170" s="360"/>
      <c r="FQ170" s="360"/>
      <c r="FR170" s="360"/>
      <c r="FS170" s="360"/>
      <c r="FT170" s="360"/>
      <c r="FU170" s="360"/>
      <c r="FV170" s="360"/>
      <c r="FW170" s="360"/>
      <c r="FX170" s="360"/>
      <c r="FY170" s="360"/>
      <c r="FZ170" s="360"/>
      <c r="GA170" s="360"/>
      <c r="GB170" s="360"/>
      <c r="GC170" s="360"/>
      <c r="GD170" s="360"/>
      <c r="GE170" s="360"/>
      <c r="GF170" s="360"/>
      <c r="GG170" s="360"/>
      <c r="GH170" s="360"/>
      <c r="GI170" s="360"/>
      <c r="GJ170" s="360"/>
      <c r="GK170" s="360"/>
      <c r="GL170" s="360"/>
      <c r="GM170" s="360"/>
      <c r="GN170" s="360"/>
      <c r="GO170" s="360"/>
      <c r="GP170" s="360"/>
      <c r="GQ170" s="360"/>
      <c r="GR170" s="360"/>
      <c r="GS170" s="360"/>
      <c r="GT170" s="360"/>
      <c r="GU170" s="360"/>
      <c r="GV170" s="360"/>
      <c r="GW170" s="360"/>
      <c r="GX170" s="360"/>
      <c r="GY170" s="360"/>
      <c r="GZ170" s="360"/>
      <c r="HA170" s="360"/>
      <c r="HB170" s="360"/>
      <c r="HC170" s="360"/>
      <c r="HD170" s="360"/>
      <c r="HE170" s="360"/>
      <c r="HF170" s="360"/>
      <c r="HG170" s="360"/>
      <c r="HH170" s="360"/>
      <c r="HI170" s="360"/>
      <c r="HJ170" s="360"/>
      <c r="HK170" s="360"/>
      <c r="HL170" s="360"/>
      <c r="HM170" s="360"/>
      <c r="HN170" s="360"/>
      <c r="HO170" s="360"/>
      <c r="HP170" s="360"/>
      <c r="HQ170" s="360"/>
      <c r="HR170" s="360"/>
      <c r="HS170" s="360"/>
      <c r="HT170" s="360"/>
      <c r="HU170" s="360"/>
      <c r="HV170" s="360"/>
      <c r="HW170" s="360"/>
      <c r="HX170" s="360"/>
      <c r="HY170" s="360"/>
      <c r="HZ170" s="360"/>
      <c r="IA170" s="360"/>
      <c r="IB170" s="360"/>
      <c r="IC170" s="360"/>
      <c r="ID170" s="360"/>
      <c r="IE170" s="360"/>
      <c r="IF170" s="360"/>
      <c r="IG170" s="360"/>
      <c r="IH170" s="360"/>
      <c r="II170" s="360"/>
      <c r="IJ170" s="360"/>
      <c r="IK170" s="360"/>
      <c r="IL170" s="360"/>
      <c r="IM170" s="360"/>
      <c r="IN170" s="360"/>
      <c r="IO170" s="360"/>
      <c r="IP170" s="360"/>
      <c r="IQ170" s="360"/>
      <c r="IR170" s="360"/>
      <c r="IS170" s="360"/>
      <c r="IT170" s="360"/>
      <c r="IU170" s="360"/>
      <c r="IV170" s="360"/>
      <c r="IW170" s="360"/>
      <c r="IX170" s="360"/>
      <c r="IY170" s="360"/>
      <c r="IZ170" s="360"/>
      <c r="JA170" s="360"/>
      <c r="JB170" s="360"/>
      <c r="JC170" s="360"/>
      <c r="JD170" s="360"/>
      <c r="JE170" s="360"/>
      <c r="JF170" s="360"/>
      <c r="JG170" s="360"/>
      <c r="JH170" s="360"/>
      <c r="JI170" s="360"/>
      <c r="JJ170" s="360"/>
      <c r="JK170" s="360"/>
      <c r="JL170" s="360"/>
      <c r="JM170" s="360"/>
      <c r="JN170" s="360"/>
      <c r="JO170" s="360"/>
      <c r="JP170" s="360"/>
      <c r="JQ170" s="360"/>
      <c r="JR170" s="360"/>
      <c r="JS170" s="360"/>
      <c r="JT170" s="360"/>
      <c r="JU170" s="360"/>
      <c r="JV170" s="360"/>
      <c r="JW170" s="360"/>
      <c r="JX170" s="360"/>
      <c r="JY170" s="360"/>
    </row>
    <row r="171" spans="1:285" ht="35.1" customHeight="1" x14ac:dyDescent="0.25">
      <c r="A171" s="92" t="s">
        <v>416</v>
      </c>
      <c r="B171" s="51"/>
      <c r="C171" s="51"/>
      <c r="D171" s="51"/>
      <c r="E171" s="51"/>
      <c r="F171" s="51"/>
      <c r="G171" s="51"/>
      <c r="H171" s="51"/>
      <c r="I171" s="51"/>
      <c r="J171" s="51"/>
      <c r="K171" s="87">
        <f>E171+F171+G171+I171</f>
        <v>0</v>
      </c>
      <c r="L171" s="94"/>
      <c r="M171" s="51"/>
      <c r="N171" s="51"/>
      <c r="O171" s="51"/>
      <c r="P171" s="51"/>
      <c r="Q171" s="51"/>
      <c r="R171" s="87">
        <f>L171+M171+N171+P171</f>
        <v>0</v>
      </c>
      <c r="S171" s="50"/>
      <c r="T171" s="50"/>
      <c r="U171" s="50"/>
      <c r="V171" s="50"/>
      <c r="W171" s="50"/>
      <c r="X171" s="50"/>
      <c r="Y171" s="87">
        <f>S171+T171+U171+W171</f>
        <v>0</v>
      </c>
      <c r="Z171" s="50"/>
      <c r="AA171" s="50"/>
      <c r="AB171" s="50"/>
      <c r="AC171" s="50"/>
      <c r="AD171" s="50"/>
      <c r="AE171" s="50"/>
      <c r="AF171" s="87">
        <f>Z171+AA171+AB171+AD171</f>
        <v>0</v>
      </c>
      <c r="AG171" s="50"/>
      <c r="AH171" s="50"/>
      <c r="AI171" s="50"/>
      <c r="AJ171" s="50"/>
      <c r="AK171" s="50"/>
      <c r="AL171" s="50"/>
      <c r="AM171" s="87">
        <f>AG171+AH171+AI171+AK171</f>
        <v>0</v>
      </c>
      <c r="AN171" s="50"/>
      <c r="AO171" s="50"/>
      <c r="AP171" s="50"/>
      <c r="AQ171" s="50"/>
      <c r="AR171" s="50"/>
      <c r="AS171" s="50"/>
      <c r="AT171" s="87">
        <f>AN171+AO171+AP171+AR171</f>
        <v>0</v>
      </c>
      <c r="AU171" s="95">
        <f>AT171+AM171+AF171+Y171+R171+K171</f>
        <v>0</v>
      </c>
      <c r="AV171" s="96"/>
      <c r="AW171" s="51"/>
      <c r="AX171" s="54"/>
      <c r="AY171" s="51"/>
    </row>
    <row r="172" spans="1:285" ht="27.95" customHeight="1" x14ac:dyDescent="0.25">
      <c r="A172" s="386" t="s">
        <v>611</v>
      </c>
      <c r="B172" s="387"/>
      <c r="C172" s="387"/>
      <c r="D172" s="387"/>
      <c r="E172" s="387"/>
      <c r="F172" s="387"/>
      <c r="G172" s="387"/>
      <c r="H172" s="387"/>
      <c r="I172" s="387"/>
      <c r="J172" s="387"/>
      <c r="K172" s="387"/>
      <c r="L172" s="387"/>
      <c r="M172" s="387"/>
      <c r="N172" s="387"/>
      <c r="O172" s="387"/>
      <c r="P172" s="387"/>
      <c r="Q172" s="387"/>
      <c r="R172" s="387"/>
      <c r="S172" s="387"/>
      <c r="T172" s="387"/>
      <c r="U172" s="387"/>
      <c r="V172" s="387"/>
      <c r="W172" s="387"/>
      <c r="X172" s="387"/>
      <c r="Y172" s="387"/>
      <c r="Z172" s="387"/>
      <c r="AA172" s="387"/>
      <c r="AB172" s="387"/>
      <c r="AC172" s="387"/>
      <c r="AD172" s="387"/>
      <c r="AE172" s="387"/>
      <c r="AF172" s="387"/>
      <c r="AG172" s="387"/>
      <c r="AH172" s="387"/>
      <c r="AI172" s="387"/>
      <c r="AJ172" s="387"/>
      <c r="AK172" s="387"/>
      <c r="AL172" s="387"/>
      <c r="AM172" s="387"/>
      <c r="AN172" s="387"/>
      <c r="AO172" s="387"/>
      <c r="AP172" s="387"/>
      <c r="AQ172" s="387"/>
      <c r="AR172" s="387"/>
      <c r="AS172" s="387"/>
      <c r="AT172" s="387"/>
      <c r="AU172" s="387"/>
      <c r="AV172" s="387"/>
      <c r="AW172" s="387"/>
      <c r="AX172" s="387"/>
      <c r="AY172" s="387"/>
    </row>
    <row r="173" spans="1:285" ht="48" customHeight="1" x14ac:dyDescent="0.25">
      <c r="A173" s="92" t="s">
        <v>610</v>
      </c>
      <c r="B173" s="51"/>
      <c r="C173" s="51"/>
      <c r="D173" s="51"/>
      <c r="E173" s="51"/>
      <c r="F173" s="51"/>
      <c r="G173" s="51"/>
      <c r="H173" s="51"/>
      <c r="I173" s="51"/>
      <c r="J173" s="51"/>
      <c r="K173" s="87">
        <f>E173+F173+G173+I173</f>
        <v>0</v>
      </c>
      <c r="L173" s="94"/>
      <c r="M173" s="51"/>
      <c r="N173" s="51"/>
      <c r="O173" s="51"/>
      <c r="P173" s="51"/>
      <c r="Q173" s="51"/>
      <c r="R173" s="87">
        <f>L173+M173+N173+P173</f>
        <v>0</v>
      </c>
      <c r="S173" s="50"/>
      <c r="T173" s="50"/>
      <c r="U173" s="50"/>
      <c r="V173" s="50"/>
      <c r="W173" s="50"/>
      <c r="X173" s="50"/>
      <c r="Y173" s="87">
        <f>S173+T173+U173+W173</f>
        <v>0</v>
      </c>
      <c r="Z173" s="50"/>
      <c r="AA173" s="50"/>
      <c r="AB173" s="50"/>
      <c r="AC173" s="50"/>
      <c r="AD173" s="50"/>
      <c r="AE173" s="50"/>
      <c r="AF173" s="87">
        <f>Z173+AA173+AB173+AD173</f>
        <v>0</v>
      </c>
      <c r="AG173" s="50"/>
      <c r="AH173" s="50"/>
      <c r="AI173" s="50"/>
      <c r="AJ173" s="50"/>
      <c r="AK173" s="50"/>
      <c r="AL173" s="50"/>
      <c r="AM173" s="87">
        <f>AG173+AH173+AI173+AK173</f>
        <v>0</v>
      </c>
      <c r="AN173" s="50"/>
      <c r="AO173" s="50"/>
      <c r="AP173" s="50"/>
      <c r="AQ173" s="50"/>
      <c r="AR173" s="50"/>
      <c r="AS173" s="50"/>
      <c r="AT173" s="87">
        <f>AN173+AO173+AP173+AR173</f>
        <v>0</v>
      </c>
      <c r="AU173" s="95">
        <f>AT173+AM173+AF173+Y173+R173+K173</f>
        <v>0</v>
      </c>
      <c r="AV173" s="96"/>
      <c r="AW173" s="51"/>
      <c r="AX173" s="54"/>
      <c r="AY173" s="51"/>
    </row>
    <row r="174" spans="1:285" ht="47.1" customHeight="1" x14ac:dyDescent="0.25">
      <c r="A174" s="423" t="s">
        <v>417</v>
      </c>
      <c r="B174" s="425"/>
      <c r="C174" s="425"/>
      <c r="D174" s="425"/>
      <c r="E174" s="110">
        <f>SUM(E187,E189,E191,E193,E176:E186,E198:E202,E204:E209,E211:E211,E195,E179:E185)</f>
        <v>483081</v>
      </c>
      <c r="F174" s="110">
        <f>SUM(F187,F189,F191,F193,F176:F186,F198:F202,F204:F209,F211:F211,F195,F179:F185)</f>
        <v>0</v>
      </c>
      <c r="G174" s="110">
        <f>SUM(G187,G189,G191,G193,G176:G186,G198:G202,G204:G209,G211:G211,G195,G179:G185)</f>
        <v>0</v>
      </c>
      <c r="H174" s="110"/>
      <c r="I174" s="110">
        <f>SUM(I187,I189,I191,I193,I176:I186,I198:I202,I204:I209,I211:I211,I195,I179:I185)</f>
        <v>200000</v>
      </c>
      <c r="J174" s="110"/>
      <c r="K174" s="110">
        <f>SUM(K187,K189,K191,K193,K176:K186,K198:K202,K204:K209,K211:K211,K195,K179:K185)</f>
        <v>683081</v>
      </c>
      <c r="L174" s="110">
        <f>SUM(L187,L189,L191,L193,L176:L186,L198:L202,L204:L209,L211:L211,L195,L179:L185)</f>
        <v>1453530.0011</v>
      </c>
      <c r="M174" s="110">
        <f>SUM(M187,M189,M191,M193,M176:M186,M198:M202,M204:M209,M211:M211,M195,M179:M185)</f>
        <v>0</v>
      </c>
      <c r="N174" s="110">
        <f>SUM(N187,N189,N191,N193,N176:N186,N198:N202,N204:N209,N211:N211,N195,N179:N185)</f>
        <v>160000</v>
      </c>
      <c r="O174" s="110"/>
      <c r="P174" s="110">
        <f>SUM(P187,P189,P191,P193,P176:P186,P198:P202,P204:P209,P211:P211,P195,P179:P185)</f>
        <v>0</v>
      </c>
      <c r="Q174" s="110"/>
      <c r="R174" s="110">
        <f>SUM(R187,R189,R191,R193,R176:R186,R198:R202,R204:R209,R211:R211,R195,R179:R185)</f>
        <v>1613530.0011</v>
      </c>
      <c r="S174" s="110">
        <f>SUM(S187,S189,S191,S193,S176:S186,S198:S202,S204:S209,S211:S211,S195,S179:S185)</f>
        <v>308000</v>
      </c>
      <c r="T174" s="110">
        <f>SUM(T187,T189,T191,T193,T176:T186,T198:T202,T204:T209,T211:T211,T195,T179:T185)</f>
        <v>1689266.0014999998</v>
      </c>
      <c r="U174" s="110">
        <f>SUM(U187,U189,U191,U193,U176:U186,U198:U202,U204:U209,U211:U211,U195,U179:U185)</f>
        <v>0</v>
      </c>
      <c r="V174" s="110"/>
      <c r="W174" s="110">
        <f>SUM(W187,W189,W191,W193,W176:W186,W198:W202,W204:W209,W211:W211,W195,W179:W185)</f>
        <v>595000</v>
      </c>
      <c r="X174" s="110"/>
      <c r="Y174" s="110">
        <f>SUM(Y187,Y189,Y191,Y193,Y176:Y186,Y198:Y202,Y204:Y209,Y211:Y211,Y195,Y179:Y185)</f>
        <v>2592266.0014999998</v>
      </c>
      <c r="Z174" s="110">
        <f>SUM(Z187,Z189,Z191,Z193,Z176:Z186,Z198:Z202,Z204:Z209,Z211:Z211,Z195,Z179:Z185)</f>
        <v>867429</v>
      </c>
      <c r="AA174" s="110">
        <f>SUM(AA187,AA189,AA191,AA193,AA176:AA186,AA198:AA202,AA204:AA209,AA211:AA211,AA195,AA179:AA185)</f>
        <v>1515000</v>
      </c>
      <c r="AB174" s="110">
        <f>SUM(AB187,AB189,AB191,AB193,AB176:AB186,AB198:AB202,AB204:AB209,AB211:AB211,AB195,AB179:AB185)</f>
        <v>85000</v>
      </c>
      <c r="AC174" s="110"/>
      <c r="AD174" s="110">
        <f>SUM(AD187,AD189,AD191,AD193,AD176:AD186,AD198:AD202,AD204:AD209,AD211:AD211,AD195,AD179:AD185)</f>
        <v>0</v>
      </c>
      <c r="AE174" s="110"/>
      <c r="AF174" s="110">
        <f>SUM(AF187,AF189,AF191,AF193,AF176:AF186,AF198:AF202,AF204:AF209,AF211:AF211,AF195,AF179:AF185)</f>
        <v>2467429</v>
      </c>
      <c r="AG174" s="110">
        <f>SUM(AG187,AG189,AG191,AG193,AG176:AG186,AG198:AG202,AG204:AG209,AG211:AG211,AG195,AG179:AG185)</f>
        <v>150000</v>
      </c>
      <c r="AH174" s="110">
        <f>SUM(AH187,AH189,AH191,AH193,AH176:AH186,AH198:AH202,AH204:AH209,AH211:AH211,AH195,AH179:AH185)</f>
        <v>88235.294117647049</v>
      </c>
      <c r="AI174" s="110">
        <f>SUM(AI187,AI189,AI191,AI193,AI176:AI186,AI198:AI202,AI204:AI209,AI211:AI211,AI195,AI179:AI185)</f>
        <v>500000</v>
      </c>
      <c r="AJ174" s="110"/>
      <c r="AK174" s="110">
        <f>SUM(AK187,AK189,AK191,AK193,AK176:AK186,AK198:AK202,AK204:AK209,AK211:AK211,AK195,AK179:AK185)</f>
        <v>0</v>
      </c>
      <c r="AL174" s="110"/>
      <c r="AM174" s="110">
        <f>SUM(AM187,AM189,AM191,AM193,AM176:AM186,AM198:AM202,AM204:AM209,AM211:AM211,AM195,AM179:AM185)</f>
        <v>738235.29411764699</v>
      </c>
      <c r="AN174" s="110">
        <f>SUM(AN187,AN189,AN191,AN193,AN176:AN186,AN198:AN202,AN204:AN209,AN211:AN211,AN195,AN179:AN185)</f>
        <v>530000</v>
      </c>
      <c r="AO174" s="110">
        <f>SUM(AO187,AO189,AO191,AO193,AO176:AO186,AO198:AO202,AO204:AO209,AO211:AO211,AO195,AO179:AO185)</f>
        <v>4500000</v>
      </c>
      <c r="AP174" s="110">
        <f>SUM(AP187,AP189,AP191,AP193,AP176:AP186,AP198:AP202,AP204:AP209,AP211:AP211,AP195,AP179:AP185)</f>
        <v>3450000</v>
      </c>
      <c r="AQ174" s="110"/>
      <c r="AR174" s="110">
        <f>SUM(AR187,AR189,AR191,AR193,AR176:AR186,AR198:AR202,AR204:AR209,AR211:AR211,AR195,AR179:AR185)</f>
        <v>0</v>
      </c>
      <c r="AS174" s="110"/>
      <c r="AT174" s="110">
        <f>SUM(AT187,AT189,AT191,AT193,AT176:AT186,AT198:AT202,AT204:AT209,AT211:AT211,AT195,AT179:AT185)</f>
        <v>8480000</v>
      </c>
      <c r="AU174" s="110">
        <f>SUM(AU187,AU189,AU191,AU193,AU176:AU186,AU198:AU202,AU204:AU209,AU211:AU211,AU195,AU179:AU185)</f>
        <v>16574541.296717646</v>
      </c>
      <c r="AV174" s="111"/>
      <c r="AW174" s="111"/>
      <c r="AX174" s="111"/>
      <c r="AY174" s="111"/>
    </row>
    <row r="175" spans="1:285" s="4" customFormat="1" ht="51.95" customHeight="1" x14ac:dyDescent="0.25">
      <c r="A175" s="386" t="s">
        <v>418</v>
      </c>
      <c r="B175" s="387"/>
      <c r="C175" s="387"/>
      <c r="D175" s="387"/>
      <c r="E175" s="387"/>
      <c r="F175" s="387"/>
      <c r="G175" s="387"/>
      <c r="H175" s="387"/>
      <c r="I175" s="387"/>
      <c r="J175" s="387"/>
      <c r="K175" s="387"/>
      <c r="L175" s="387"/>
      <c r="M175" s="387"/>
      <c r="N175" s="387"/>
      <c r="O175" s="387"/>
      <c r="P175" s="387"/>
      <c r="Q175" s="387"/>
      <c r="R175" s="387"/>
      <c r="S175" s="387"/>
      <c r="T175" s="387"/>
      <c r="U175" s="387"/>
      <c r="V175" s="387"/>
      <c r="W175" s="387"/>
      <c r="X175" s="387"/>
      <c r="Y175" s="387"/>
      <c r="Z175" s="387"/>
      <c r="AA175" s="387"/>
      <c r="AB175" s="387"/>
      <c r="AC175" s="387"/>
      <c r="AD175" s="387"/>
      <c r="AE175" s="387"/>
      <c r="AF175" s="387"/>
      <c r="AG175" s="387"/>
      <c r="AH175" s="387"/>
      <c r="AI175" s="387"/>
      <c r="AJ175" s="387"/>
      <c r="AK175" s="387"/>
      <c r="AL175" s="387"/>
      <c r="AM175" s="387"/>
      <c r="AN175" s="387"/>
      <c r="AO175" s="387"/>
      <c r="AP175" s="387"/>
      <c r="AQ175" s="387"/>
      <c r="AR175" s="387"/>
      <c r="AS175" s="387"/>
      <c r="AT175" s="387"/>
      <c r="AU175" s="387"/>
      <c r="AV175" s="387"/>
      <c r="AW175" s="387"/>
      <c r="AX175" s="387"/>
      <c r="AY175" s="387"/>
      <c r="AZ175" s="372"/>
      <c r="BA175" s="372"/>
      <c r="BB175" s="372"/>
      <c r="BC175" s="372"/>
      <c r="BD175" s="372"/>
      <c r="BE175" s="372"/>
      <c r="BF175" s="372"/>
      <c r="BG175" s="372"/>
      <c r="BH175" s="372"/>
      <c r="BI175" s="372"/>
      <c r="BJ175" s="372"/>
      <c r="BK175" s="372"/>
      <c r="BL175" s="372"/>
      <c r="BM175" s="372"/>
      <c r="BN175" s="372"/>
      <c r="BO175" s="372"/>
      <c r="BP175" s="372"/>
      <c r="BQ175" s="372"/>
      <c r="BR175" s="372"/>
      <c r="BS175" s="372"/>
      <c r="BT175" s="372"/>
      <c r="BU175" s="372"/>
      <c r="BV175" s="372"/>
      <c r="BW175" s="372"/>
      <c r="BX175" s="372"/>
      <c r="BY175" s="372"/>
      <c r="BZ175" s="372"/>
      <c r="CA175" s="372"/>
      <c r="CB175" s="372"/>
      <c r="CC175" s="372"/>
      <c r="CD175" s="372"/>
      <c r="CE175" s="372"/>
      <c r="CF175" s="372"/>
      <c r="CG175" s="372"/>
      <c r="CH175" s="372"/>
      <c r="CI175" s="372"/>
      <c r="CJ175" s="372"/>
      <c r="CK175" s="372"/>
      <c r="CL175" s="372"/>
      <c r="CM175" s="372"/>
      <c r="CN175" s="372"/>
      <c r="CO175" s="372"/>
      <c r="CP175" s="372"/>
      <c r="CQ175" s="372"/>
      <c r="CR175" s="372"/>
      <c r="CS175" s="372"/>
      <c r="CT175" s="372"/>
      <c r="CU175" s="372"/>
      <c r="CV175" s="372"/>
      <c r="CW175" s="372"/>
      <c r="CX175" s="372"/>
      <c r="CY175" s="372"/>
      <c r="CZ175" s="372"/>
      <c r="DA175" s="372"/>
      <c r="DB175" s="372"/>
      <c r="DC175" s="372"/>
      <c r="DD175" s="372"/>
      <c r="DE175" s="372"/>
      <c r="DF175" s="372"/>
      <c r="DG175" s="372"/>
      <c r="DH175" s="372"/>
      <c r="DI175" s="372"/>
      <c r="DJ175" s="372"/>
      <c r="DK175" s="372"/>
      <c r="DL175" s="372"/>
      <c r="DM175" s="372"/>
      <c r="DN175" s="372"/>
      <c r="DO175" s="372"/>
      <c r="DP175" s="372"/>
      <c r="DQ175" s="372"/>
      <c r="DR175" s="372"/>
      <c r="DS175" s="372"/>
      <c r="DT175" s="372"/>
      <c r="DU175" s="372"/>
      <c r="DV175" s="372"/>
      <c r="DW175" s="372"/>
      <c r="DX175" s="372"/>
      <c r="DY175" s="372"/>
      <c r="DZ175" s="372"/>
      <c r="EA175" s="372"/>
      <c r="EB175" s="372"/>
      <c r="EC175" s="372"/>
      <c r="ED175" s="372"/>
      <c r="EE175" s="372"/>
      <c r="EF175" s="372"/>
      <c r="EG175" s="372"/>
      <c r="EH175" s="372"/>
      <c r="EI175" s="372"/>
      <c r="EJ175" s="372"/>
      <c r="EK175" s="372"/>
      <c r="EL175" s="372"/>
      <c r="EM175" s="372"/>
      <c r="EN175" s="372"/>
      <c r="EO175" s="372"/>
      <c r="EP175" s="372"/>
      <c r="EQ175" s="372"/>
      <c r="ER175" s="372"/>
      <c r="ES175" s="372"/>
      <c r="ET175" s="372"/>
      <c r="EU175" s="372"/>
      <c r="EV175" s="372"/>
      <c r="EW175" s="372"/>
      <c r="EX175" s="372"/>
      <c r="EY175" s="372"/>
      <c r="EZ175" s="372"/>
      <c r="FA175" s="372"/>
      <c r="FB175" s="372"/>
      <c r="FC175" s="372"/>
      <c r="FD175" s="372"/>
      <c r="FE175" s="372"/>
      <c r="FF175" s="372"/>
      <c r="FG175" s="372"/>
      <c r="FH175" s="372"/>
      <c r="FI175" s="372"/>
      <c r="FJ175" s="372"/>
      <c r="FK175" s="372"/>
      <c r="FL175" s="372"/>
      <c r="FM175" s="372"/>
      <c r="FN175" s="372"/>
      <c r="FO175" s="372"/>
      <c r="FP175" s="372"/>
      <c r="FQ175" s="372"/>
      <c r="FR175" s="372"/>
      <c r="FS175" s="372"/>
      <c r="FT175" s="372"/>
      <c r="FU175" s="372"/>
      <c r="FV175" s="372"/>
      <c r="FW175" s="372"/>
      <c r="FX175" s="372"/>
      <c r="FY175" s="372"/>
      <c r="FZ175" s="372"/>
      <c r="GA175" s="372"/>
      <c r="GB175" s="372"/>
      <c r="GC175" s="372"/>
      <c r="GD175" s="372"/>
      <c r="GE175" s="372"/>
      <c r="GF175" s="372"/>
      <c r="GG175" s="372"/>
      <c r="GH175" s="372"/>
      <c r="GI175" s="372"/>
      <c r="GJ175" s="372"/>
      <c r="GK175" s="372"/>
      <c r="GL175" s="372"/>
      <c r="GM175" s="372"/>
      <c r="GN175" s="372"/>
      <c r="GO175" s="372"/>
      <c r="GP175" s="372"/>
      <c r="GQ175" s="372"/>
      <c r="GR175" s="372"/>
      <c r="GS175" s="372"/>
      <c r="GT175" s="372"/>
      <c r="GU175" s="372"/>
      <c r="GV175" s="372"/>
      <c r="GW175" s="372"/>
      <c r="GX175" s="372"/>
      <c r="GY175" s="372"/>
      <c r="GZ175" s="372"/>
      <c r="HA175" s="372"/>
      <c r="HB175" s="372"/>
      <c r="HC175" s="372"/>
      <c r="HD175" s="372"/>
      <c r="HE175" s="372"/>
      <c r="HF175" s="372"/>
      <c r="HG175" s="372"/>
      <c r="HH175" s="372"/>
      <c r="HI175" s="372"/>
      <c r="HJ175" s="372"/>
      <c r="HK175" s="372"/>
      <c r="HL175" s="372"/>
      <c r="HM175" s="372"/>
      <c r="HN175" s="372"/>
      <c r="HO175" s="372"/>
      <c r="HP175" s="372"/>
      <c r="HQ175" s="372"/>
      <c r="HR175" s="372"/>
      <c r="HS175" s="372"/>
      <c r="HT175" s="372"/>
      <c r="HU175" s="372"/>
      <c r="HV175" s="372"/>
      <c r="HW175" s="372"/>
      <c r="HX175" s="372"/>
      <c r="HY175" s="372"/>
      <c r="HZ175" s="372"/>
      <c r="IA175" s="372"/>
      <c r="IB175" s="372"/>
      <c r="IC175" s="372"/>
      <c r="ID175" s="372"/>
      <c r="IE175" s="372"/>
      <c r="IF175" s="372"/>
      <c r="IG175" s="372"/>
      <c r="IH175" s="372"/>
      <c r="II175" s="372"/>
      <c r="IJ175" s="372"/>
      <c r="IK175" s="372"/>
      <c r="IL175" s="372"/>
      <c r="IM175" s="372"/>
      <c r="IN175" s="372"/>
      <c r="IO175" s="372"/>
      <c r="IP175" s="372"/>
      <c r="IQ175" s="372"/>
      <c r="IR175" s="372"/>
      <c r="IS175" s="372"/>
      <c r="IT175" s="372"/>
      <c r="IU175" s="372"/>
      <c r="IV175" s="372"/>
      <c r="IW175" s="372"/>
      <c r="IX175" s="372"/>
      <c r="IY175" s="372"/>
      <c r="IZ175" s="372"/>
      <c r="JA175" s="372"/>
      <c r="JB175" s="372"/>
      <c r="JC175" s="372"/>
      <c r="JD175" s="372"/>
      <c r="JE175" s="372"/>
      <c r="JF175" s="372"/>
      <c r="JG175" s="372"/>
      <c r="JH175" s="372"/>
      <c r="JI175" s="372"/>
      <c r="JJ175" s="372"/>
      <c r="JK175" s="372"/>
      <c r="JL175" s="372"/>
      <c r="JM175" s="372"/>
      <c r="JN175" s="372"/>
      <c r="JO175" s="372"/>
      <c r="JP175" s="372"/>
      <c r="JQ175" s="372"/>
      <c r="JR175" s="372"/>
      <c r="JS175" s="372"/>
      <c r="JT175" s="372"/>
      <c r="JU175" s="372"/>
      <c r="JV175" s="372"/>
      <c r="JW175" s="372"/>
      <c r="JX175" s="372"/>
      <c r="JY175" s="372"/>
    </row>
    <row r="176" spans="1:285" ht="200.45" customHeight="1" x14ac:dyDescent="0.25">
      <c r="A176" s="126" t="s">
        <v>419</v>
      </c>
      <c r="B176" s="48" t="s">
        <v>64</v>
      </c>
      <c r="C176" s="51" t="s">
        <v>97</v>
      </c>
      <c r="D176" s="50"/>
      <c r="E176" s="90"/>
      <c r="F176" s="50"/>
      <c r="G176" s="90"/>
      <c r="H176" s="50"/>
      <c r="I176" s="50"/>
      <c r="J176" s="50"/>
      <c r="K176" s="49">
        <f t="shared" ref="K176:K191" si="75">E176+F176+G176+I176</f>
        <v>0</v>
      </c>
      <c r="L176" s="50">
        <v>80000</v>
      </c>
      <c r="M176" s="50"/>
      <c r="N176" s="50"/>
      <c r="O176" s="50"/>
      <c r="P176" s="50"/>
      <c r="Q176" s="125"/>
      <c r="R176" s="49">
        <f t="shared" ref="R176:R211" si="76">L176+M176+N176+P176</f>
        <v>80000</v>
      </c>
      <c r="S176" s="108"/>
      <c r="T176" s="108"/>
      <c r="U176" s="108"/>
      <c r="V176" s="108"/>
      <c r="W176" s="108"/>
      <c r="X176" s="108"/>
      <c r="Y176" s="87">
        <f t="shared" ref="Y176:Y202" si="77">S176+T176+U176+W176</f>
        <v>0</v>
      </c>
      <c r="Z176" s="108">
        <v>80000</v>
      </c>
      <c r="AA176" s="108"/>
      <c r="AB176" s="108"/>
      <c r="AC176" s="108"/>
      <c r="AD176" s="108"/>
      <c r="AE176" s="108"/>
      <c r="AF176" s="87">
        <f t="shared" ref="AF176:AF202" si="78">Z176+AA176+AB176+AD176</f>
        <v>80000</v>
      </c>
      <c r="AG176" s="108">
        <v>80000</v>
      </c>
      <c r="AH176" s="108"/>
      <c r="AI176" s="108"/>
      <c r="AJ176" s="108"/>
      <c r="AK176" s="108"/>
      <c r="AL176" s="108"/>
      <c r="AM176" s="87">
        <f t="shared" ref="AM176:AM202" si="79">AG176+AH176+AI176+AK176</f>
        <v>80000</v>
      </c>
      <c r="AN176" s="50">
        <v>80000</v>
      </c>
      <c r="AO176" s="50"/>
      <c r="AP176" s="50"/>
      <c r="AQ176" s="50"/>
      <c r="AR176" s="50"/>
      <c r="AS176" s="125"/>
      <c r="AT176" s="87">
        <f t="shared" ref="AT176:AT202" si="80">AN176+AO176+AP176+AR176</f>
        <v>80000</v>
      </c>
      <c r="AU176" s="95">
        <f t="shared" ref="AU176:AU191" si="81">AT176+AM176+AF176+Y176+R176+K176</f>
        <v>320000</v>
      </c>
      <c r="AV176" s="89" t="s">
        <v>764</v>
      </c>
      <c r="AW176" s="50">
        <v>2022</v>
      </c>
      <c r="AX176" s="50">
        <v>2027</v>
      </c>
      <c r="AY176" s="48" t="s">
        <v>68</v>
      </c>
    </row>
    <row r="177" spans="1:285" s="4" customFormat="1" ht="35.450000000000003" customHeight="1" x14ac:dyDescent="0.25">
      <c r="A177" s="126" t="s">
        <v>420</v>
      </c>
      <c r="B177" s="426" t="s">
        <v>986</v>
      </c>
      <c r="C177" s="396"/>
      <c r="D177" s="396"/>
      <c r="E177" s="396"/>
      <c r="F177" s="396"/>
      <c r="G177" s="396"/>
      <c r="H177" s="396"/>
      <c r="I177" s="396"/>
      <c r="J177" s="396"/>
      <c r="K177" s="396"/>
      <c r="L177" s="396"/>
      <c r="M177" s="396"/>
      <c r="N177" s="396"/>
      <c r="O177" s="396"/>
      <c r="P177" s="396"/>
      <c r="Q177" s="396"/>
      <c r="R177" s="396"/>
      <c r="S177" s="396"/>
      <c r="T177" s="396"/>
      <c r="U177" s="396"/>
      <c r="V177" s="396"/>
      <c r="W177" s="396"/>
      <c r="X177" s="396"/>
      <c r="Y177" s="396"/>
      <c r="Z177" s="396"/>
      <c r="AA177" s="396"/>
      <c r="AB177" s="396"/>
      <c r="AC177" s="396"/>
      <c r="AD177" s="396"/>
      <c r="AE177" s="396"/>
      <c r="AF177" s="396"/>
      <c r="AG177" s="396"/>
      <c r="AH177" s="396"/>
      <c r="AI177" s="396"/>
      <c r="AJ177" s="396"/>
      <c r="AK177" s="396"/>
      <c r="AL177" s="396"/>
      <c r="AM177" s="396"/>
      <c r="AN177" s="396"/>
      <c r="AO177" s="396"/>
      <c r="AP177" s="396"/>
      <c r="AQ177" s="396"/>
      <c r="AR177" s="396"/>
      <c r="AS177" s="396"/>
      <c r="AT177" s="396"/>
      <c r="AU177" s="396"/>
      <c r="AV177" s="396"/>
      <c r="AW177" s="396"/>
      <c r="AX177" s="396"/>
      <c r="AY177" s="397"/>
      <c r="AZ177" s="372"/>
      <c r="BA177" s="372"/>
      <c r="BB177" s="372"/>
      <c r="BC177" s="372"/>
      <c r="BD177" s="372"/>
      <c r="BE177" s="372"/>
      <c r="BF177" s="372"/>
      <c r="BG177" s="372"/>
      <c r="BH177" s="372"/>
      <c r="BI177" s="372"/>
      <c r="BJ177" s="372"/>
      <c r="BK177" s="372"/>
      <c r="BL177" s="372"/>
      <c r="BM177" s="372"/>
      <c r="BN177" s="372"/>
      <c r="BO177" s="372"/>
      <c r="BP177" s="372"/>
      <c r="BQ177" s="372"/>
      <c r="BR177" s="372"/>
      <c r="BS177" s="372"/>
      <c r="BT177" s="372"/>
      <c r="BU177" s="372"/>
      <c r="BV177" s="372"/>
      <c r="BW177" s="372"/>
      <c r="BX177" s="372"/>
      <c r="BY177" s="372"/>
      <c r="BZ177" s="372"/>
      <c r="CA177" s="372"/>
      <c r="CB177" s="372"/>
      <c r="CC177" s="372"/>
      <c r="CD177" s="372"/>
      <c r="CE177" s="372"/>
      <c r="CF177" s="372"/>
      <c r="CG177" s="372"/>
      <c r="CH177" s="372"/>
      <c r="CI177" s="372"/>
      <c r="CJ177" s="372"/>
      <c r="CK177" s="372"/>
      <c r="CL177" s="372"/>
      <c r="CM177" s="372"/>
      <c r="CN177" s="372"/>
      <c r="CO177" s="372"/>
      <c r="CP177" s="372"/>
      <c r="CQ177" s="372"/>
      <c r="CR177" s="372"/>
      <c r="CS177" s="372"/>
      <c r="CT177" s="372"/>
      <c r="CU177" s="372"/>
      <c r="CV177" s="372"/>
      <c r="CW177" s="372"/>
      <c r="CX177" s="372"/>
      <c r="CY177" s="372"/>
      <c r="CZ177" s="372"/>
      <c r="DA177" s="372"/>
      <c r="DB177" s="372"/>
      <c r="DC177" s="372"/>
      <c r="DD177" s="372"/>
      <c r="DE177" s="372"/>
      <c r="DF177" s="372"/>
      <c r="DG177" s="372"/>
      <c r="DH177" s="372"/>
      <c r="DI177" s="372"/>
      <c r="DJ177" s="372"/>
      <c r="DK177" s="372"/>
      <c r="DL177" s="372"/>
      <c r="DM177" s="372"/>
      <c r="DN177" s="372"/>
      <c r="DO177" s="372"/>
      <c r="DP177" s="372"/>
      <c r="DQ177" s="372"/>
      <c r="DR177" s="372"/>
      <c r="DS177" s="372"/>
      <c r="DT177" s="372"/>
      <c r="DU177" s="372"/>
      <c r="DV177" s="372"/>
      <c r="DW177" s="372"/>
      <c r="DX177" s="372"/>
      <c r="DY177" s="372"/>
      <c r="DZ177" s="372"/>
      <c r="EA177" s="372"/>
      <c r="EB177" s="372"/>
      <c r="EC177" s="372"/>
      <c r="ED177" s="372"/>
      <c r="EE177" s="372"/>
      <c r="EF177" s="372"/>
      <c r="EG177" s="372"/>
      <c r="EH177" s="372"/>
      <c r="EI177" s="372"/>
      <c r="EJ177" s="372"/>
      <c r="EK177" s="372"/>
      <c r="EL177" s="372"/>
      <c r="EM177" s="372"/>
      <c r="EN177" s="372"/>
      <c r="EO177" s="372"/>
      <c r="EP177" s="372"/>
      <c r="EQ177" s="372"/>
      <c r="ER177" s="372"/>
      <c r="ES177" s="372"/>
      <c r="ET177" s="372"/>
      <c r="EU177" s="372"/>
      <c r="EV177" s="372"/>
      <c r="EW177" s="372"/>
      <c r="EX177" s="372"/>
      <c r="EY177" s="372"/>
      <c r="EZ177" s="372"/>
      <c r="FA177" s="372"/>
      <c r="FB177" s="372"/>
      <c r="FC177" s="372"/>
      <c r="FD177" s="372"/>
      <c r="FE177" s="372"/>
      <c r="FF177" s="372"/>
      <c r="FG177" s="372"/>
      <c r="FH177" s="372"/>
      <c r="FI177" s="372"/>
      <c r="FJ177" s="372"/>
      <c r="FK177" s="372"/>
      <c r="FL177" s="372"/>
      <c r="FM177" s="372"/>
      <c r="FN177" s="372"/>
      <c r="FO177" s="372"/>
      <c r="FP177" s="372"/>
      <c r="FQ177" s="372"/>
      <c r="FR177" s="372"/>
      <c r="FS177" s="372"/>
      <c r="FT177" s="372"/>
      <c r="FU177" s="372"/>
      <c r="FV177" s="372"/>
      <c r="FW177" s="372"/>
      <c r="FX177" s="372"/>
      <c r="FY177" s="372"/>
      <c r="FZ177" s="372"/>
      <c r="GA177" s="372"/>
      <c r="GB177" s="372"/>
      <c r="GC177" s="372"/>
      <c r="GD177" s="372"/>
      <c r="GE177" s="372"/>
      <c r="GF177" s="372"/>
      <c r="GG177" s="372"/>
      <c r="GH177" s="372"/>
      <c r="GI177" s="372"/>
      <c r="GJ177" s="372"/>
      <c r="GK177" s="372"/>
      <c r="GL177" s="372"/>
      <c r="GM177" s="372"/>
      <c r="GN177" s="372"/>
      <c r="GO177" s="372"/>
      <c r="GP177" s="372"/>
      <c r="GQ177" s="372"/>
      <c r="GR177" s="372"/>
      <c r="GS177" s="372"/>
      <c r="GT177" s="372"/>
      <c r="GU177" s="372"/>
      <c r="GV177" s="372"/>
      <c r="GW177" s="372"/>
      <c r="GX177" s="372"/>
      <c r="GY177" s="372"/>
      <c r="GZ177" s="372"/>
      <c r="HA177" s="372"/>
      <c r="HB177" s="372"/>
      <c r="HC177" s="372"/>
      <c r="HD177" s="372"/>
      <c r="HE177" s="372"/>
      <c r="HF177" s="372"/>
      <c r="HG177" s="372"/>
      <c r="HH177" s="372"/>
      <c r="HI177" s="372"/>
      <c r="HJ177" s="372"/>
      <c r="HK177" s="372"/>
      <c r="HL177" s="372"/>
      <c r="HM177" s="372"/>
      <c r="HN177" s="372"/>
      <c r="HO177" s="372"/>
      <c r="HP177" s="372"/>
      <c r="HQ177" s="372"/>
      <c r="HR177" s="372"/>
      <c r="HS177" s="372"/>
      <c r="HT177" s="372"/>
      <c r="HU177" s="372"/>
      <c r="HV177" s="372"/>
      <c r="HW177" s="372"/>
      <c r="HX177" s="372"/>
      <c r="HY177" s="372"/>
      <c r="HZ177" s="372"/>
      <c r="IA177" s="372"/>
      <c r="IB177" s="372"/>
      <c r="IC177" s="372"/>
      <c r="ID177" s="372"/>
      <c r="IE177" s="372"/>
      <c r="IF177" s="372"/>
      <c r="IG177" s="372"/>
      <c r="IH177" s="372"/>
      <c r="II177" s="372"/>
      <c r="IJ177" s="372"/>
      <c r="IK177" s="372"/>
      <c r="IL177" s="372"/>
      <c r="IM177" s="372"/>
      <c r="IN177" s="372"/>
      <c r="IO177" s="372"/>
      <c r="IP177" s="372"/>
      <c r="IQ177" s="372"/>
      <c r="IR177" s="372"/>
      <c r="IS177" s="372"/>
      <c r="IT177" s="372"/>
      <c r="IU177" s="372"/>
      <c r="IV177" s="372"/>
      <c r="IW177" s="372"/>
      <c r="IX177" s="372"/>
      <c r="IY177" s="372"/>
      <c r="IZ177" s="372"/>
      <c r="JA177" s="372"/>
      <c r="JB177" s="372"/>
      <c r="JC177" s="372"/>
      <c r="JD177" s="372"/>
      <c r="JE177" s="372"/>
      <c r="JF177" s="372"/>
      <c r="JG177" s="372"/>
      <c r="JH177" s="372"/>
      <c r="JI177" s="372"/>
      <c r="JJ177" s="372"/>
      <c r="JK177" s="372"/>
      <c r="JL177" s="372"/>
      <c r="JM177" s="372"/>
      <c r="JN177" s="372"/>
      <c r="JO177" s="372"/>
      <c r="JP177" s="372"/>
      <c r="JQ177" s="372"/>
      <c r="JR177" s="372"/>
      <c r="JS177" s="372"/>
      <c r="JT177" s="372"/>
      <c r="JU177" s="372"/>
      <c r="JV177" s="372"/>
      <c r="JW177" s="372"/>
      <c r="JX177" s="372"/>
      <c r="JY177" s="372"/>
    </row>
    <row r="178" spans="1:285" ht="36.950000000000003" customHeight="1" x14ac:dyDescent="0.25">
      <c r="A178" s="380" t="s">
        <v>989</v>
      </c>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1"/>
      <c r="AY178" s="382"/>
    </row>
    <row r="179" spans="1:285" ht="174" customHeight="1" x14ac:dyDescent="0.25">
      <c r="A179" s="126" t="s">
        <v>541</v>
      </c>
      <c r="B179" s="48" t="s">
        <v>62</v>
      </c>
      <c r="C179" s="51" t="s">
        <v>97</v>
      </c>
      <c r="D179" s="50"/>
      <c r="E179" s="50">
        <v>13000</v>
      </c>
      <c r="F179" s="50"/>
      <c r="G179" s="50"/>
      <c r="H179" s="50"/>
      <c r="I179" s="50"/>
      <c r="J179" s="50"/>
      <c r="K179" s="49">
        <f t="shared" si="75"/>
        <v>13000</v>
      </c>
      <c r="L179" s="90">
        <v>20000</v>
      </c>
      <c r="M179" s="50"/>
      <c r="N179" s="50"/>
      <c r="O179" s="50"/>
      <c r="P179" s="50"/>
      <c r="Q179" s="50"/>
      <c r="R179" s="49">
        <f t="shared" si="76"/>
        <v>20000</v>
      </c>
      <c r="S179" s="108"/>
      <c r="T179" s="108"/>
      <c r="U179" s="108"/>
      <c r="V179" s="108"/>
      <c r="W179" s="108"/>
      <c r="X179" s="108"/>
      <c r="Y179" s="87">
        <f t="shared" si="77"/>
        <v>0</v>
      </c>
      <c r="Z179" s="108"/>
      <c r="AA179" s="108"/>
      <c r="AB179" s="108"/>
      <c r="AC179" s="108"/>
      <c r="AD179" s="108"/>
      <c r="AE179" s="108"/>
      <c r="AF179" s="87">
        <f t="shared" si="78"/>
        <v>0</v>
      </c>
      <c r="AG179" s="108"/>
      <c r="AH179" s="108"/>
      <c r="AI179" s="108"/>
      <c r="AJ179" s="108"/>
      <c r="AK179" s="108"/>
      <c r="AL179" s="108"/>
      <c r="AM179" s="87">
        <f t="shared" si="79"/>
        <v>0</v>
      </c>
      <c r="AN179" s="90">
        <v>20000</v>
      </c>
      <c r="AO179" s="50"/>
      <c r="AP179" s="50"/>
      <c r="AQ179" s="50"/>
      <c r="AR179" s="50"/>
      <c r="AS179" s="50"/>
      <c r="AT179" s="87">
        <f t="shared" si="80"/>
        <v>20000</v>
      </c>
      <c r="AU179" s="95">
        <f t="shared" si="81"/>
        <v>53000</v>
      </c>
      <c r="AV179" s="89" t="s">
        <v>881</v>
      </c>
      <c r="AW179" s="50">
        <v>2022</v>
      </c>
      <c r="AX179" s="50">
        <v>2023</v>
      </c>
      <c r="AY179" s="135" t="s">
        <v>68</v>
      </c>
    </row>
    <row r="180" spans="1:285" ht="194.1" customHeight="1" x14ac:dyDescent="0.25">
      <c r="A180" s="126" t="s">
        <v>421</v>
      </c>
      <c r="B180" s="48" t="s">
        <v>63</v>
      </c>
      <c r="C180" s="51" t="s">
        <v>97</v>
      </c>
      <c r="D180" s="50"/>
      <c r="E180" s="90"/>
      <c r="F180" s="50"/>
      <c r="G180" s="153"/>
      <c r="H180" s="50"/>
      <c r="I180" s="50"/>
      <c r="J180" s="50"/>
      <c r="K180" s="49">
        <f t="shared" si="75"/>
        <v>0</v>
      </c>
      <c r="L180" s="50">
        <v>20000</v>
      </c>
      <c r="M180" s="50"/>
      <c r="N180" s="50"/>
      <c r="O180" s="50"/>
      <c r="P180" s="50"/>
      <c r="Q180" s="50"/>
      <c r="R180" s="49">
        <f t="shared" si="76"/>
        <v>20000</v>
      </c>
      <c r="S180" s="108"/>
      <c r="T180" s="108"/>
      <c r="U180" s="108"/>
      <c r="V180" s="108"/>
      <c r="W180" s="108"/>
      <c r="X180" s="108"/>
      <c r="Y180" s="87">
        <f t="shared" si="77"/>
        <v>0</v>
      </c>
      <c r="Z180" s="108"/>
      <c r="AA180" s="108"/>
      <c r="AB180" s="108"/>
      <c r="AC180" s="108"/>
      <c r="AD180" s="108"/>
      <c r="AE180" s="108"/>
      <c r="AF180" s="87">
        <f t="shared" si="78"/>
        <v>0</v>
      </c>
      <c r="AG180" s="108"/>
      <c r="AH180" s="108"/>
      <c r="AI180" s="108"/>
      <c r="AJ180" s="108"/>
      <c r="AK180" s="108"/>
      <c r="AL180" s="108"/>
      <c r="AM180" s="87">
        <f t="shared" si="79"/>
        <v>0</v>
      </c>
      <c r="AN180" s="50"/>
      <c r="AO180" s="50"/>
      <c r="AP180" s="50"/>
      <c r="AQ180" s="50"/>
      <c r="AR180" s="50"/>
      <c r="AS180" s="50"/>
      <c r="AT180" s="87">
        <f t="shared" si="80"/>
        <v>0</v>
      </c>
      <c r="AU180" s="95">
        <f t="shared" si="81"/>
        <v>20000</v>
      </c>
      <c r="AV180" s="89" t="s">
        <v>763</v>
      </c>
      <c r="AW180" s="50">
        <v>2022</v>
      </c>
      <c r="AX180" s="50">
        <v>2022</v>
      </c>
      <c r="AY180" s="135" t="s">
        <v>68</v>
      </c>
    </row>
    <row r="181" spans="1:285" ht="169.5" customHeight="1" x14ac:dyDescent="0.25">
      <c r="A181" s="126" t="s">
        <v>422</v>
      </c>
      <c r="B181" s="51" t="s">
        <v>513</v>
      </c>
      <c r="C181" s="51" t="s">
        <v>97</v>
      </c>
      <c r="D181" s="108"/>
      <c r="E181" s="138"/>
      <c r="F181" s="108"/>
      <c r="G181" s="138"/>
      <c r="H181" s="108"/>
      <c r="I181" s="108"/>
      <c r="J181" s="108"/>
      <c r="K181" s="49">
        <f t="shared" si="75"/>
        <v>0</v>
      </c>
      <c r="L181" s="108">
        <v>60000</v>
      </c>
      <c r="M181" s="108"/>
      <c r="N181" s="108">
        <v>40000</v>
      </c>
      <c r="O181" s="108" t="s">
        <v>43</v>
      </c>
      <c r="P181" s="108"/>
      <c r="Q181" s="108"/>
      <c r="R181" s="49">
        <f t="shared" si="76"/>
        <v>100000</v>
      </c>
      <c r="S181" s="108"/>
      <c r="T181" s="108"/>
      <c r="U181" s="108"/>
      <c r="V181" s="108"/>
      <c r="W181" s="108"/>
      <c r="X181" s="108"/>
      <c r="Y181" s="87">
        <f t="shared" si="77"/>
        <v>0</v>
      </c>
      <c r="Z181" s="108"/>
      <c r="AA181" s="108"/>
      <c r="AB181" s="108"/>
      <c r="AC181" s="108"/>
      <c r="AD181" s="108"/>
      <c r="AE181" s="108"/>
      <c r="AF181" s="87">
        <f t="shared" si="78"/>
        <v>0</v>
      </c>
      <c r="AG181" s="108"/>
      <c r="AH181" s="108"/>
      <c r="AI181" s="108"/>
      <c r="AJ181" s="108"/>
      <c r="AK181" s="108"/>
      <c r="AL181" s="108"/>
      <c r="AM181" s="87">
        <f t="shared" si="79"/>
        <v>0</v>
      </c>
      <c r="AN181" s="108"/>
      <c r="AO181" s="108"/>
      <c r="AP181" s="108"/>
      <c r="AQ181" s="108"/>
      <c r="AR181" s="108"/>
      <c r="AS181" s="108"/>
      <c r="AT181" s="87">
        <f t="shared" si="80"/>
        <v>0</v>
      </c>
      <c r="AU181" s="95">
        <f t="shared" si="81"/>
        <v>100000</v>
      </c>
      <c r="AV181" s="96" t="s">
        <v>765</v>
      </c>
      <c r="AW181" s="108">
        <v>2023</v>
      </c>
      <c r="AX181" s="108">
        <v>2023</v>
      </c>
      <c r="AY181" s="51" t="s">
        <v>158</v>
      </c>
    </row>
    <row r="182" spans="1:285" s="6" customFormat="1" ht="189" customHeight="1" x14ac:dyDescent="0.25">
      <c r="A182" s="127" t="s">
        <v>423</v>
      </c>
      <c r="B182" s="51" t="s">
        <v>514</v>
      </c>
      <c r="C182" s="51" t="s">
        <v>97</v>
      </c>
      <c r="D182" s="108"/>
      <c r="E182" s="138"/>
      <c r="F182" s="108"/>
      <c r="G182" s="138"/>
      <c r="H182" s="108"/>
      <c r="I182" s="108"/>
      <c r="J182" s="108"/>
      <c r="K182" s="49">
        <f t="shared" si="75"/>
        <v>0</v>
      </c>
      <c r="L182" s="108">
        <v>60000</v>
      </c>
      <c r="M182" s="108"/>
      <c r="N182" s="108">
        <v>40000</v>
      </c>
      <c r="O182" s="108" t="s">
        <v>43</v>
      </c>
      <c r="P182" s="108"/>
      <c r="Q182" s="108"/>
      <c r="R182" s="49">
        <f t="shared" si="76"/>
        <v>100000</v>
      </c>
      <c r="S182" s="108"/>
      <c r="T182" s="108"/>
      <c r="U182" s="108"/>
      <c r="V182" s="108"/>
      <c r="W182" s="108"/>
      <c r="X182" s="108"/>
      <c r="Y182" s="87">
        <f t="shared" si="77"/>
        <v>0</v>
      </c>
      <c r="Z182" s="108"/>
      <c r="AA182" s="108"/>
      <c r="AB182" s="108"/>
      <c r="AC182" s="108"/>
      <c r="AD182" s="108"/>
      <c r="AE182" s="108"/>
      <c r="AF182" s="87">
        <f t="shared" si="78"/>
        <v>0</v>
      </c>
      <c r="AG182" s="108"/>
      <c r="AH182" s="108"/>
      <c r="AI182" s="108"/>
      <c r="AJ182" s="108"/>
      <c r="AK182" s="108"/>
      <c r="AL182" s="108"/>
      <c r="AM182" s="87">
        <f t="shared" si="79"/>
        <v>0</v>
      </c>
      <c r="AN182" s="108"/>
      <c r="AO182" s="108"/>
      <c r="AP182" s="108"/>
      <c r="AQ182" s="108"/>
      <c r="AR182" s="108"/>
      <c r="AS182" s="108"/>
      <c r="AT182" s="87">
        <f t="shared" si="80"/>
        <v>0</v>
      </c>
      <c r="AU182" s="95">
        <f t="shared" si="81"/>
        <v>100000</v>
      </c>
      <c r="AV182" s="96" t="s">
        <v>766</v>
      </c>
      <c r="AW182" s="108">
        <v>2023</v>
      </c>
      <c r="AX182" s="108">
        <v>2023</v>
      </c>
      <c r="AY182" s="51" t="s">
        <v>158</v>
      </c>
      <c r="AZ182" s="362"/>
      <c r="BA182" s="362"/>
      <c r="BB182" s="362"/>
      <c r="BC182" s="362"/>
      <c r="BD182" s="362"/>
      <c r="BE182" s="362"/>
      <c r="BF182" s="362"/>
      <c r="BG182" s="362"/>
      <c r="BH182" s="362"/>
      <c r="BI182" s="362"/>
      <c r="BJ182" s="362"/>
      <c r="BK182" s="362"/>
      <c r="BL182" s="362"/>
      <c r="BM182" s="362"/>
      <c r="BN182" s="362"/>
      <c r="BO182" s="362"/>
      <c r="BP182" s="362"/>
      <c r="BQ182" s="362"/>
      <c r="BR182" s="362"/>
      <c r="BS182" s="362"/>
      <c r="BT182" s="362"/>
      <c r="BU182" s="362"/>
      <c r="BV182" s="362"/>
      <c r="BW182" s="362"/>
      <c r="BX182" s="362"/>
      <c r="BY182" s="362"/>
      <c r="BZ182" s="362"/>
      <c r="CA182" s="362"/>
      <c r="CB182" s="362"/>
      <c r="CC182" s="362"/>
      <c r="CD182" s="362"/>
      <c r="CE182" s="362"/>
      <c r="CF182" s="362"/>
      <c r="CG182" s="362"/>
      <c r="CH182" s="362"/>
      <c r="CI182" s="362"/>
      <c r="CJ182" s="362"/>
      <c r="CK182" s="362"/>
      <c r="CL182" s="362"/>
      <c r="CM182" s="362"/>
      <c r="CN182" s="362"/>
      <c r="CO182" s="362"/>
      <c r="CP182" s="362"/>
      <c r="CQ182" s="362"/>
      <c r="CR182" s="362"/>
      <c r="CS182" s="362"/>
      <c r="CT182" s="362"/>
      <c r="CU182" s="362"/>
      <c r="CV182" s="362"/>
      <c r="CW182" s="362"/>
      <c r="CX182" s="362"/>
      <c r="CY182" s="362"/>
      <c r="CZ182" s="362"/>
      <c r="DA182" s="362"/>
      <c r="DB182" s="362"/>
      <c r="DC182" s="362"/>
      <c r="DD182" s="362"/>
      <c r="DE182" s="362"/>
      <c r="DF182" s="362"/>
      <c r="DG182" s="362"/>
      <c r="DH182" s="362"/>
      <c r="DI182" s="362"/>
      <c r="DJ182" s="362"/>
      <c r="DK182" s="362"/>
      <c r="DL182" s="362"/>
      <c r="DM182" s="362"/>
      <c r="DN182" s="362"/>
      <c r="DO182" s="362"/>
      <c r="DP182" s="362"/>
      <c r="DQ182" s="362"/>
      <c r="DR182" s="362"/>
      <c r="DS182" s="362"/>
      <c r="DT182" s="362"/>
      <c r="DU182" s="362"/>
      <c r="DV182" s="362"/>
      <c r="DW182" s="362"/>
      <c r="DX182" s="362"/>
      <c r="DY182" s="362"/>
      <c r="DZ182" s="362"/>
      <c r="EA182" s="362"/>
      <c r="EB182" s="362"/>
      <c r="EC182" s="362"/>
      <c r="ED182" s="362"/>
      <c r="EE182" s="362"/>
      <c r="EF182" s="362"/>
      <c r="EG182" s="362"/>
      <c r="EH182" s="362"/>
      <c r="EI182" s="362"/>
      <c r="EJ182" s="362"/>
      <c r="EK182" s="362"/>
      <c r="EL182" s="362"/>
      <c r="EM182" s="362"/>
      <c r="EN182" s="362"/>
      <c r="EO182" s="362"/>
      <c r="EP182" s="362"/>
      <c r="EQ182" s="362"/>
      <c r="ER182" s="362"/>
      <c r="ES182" s="362"/>
      <c r="ET182" s="362"/>
      <c r="EU182" s="362"/>
      <c r="EV182" s="362"/>
      <c r="EW182" s="362"/>
      <c r="EX182" s="362"/>
      <c r="EY182" s="362"/>
      <c r="EZ182" s="362"/>
      <c r="FA182" s="362"/>
      <c r="FB182" s="362"/>
      <c r="FC182" s="362"/>
      <c r="FD182" s="362"/>
      <c r="FE182" s="362"/>
      <c r="FF182" s="362"/>
      <c r="FG182" s="362"/>
      <c r="FH182" s="362"/>
      <c r="FI182" s="362"/>
      <c r="FJ182" s="362"/>
      <c r="FK182" s="362"/>
      <c r="FL182" s="362"/>
      <c r="FM182" s="362"/>
      <c r="FN182" s="362"/>
      <c r="FO182" s="362"/>
      <c r="FP182" s="362"/>
      <c r="FQ182" s="362"/>
      <c r="FR182" s="362"/>
      <c r="FS182" s="362"/>
      <c r="FT182" s="362"/>
      <c r="FU182" s="362"/>
      <c r="FV182" s="362"/>
      <c r="FW182" s="362"/>
      <c r="FX182" s="362"/>
      <c r="FY182" s="362"/>
      <c r="FZ182" s="362"/>
      <c r="GA182" s="362"/>
      <c r="GB182" s="362"/>
      <c r="GC182" s="362"/>
      <c r="GD182" s="362"/>
      <c r="GE182" s="362"/>
      <c r="GF182" s="362"/>
      <c r="GG182" s="362"/>
      <c r="GH182" s="362"/>
      <c r="GI182" s="362"/>
      <c r="GJ182" s="362"/>
      <c r="GK182" s="362"/>
      <c r="GL182" s="362"/>
      <c r="GM182" s="362"/>
      <c r="GN182" s="362"/>
      <c r="GO182" s="362"/>
      <c r="GP182" s="362"/>
      <c r="GQ182" s="362"/>
      <c r="GR182" s="362"/>
      <c r="GS182" s="362"/>
      <c r="GT182" s="362"/>
      <c r="GU182" s="362"/>
      <c r="GV182" s="362"/>
      <c r="GW182" s="362"/>
      <c r="GX182" s="362"/>
      <c r="GY182" s="362"/>
      <c r="GZ182" s="362"/>
      <c r="HA182" s="362"/>
      <c r="HB182" s="362"/>
      <c r="HC182" s="362"/>
      <c r="HD182" s="362"/>
      <c r="HE182" s="362"/>
      <c r="HF182" s="362"/>
      <c r="HG182" s="362"/>
      <c r="HH182" s="362"/>
      <c r="HI182" s="362"/>
      <c r="HJ182" s="362"/>
      <c r="HK182" s="362"/>
      <c r="HL182" s="362"/>
      <c r="HM182" s="362"/>
      <c r="HN182" s="362"/>
      <c r="HO182" s="362"/>
      <c r="HP182" s="362"/>
      <c r="HQ182" s="362"/>
      <c r="HR182" s="362"/>
      <c r="HS182" s="362"/>
      <c r="HT182" s="362"/>
      <c r="HU182" s="362"/>
      <c r="HV182" s="362"/>
      <c r="HW182" s="362"/>
      <c r="HX182" s="362"/>
      <c r="HY182" s="362"/>
      <c r="HZ182" s="362"/>
      <c r="IA182" s="362"/>
      <c r="IB182" s="362"/>
      <c r="IC182" s="362"/>
      <c r="ID182" s="362"/>
      <c r="IE182" s="362"/>
      <c r="IF182" s="362"/>
      <c r="IG182" s="362"/>
      <c r="IH182" s="362"/>
      <c r="II182" s="362"/>
      <c r="IJ182" s="362"/>
      <c r="IK182" s="362"/>
      <c r="IL182" s="362"/>
      <c r="IM182" s="362"/>
      <c r="IN182" s="362"/>
      <c r="IO182" s="362"/>
      <c r="IP182" s="362"/>
      <c r="IQ182" s="362"/>
      <c r="IR182" s="362"/>
      <c r="IS182" s="362"/>
      <c r="IT182" s="362"/>
      <c r="IU182" s="362"/>
      <c r="IV182" s="362"/>
      <c r="IW182" s="362"/>
      <c r="IX182" s="362"/>
      <c r="IY182" s="362"/>
      <c r="IZ182" s="362"/>
      <c r="JA182" s="362"/>
      <c r="JB182" s="362"/>
      <c r="JC182" s="362"/>
      <c r="JD182" s="362"/>
      <c r="JE182" s="362"/>
      <c r="JF182" s="362"/>
      <c r="JG182" s="362"/>
      <c r="JH182" s="362"/>
      <c r="JI182" s="362"/>
      <c r="JJ182" s="362"/>
      <c r="JK182" s="362"/>
      <c r="JL182" s="362"/>
      <c r="JM182" s="362"/>
      <c r="JN182" s="362"/>
      <c r="JO182" s="362"/>
      <c r="JP182" s="362"/>
      <c r="JQ182" s="362"/>
      <c r="JR182" s="362"/>
      <c r="JS182" s="362"/>
      <c r="JT182" s="362"/>
      <c r="JU182" s="362"/>
      <c r="JV182" s="362"/>
      <c r="JW182" s="362"/>
      <c r="JX182" s="362"/>
      <c r="JY182" s="362"/>
    </row>
    <row r="183" spans="1:285" s="6" customFormat="1" ht="144.94999999999999" customHeight="1" x14ac:dyDescent="0.3">
      <c r="A183" s="127" t="s">
        <v>424</v>
      </c>
      <c r="B183" s="48" t="s">
        <v>65</v>
      </c>
      <c r="C183" s="51" t="s">
        <v>97</v>
      </c>
      <c r="D183" s="50"/>
      <c r="E183" s="154">
        <v>197917</v>
      </c>
      <c r="F183" s="50"/>
      <c r="G183" s="50"/>
      <c r="H183" s="50"/>
      <c r="I183" s="50"/>
      <c r="J183" s="50"/>
      <c r="K183" s="49">
        <f t="shared" si="75"/>
        <v>197917</v>
      </c>
      <c r="L183" s="50"/>
      <c r="M183" s="50"/>
      <c r="N183" s="50"/>
      <c r="O183" s="50"/>
      <c r="P183" s="50"/>
      <c r="Q183" s="50"/>
      <c r="R183" s="49">
        <f t="shared" si="76"/>
        <v>0</v>
      </c>
      <c r="S183" s="50"/>
      <c r="T183" s="50"/>
      <c r="U183" s="50"/>
      <c r="V183" s="50"/>
      <c r="W183" s="50"/>
      <c r="X183" s="50"/>
      <c r="Y183" s="87">
        <f t="shared" si="77"/>
        <v>0</v>
      </c>
      <c r="Z183" s="50"/>
      <c r="AA183" s="50"/>
      <c r="AB183" s="50"/>
      <c r="AC183" s="50"/>
      <c r="AD183" s="50"/>
      <c r="AE183" s="50"/>
      <c r="AF183" s="87">
        <f t="shared" si="78"/>
        <v>0</v>
      </c>
      <c r="AG183" s="50"/>
      <c r="AH183" s="50"/>
      <c r="AI183" s="50"/>
      <c r="AJ183" s="50"/>
      <c r="AK183" s="50"/>
      <c r="AL183" s="50"/>
      <c r="AM183" s="87">
        <f t="shared" si="79"/>
        <v>0</v>
      </c>
      <c r="AN183" s="50"/>
      <c r="AO183" s="50"/>
      <c r="AP183" s="50"/>
      <c r="AQ183" s="50"/>
      <c r="AR183" s="50"/>
      <c r="AS183" s="50"/>
      <c r="AT183" s="87">
        <f t="shared" si="80"/>
        <v>0</v>
      </c>
      <c r="AU183" s="95">
        <f t="shared" si="81"/>
        <v>197917</v>
      </c>
      <c r="AV183" s="89" t="s">
        <v>801</v>
      </c>
      <c r="AW183" s="50">
        <v>2022</v>
      </c>
      <c r="AX183" s="50">
        <v>2022</v>
      </c>
      <c r="AY183" s="48" t="s">
        <v>68</v>
      </c>
      <c r="AZ183" s="362"/>
      <c r="BA183" s="362"/>
      <c r="BB183" s="362"/>
      <c r="BC183" s="362"/>
      <c r="BD183" s="362"/>
      <c r="BE183" s="362"/>
      <c r="BF183" s="362"/>
      <c r="BG183" s="362"/>
      <c r="BH183" s="362"/>
      <c r="BI183" s="362"/>
      <c r="BJ183" s="362"/>
      <c r="BK183" s="362"/>
      <c r="BL183" s="362"/>
      <c r="BM183" s="362"/>
      <c r="BN183" s="362"/>
      <c r="BO183" s="362"/>
      <c r="BP183" s="362"/>
      <c r="BQ183" s="362"/>
      <c r="BR183" s="362"/>
      <c r="BS183" s="362"/>
      <c r="BT183" s="362"/>
      <c r="BU183" s="362"/>
      <c r="BV183" s="362"/>
      <c r="BW183" s="362"/>
      <c r="BX183" s="362"/>
      <c r="BY183" s="362"/>
      <c r="BZ183" s="362"/>
      <c r="CA183" s="362"/>
      <c r="CB183" s="362"/>
      <c r="CC183" s="362"/>
      <c r="CD183" s="362"/>
      <c r="CE183" s="362"/>
      <c r="CF183" s="362"/>
      <c r="CG183" s="362"/>
      <c r="CH183" s="362"/>
      <c r="CI183" s="362"/>
      <c r="CJ183" s="362"/>
      <c r="CK183" s="362"/>
      <c r="CL183" s="362"/>
      <c r="CM183" s="362"/>
      <c r="CN183" s="362"/>
      <c r="CO183" s="362"/>
      <c r="CP183" s="362"/>
      <c r="CQ183" s="362"/>
      <c r="CR183" s="362"/>
      <c r="CS183" s="362"/>
      <c r="CT183" s="362"/>
      <c r="CU183" s="362"/>
      <c r="CV183" s="362"/>
      <c r="CW183" s="362"/>
      <c r="CX183" s="362"/>
      <c r="CY183" s="362"/>
      <c r="CZ183" s="362"/>
      <c r="DA183" s="362"/>
      <c r="DB183" s="362"/>
      <c r="DC183" s="362"/>
      <c r="DD183" s="362"/>
      <c r="DE183" s="362"/>
      <c r="DF183" s="362"/>
      <c r="DG183" s="362"/>
      <c r="DH183" s="362"/>
      <c r="DI183" s="362"/>
      <c r="DJ183" s="362"/>
      <c r="DK183" s="362"/>
      <c r="DL183" s="362"/>
      <c r="DM183" s="362"/>
      <c r="DN183" s="362"/>
      <c r="DO183" s="362"/>
      <c r="DP183" s="362"/>
      <c r="DQ183" s="362"/>
      <c r="DR183" s="362"/>
      <c r="DS183" s="362"/>
      <c r="DT183" s="362"/>
      <c r="DU183" s="362"/>
      <c r="DV183" s="362"/>
      <c r="DW183" s="362"/>
      <c r="DX183" s="362"/>
      <c r="DY183" s="362"/>
      <c r="DZ183" s="362"/>
      <c r="EA183" s="362"/>
      <c r="EB183" s="362"/>
      <c r="EC183" s="362"/>
      <c r="ED183" s="362"/>
      <c r="EE183" s="362"/>
      <c r="EF183" s="362"/>
      <c r="EG183" s="362"/>
      <c r="EH183" s="362"/>
      <c r="EI183" s="362"/>
      <c r="EJ183" s="362"/>
      <c r="EK183" s="362"/>
      <c r="EL183" s="362"/>
      <c r="EM183" s="362"/>
      <c r="EN183" s="362"/>
      <c r="EO183" s="362"/>
      <c r="EP183" s="362"/>
      <c r="EQ183" s="362"/>
      <c r="ER183" s="362"/>
      <c r="ES183" s="362"/>
      <c r="ET183" s="362"/>
      <c r="EU183" s="362"/>
      <c r="EV183" s="362"/>
      <c r="EW183" s="362"/>
      <c r="EX183" s="362"/>
      <c r="EY183" s="362"/>
      <c r="EZ183" s="362"/>
      <c r="FA183" s="362"/>
      <c r="FB183" s="362"/>
      <c r="FC183" s="362"/>
      <c r="FD183" s="362"/>
      <c r="FE183" s="362"/>
      <c r="FF183" s="362"/>
      <c r="FG183" s="362"/>
      <c r="FH183" s="362"/>
      <c r="FI183" s="362"/>
      <c r="FJ183" s="362"/>
      <c r="FK183" s="362"/>
      <c r="FL183" s="362"/>
      <c r="FM183" s="362"/>
      <c r="FN183" s="362"/>
      <c r="FO183" s="362"/>
      <c r="FP183" s="362"/>
      <c r="FQ183" s="362"/>
      <c r="FR183" s="362"/>
      <c r="FS183" s="362"/>
      <c r="FT183" s="362"/>
      <c r="FU183" s="362"/>
      <c r="FV183" s="362"/>
      <c r="FW183" s="362"/>
      <c r="FX183" s="362"/>
      <c r="FY183" s="362"/>
      <c r="FZ183" s="362"/>
      <c r="GA183" s="362"/>
      <c r="GB183" s="362"/>
      <c r="GC183" s="362"/>
      <c r="GD183" s="362"/>
      <c r="GE183" s="362"/>
      <c r="GF183" s="362"/>
      <c r="GG183" s="362"/>
      <c r="GH183" s="362"/>
      <c r="GI183" s="362"/>
      <c r="GJ183" s="362"/>
      <c r="GK183" s="362"/>
      <c r="GL183" s="362"/>
      <c r="GM183" s="362"/>
      <c r="GN183" s="362"/>
      <c r="GO183" s="362"/>
      <c r="GP183" s="362"/>
      <c r="GQ183" s="362"/>
      <c r="GR183" s="362"/>
      <c r="GS183" s="362"/>
      <c r="GT183" s="362"/>
      <c r="GU183" s="362"/>
      <c r="GV183" s="362"/>
      <c r="GW183" s="362"/>
      <c r="GX183" s="362"/>
      <c r="GY183" s="362"/>
      <c r="GZ183" s="362"/>
      <c r="HA183" s="362"/>
      <c r="HB183" s="362"/>
      <c r="HC183" s="362"/>
      <c r="HD183" s="362"/>
      <c r="HE183" s="362"/>
      <c r="HF183" s="362"/>
      <c r="HG183" s="362"/>
      <c r="HH183" s="362"/>
      <c r="HI183" s="362"/>
      <c r="HJ183" s="362"/>
      <c r="HK183" s="362"/>
      <c r="HL183" s="362"/>
      <c r="HM183" s="362"/>
      <c r="HN183" s="362"/>
      <c r="HO183" s="362"/>
      <c r="HP183" s="362"/>
      <c r="HQ183" s="362"/>
      <c r="HR183" s="362"/>
      <c r="HS183" s="362"/>
      <c r="HT183" s="362"/>
      <c r="HU183" s="362"/>
      <c r="HV183" s="362"/>
      <c r="HW183" s="362"/>
      <c r="HX183" s="362"/>
      <c r="HY183" s="362"/>
      <c r="HZ183" s="362"/>
      <c r="IA183" s="362"/>
      <c r="IB183" s="362"/>
      <c r="IC183" s="362"/>
      <c r="ID183" s="362"/>
      <c r="IE183" s="362"/>
      <c r="IF183" s="362"/>
      <c r="IG183" s="362"/>
      <c r="IH183" s="362"/>
      <c r="II183" s="362"/>
      <c r="IJ183" s="362"/>
      <c r="IK183" s="362"/>
      <c r="IL183" s="362"/>
      <c r="IM183" s="362"/>
      <c r="IN183" s="362"/>
      <c r="IO183" s="362"/>
      <c r="IP183" s="362"/>
      <c r="IQ183" s="362"/>
      <c r="IR183" s="362"/>
      <c r="IS183" s="362"/>
      <c r="IT183" s="362"/>
      <c r="IU183" s="362"/>
      <c r="IV183" s="362"/>
      <c r="IW183" s="362"/>
      <c r="IX183" s="362"/>
      <c r="IY183" s="362"/>
      <c r="IZ183" s="362"/>
      <c r="JA183" s="362"/>
      <c r="JB183" s="362"/>
      <c r="JC183" s="362"/>
      <c r="JD183" s="362"/>
      <c r="JE183" s="362"/>
      <c r="JF183" s="362"/>
      <c r="JG183" s="362"/>
      <c r="JH183" s="362"/>
      <c r="JI183" s="362"/>
      <c r="JJ183" s="362"/>
      <c r="JK183" s="362"/>
      <c r="JL183" s="362"/>
      <c r="JM183" s="362"/>
      <c r="JN183" s="362"/>
      <c r="JO183" s="362"/>
      <c r="JP183" s="362"/>
      <c r="JQ183" s="362"/>
      <c r="JR183" s="362"/>
      <c r="JS183" s="362"/>
      <c r="JT183" s="362"/>
      <c r="JU183" s="362"/>
      <c r="JV183" s="362"/>
      <c r="JW183" s="362"/>
      <c r="JX183" s="362"/>
      <c r="JY183" s="362"/>
    </row>
    <row r="184" spans="1:285" s="6" customFormat="1" ht="135.6" customHeight="1" x14ac:dyDescent="0.25">
      <c r="A184" s="126" t="s">
        <v>425</v>
      </c>
      <c r="B184" s="48" t="s">
        <v>183</v>
      </c>
      <c r="C184" s="51" t="s">
        <v>97</v>
      </c>
      <c r="D184" s="50"/>
      <c r="E184" s="90"/>
      <c r="F184" s="50"/>
      <c r="G184" s="50"/>
      <c r="H184" s="50"/>
      <c r="I184" s="50"/>
      <c r="J184" s="50"/>
      <c r="K184" s="49">
        <f t="shared" si="75"/>
        <v>0</v>
      </c>
      <c r="L184" s="50">
        <v>10000</v>
      </c>
      <c r="M184" s="50"/>
      <c r="N184" s="50"/>
      <c r="O184" s="50"/>
      <c r="P184" s="50"/>
      <c r="Q184" s="50"/>
      <c r="R184" s="49">
        <f t="shared" si="76"/>
        <v>10000</v>
      </c>
      <c r="S184" s="108">
        <v>10000</v>
      </c>
      <c r="T184" s="108"/>
      <c r="U184" s="108"/>
      <c r="V184" s="108"/>
      <c r="W184" s="108"/>
      <c r="X184" s="108"/>
      <c r="Y184" s="87">
        <f t="shared" si="77"/>
        <v>10000</v>
      </c>
      <c r="Z184" s="108">
        <v>10000</v>
      </c>
      <c r="AA184" s="108"/>
      <c r="AB184" s="108"/>
      <c r="AC184" s="108"/>
      <c r="AD184" s="108"/>
      <c r="AE184" s="108"/>
      <c r="AF184" s="87">
        <f t="shared" si="78"/>
        <v>10000</v>
      </c>
      <c r="AG184" s="108"/>
      <c r="AH184" s="108"/>
      <c r="AI184" s="108"/>
      <c r="AJ184" s="108"/>
      <c r="AK184" s="108"/>
      <c r="AL184" s="108"/>
      <c r="AM184" s="87">
        <f t="shared" si="79"/>
        <v>0</v>
      </c>
      <c r="AN184" s="50"/>
      <c r="AO184" s="50"/>
      <c r="AP184" s="50"/>
      <c r="AQ184" s="50"/>
      <c r="AR184" s="50"/>
      <c r="AS184" s="50"/>
      <c r="AT184" s="87">
        <f t="shared" si="80"/>
        <v>0</v>
      </c>
      <c r="AU184" s="95">
        <f t="shared" si="81"/>
        <v>30000</v>
      </c>
      <c r="AV184" s="89" t="s">
        <v>767</v>
      </c>
      <c r="AW184" s="50">
        <v>2023</v>
      </c>
      <c r="AX184" s="50">
        <v>2024</v>
      </c>
      <c r="AY184" s="48" t="s">
        <v>68</v>
      </c>
      <c r="AZ184" s="362"/>
      <c r="BA184" s="362"/>
      <c r="BB184" s="362"/>
      <c r="BC184" s="362"/>
      <c r="BD184" s="362"/>
      <c r="BE184" s="362"/>
      <c r="BF184" s="362"/>
      <c r="BG184" s="362"/>
      <c r="BH184" s="362"/>
      <c r="BI184" s="362"/>
      <c r="BJ184" s="362"/>
      <c r="BK184" s="362"/>
      <c r="BL184" s="362"/>
      <c r="BM184" s="362"/>
      <c r="BN184" s="362"/>
      <c r="BO184" s="362"/>
      <c r="BP184" s="362"/>
      <c r="BQ184" s="362"/>
      <c r="BR184" s="362"/>
      <c r="BS184" s="362"/>
      <c r="BT184" s="362"/>
      <c r="BU184" s="362"/>
      <c r="BV184" s="362"/>
      <c r="BW184" s="362"/>
      <c r="BX184" s="362"/>
      <c r="BY184" s="362"/>
      <c r="BZ184" s="362"/>
      <c r="CA184" s="362"/>
      <c r="CB184" s="362"/>
      <c r="CC184" s="362"/>
      <c r="CD184" s="362"/>
      <c r="CE184" s="362"/>
      <c r="CF184" s="362"/>
      <c r="CG184" s="362"/>
      <c r="CH184" s="362"/>
      <c r="CI184" s="362"/>
      <c r="CJ184" s="362"/>
      <c r="CK184" s="362"/>
      <c r="CL184" s="362"/>
      <c r="CM184" s="362"/>
      <c r="CN184" s="362"/>
      <c r="CO184" s="362"/>
      <c r="CP184" s="362"/>
      <c r="CQ184" s="362"/>
      <c r="CR184" s="362"/>
      <c r="CS184" s="362"/>
      <c r="CT184" s="362"/>
      <c r="CU184" s="362"/>
      <c r="CV184" s="362"/>
      <c r="CW184" s="362"/>
      <c r="CX184" s="362"/>
      <c r="CY184" s="362"/>
      <c r="CZ184" s="362"/>
      <c r="DA184" s="362"/>
      <c r="DB184" s="362"/>
      <c r="DC184" s="362"/>
      <c r="DD184" s="362"/>
      <c r="DE184" s="362"/>
      <c r="DF184" s="362"/>
      <c r="DG184" s="362"/>
      <c r="DH184" s="362"/>
      <c r="DI184" s="362"/>
      <c r="DJ184" s="362"/>
      <c r="DK184" s="362"/>
      <c r="DL184" s="362"/>
      <c r="DM184" s="362"/>
      <c r="DN184" s="362"/>
      <c r="DO184" s="362"/>
      <c r="DP184" s="362"/>
      <c r="DQ184" s="362"/>
      <c r="DR184" s="362"/>
      <c r="DS184" s="362"/>
      <c r="DT184" s="362"/>
      <c r="DU184" s="362"/>
      <c r="DV184" s="362"/>
      <c r="DW184" s="362"/>
      <c r="DX184" s="362"/>
      <c r="DY184" s="362"/>
      <c r="DZ184" s="362"/>
      <c r="EA184" s="362"/>
      <c r="EB184" s="362"/>
      <c r="EC184" s="362"/>
      <c r="ED184" s="362"/>
      <c r="EE184" s="362"/>
      <c r="EF184" s="362"/>
      <c r="EG184" s="362"/>
      <c r="EH184" s="362"/>
      <c r="EI184" s="362"/>
      <c r="EJ184" s="362"/>
      <c r="EK184" s="362"/>
      <c r="EL184" s="362"/>
      <c r="EM184" s="362"/>
      <c r="EN184" s="362"/>
      <c r="EO184" s="362"/>
      <c r="EP184" s="362"/>
      <c r="EQ184" s="362"/>
      <c r="ER184" s="362"/>
      <c r="ES184" s="362"/>
      <c r="ET184" s="362"/>
      <c r="EU184" s="362"/>
      <c r="EV184" s="362"/>
      <c r="EW184" s="362"/>
      <c r="EX184" s="362"/>
      <c r="EY184" s="362"/>
      <c r="EZ184" s="362"/>
      <c r="FA184" s="362"/>
      <c r="FB184" s="362"/>
      <c r="FC184" s="362"/>
      <c r="FD184" s="362"/>
      <c r="FE184" s="362"/>
      <c r="FF184" s="362"/>
      <c r="FG184" s="362"/>
      <c r="FH184" s="362"/>
      <c r="FI184" s="362"/>
      <c r="FJ184" s="362"/>
      <c r="FK184" s="362"/>
      <c r="FL184" s="362"/>
      <c r="FM184" s="362"/>
      <c r="FN184" s="362"/>
      <c r="FO184" s="362"/>
      <c r="FP184" s="362"/>
      <c r="FQ184" s="362"/>
      <c r="FR184" s="362"/>
      <c r="FS184" s="362"/>
      <c r="FT184" s="362"/>
      <c r="FU184" s="362"/>
      <c r="FV184" s="362"/>
      <c r="FW184" s="362"/>
      <c r="FX184" s="362"/>
      <c r="FY184" s="362"/>
      <c r="FZ184" s="362"/>
      <c r="GA184" s="362"/>
      <c r="GB184" s="362"/>
      <c r="GC184" s="362"/>
      <c r="GD184" s="362"/>
      <c r="GE184" s="362"/>
      <c r="GF184" s="362"/>
      <c r="GG184" s="362"/>
      <c r="GH184" s="362"/>
      <c r="GI184" s="362"/>
      <c r="GJ184" s="362"/>
      <c r="GK184" s="362"/>
      <c r="GL184" s="362"/>
      <c r="GM184" s="362"/>
      <c r="GN184" s="362"/>
      <c r="GO184" s="362"/>
      <c r="GP184" s="362"/>
      <c r="GQ184" s="362"/>
      <c r="GR184" s="362"/>
      <c r="GS184" s="362"/>
      <c r="GT184" s="362"/>
      <c r="GU184" s="362"/>
      <c r="GV184" s="362"/>
      <c r="GW184" s="362"/>
      <c r="GX184" s="362"/>
      <c r="GY184" s="362"/>
      <c r="GZ184" s="362"/>
      <c r="HA184" s="362"/>
      <c r="HB184" s="362"/>
      <c r="HC184" s="362"/>
      <c r="HD184" s="362"/>
      <c r="HE184" s="362"/>
      <c r="HF184" s="362"/>
      <c r="HG184" s="362"/>
      <c r="HH184" s="362"/>
      <c r="HI184" s="362"/>
      <c r="HJ184" s="362"/>
      <c r="HK184" s="362"/>
      <c r="HL184" s="362"/>
      <c r="HM184" s="362"/>
      <c r="HN184" s="362"/>
      <c r="HO184" s="362"/>
      <c r="HP184" s="362"/>
      <c r="HQ184" s="362"/>
      <c r="HR184" s="362"/>
      <c r="HS184" s="362"/>
      <c r="HT184" s="362"/>
      <c r="HU184" s="362"/>
      <c r="HV184" s="362"/>
      <c r="HW184" s="362"/>
      <c r="HX184" s="362"/>
      <c r="HY184" s="362"/>
      <c r="HZ184" s="362"/>
      <c r="IA184" s="362"/>
      <c r="IB184" s="362"/>
      <c r="IC184" s="362"/>
      <c r="ID184" s="362"/>
      <c r="IE184" s="362"/>
      <c r="IF184" s="362"/>
      <c r="IG184" s="362"/>
      <c r="IH184" s="362"/>
      <c r="II184" s="362"/>
      <c r="IJ184" s="362"/>
      <c r="IK184" s="362"/>
      <c r="IL184" s="362"/>
      <c r="IM184" s="362"/>
      <c r="IN184" s="362"/>
      <c r="IO184" s="362"/>
      <c r="IP184" s="362"/>
      <c r="IQ184" s="362"/>
      <c r="IR184" s="362"/>
      <c r="IS184" s="362"/>
      <c r="IT184" s="362"/>
      <c r="IU184" s="362"/>
      <c r="IV184" s="362"/>
      <c r="IW184" s="362"/>
      <c r="IX184" s="362"/>
      <c r="IY184" s="362"/>
      <c r="IZ184" s="362"/>
      <c r="JA184" s="362"/>
      <c r="JB184" s="362"/>
      <c r="JC184" s="362"/>
      <c r="JD184" s="362"/>
      <c r="JE184" s="362"/>
      <c r="JF184" s="362"/>
      <c r="JG184" s="362"/>
      <c r="JH184" s="362"/>
      <c r="JI184" s="362"/>
      <c r="JJ184" s="362"/>
      <c r="JK184" s="362"/>
      <c r="JL184" s="362"/>
      <c r="JM184" s="362"/>
      <c r="JN184" s="362"/>
      <c r="JO184" s="362"/>
      <c r="JP184" s="362"/>
      <c r="JQ184" s="362"/>
      <c r="JR184" s="362"/>
      <c r="JS184" s="362"/>
      <c r="JT184" s="362"/>
      <c r="JU184" s="362"/>
      <c r="JV184" s="362"/>
      <c r="JW184" s="362"/>
      <c r="JX184" s="362"/>
      <c r="JY184" s="362"/>
    </row>
    <row r="185" spans="1:285" s="6" customFormat="1" ht="120.95" customHeight="1" x14ac:dyDescent="0.25">
      <c r="A185" s="126" t="s">
        <v>426</v>
      </c>
      <c r="B185" s="48" t="s">
        <v>160</v>
      </c>
      <c r="C185" s="51" t="s">
        <v>97</v>
      </c>
      <c r="D185" s="50"/>
      <c r="E185" s="90"/>
      <c r="F185" s="50"/>
      <c r="G185" s="90"/>
      <c r="H185" s="50"/>
      <c r="I185" s="50"/>
      <c r="J185" s="50"/>
      <c r="K185" s="49">
        <f t="shared" si="75"/>
        <v>0</v>
      </c>
      <c r="L185" s="50">
        <v>35000</v>
      </c>
      <c r="M185" s="50"/>
      <c r="N185" s="50"/>
      <c r="O185" s="50"/>
      <c r="P185" s="50"/>
      <c r="Q185" s="50"/>
      <c r="R185" s="49">
        <f t="shared" si="76"/>
        <v>35000</v>
      </c>
      <c r="S185" s="108"/>
      <c r="T185" s="108"/>
      <c r="U185" s="108"/>
      <c r="V185" s="108"/>
      <c r="W185" s="108"/>
      <c r="X185" s="108"/>
      <c r="Y185" s="87">
        <f t="shared" si="77"/>
        <v>0</v>
      </c>
      <c r="Z185" s="108"/>
      <c r="AA185" s="108"/>
      <c r="AB185" s="108"/>
      <c r="AC185" s="108"/>
      <c r="AD185" s="108"/>
      <c r="AE185" s="108"/>
      <c r="AF185" s="87">
        <f t="shared" si="78"/>
        <v>0</v>
      </c>
      <c r="AG185" s="108"/>
      <c r="AH185" s="108"/>
      <c r="AI185" s="108"/>
      <c r="AJ185" s="108"/>
      <c r="AK185" s="108"/>
      <c r="AL185" s="108"/>
      <c r="AM185" s="87">
        <f t="shared" si="79"/>
        <v>0</v>
      </c>
      <c r="AN185" s="50"/>
      <c r="AO185" s="50"/>
      <c r="AP185" s="50"/>
      <c r="AQ185" s="50"/>
      <c r="AR185" s="50"/>
      <c r="AS185" s="50"/>
      <c r="AT185" s="87">
        <f t="shared" si="80"/>
        <v>0</v>
      </c>
      <c r="AU185" s="95">
        <f t="shared" si="81"/>
        <v>35000</v>
      </c>
      <c r="AV185" s="89" t="s">
        <v>768</v>
      </c>
      <c r="AW185" s="50">
        <v>2022</v>
      </c>
      <c r="AX185" s="50">
        <v>2023</v>
      </c>
      <c r="AY185" s="48" t="s">
        <v>154</v>
      </c>
      <c r="AZ185" s="362"/>
      <c r="BA185" s="362"/>
      <c r="BB185" s="362"/>
      <c r="BC185" s="362"/>
      <c r="BD185" s="362"/>
      <c r="BE185" s="362"/>
      <c r="BF185" s="362"/>
      <c r="BG185" s="362"/>
      <c r="BH185" s="362"/>
      <c r="BI185" s="362"/>
      <c r="BJ185" s="362"/>
      <c r="BK185" s="362"/>
      <c r="BL185" s="362"/>
      <c r="BM185" s="362"/>
      <c r="BN185" s="362"/>
      <c r="BO185" s="362"/>
      <c r="BP185" s="362"/>
      <c r="BQ185" s="362"/>
      <c r="BR185" s="362"/>
      <c r="BS185" s="362"/>
      <c r="BT185" s="362"/>
      <c r="BU185" s="362"/>
      <c r="BV185" s="362"/>
      <c r="BW185" s="362"/>
      <c r="BX185" s="362"/>
      <c r="BY185" s="362"/>
      <c r="BZ185" s="362"/>
      <c r="CA185" s="362"/>
      <c r="CB185" s="362"/>
      <c r="CC185" s="362"/>
      <c r="CD185" s="362"/>
      <c r="CE185" s="362"/>
      <c r="CF185" s="362"/>
      <c r="CG185" s="362"/>
      <c r="CH185" s="362"/>
      <c r="CI185" s="362"/>
      <c r="CJ185" s="362"/>
      <c r="CK185" s="362"/>
      <c r="CL185" s="362"/>
      <c r="CM185" s="362"/>
      <c r="CN185" s="362"/>
      <c r="CO185" s="362"/>
      <c r="CP185" s="362"/>
      <c r="CQ185" s="362"/>
      <c r="CR185" s="362"/>
      <c r="CS185" s="362"/>
      <c r="CT185" s="362"/>
      <c r="CU185" s="362"/>
      <c r="CV185" s="362"/>
      <c r="CW185" s="362"/>
      <c r="CX185" s="362"/>
      <c r="CY185" s="362"/>
      <c r="CZ185" s="362"/>
      <c r="DA185" s="362"/>
      <c r="DB185" s="362"/>
      <c r="DC185" s="362"/>
      <c r="DD185" s="362"/>
      <c r="DE185" s="362"/>
      <c r="DF185" s="362"/>
      <c r="DG185" s="362"/>
      <c r="DH185" s="362"/>
      <c r="DI185" s="362"/>
      <c r="DJ185" s="362"/>
      <c r="DK185" s="362"/>
      <c r="DL185" s="362"/>
      <c r="DM185" s="362"/>
      <c r="DN185" s="362"/>
      <c r="DO185" s="362"/>
      <c r="DP185" s="362"/>
      <c r="DQ185" s="362"/>
      <c r="DR185" s="362"/>
      <c r="DS185" s="362"/>
      <c r="DT185" s="362"/>
      <c r="DU185" s="362"/>
      <c r="DV185" s="362"/>
      <c r="DW185" s="362"/>
      <c r="DX185" s="362"/>
      <c r="DY185" s="362"/>
      <c r="DZ185" s="362"/>
      <c r="EA185" s="362"/>
      <c r="EB185" s="362"/>
      <c r="EC185" s="362"/>
      <c r="ED185" s="362"/>
      <c r="EE185" s="362"/>
      <c r="EF185" s="362"/>
      <c r="EG185" s="362"/>
      <c r="EH185" s="362"/>
      <c r="EI185" s="362"/>
      <c r="EJ185" s="362"/>
      <c r="EK185" s="362"/>
      <c r="EL185" s="362"/>
      <c r="EM185" s="362"/>
      <c r="EN185" s="362"/>
      <c r="EO185" s="362"/>
      <c r="EP185" s="362"/>
      <c r="EQ185" s="362"/>
      <c r="ER185" s="362"/>
      <c r="ES185" s="362"/>
      <c r="ET185" s="362"/>
      <c r="EU185" s="362"/>
      <c r="EV185" s="362"/>
      <c r="EW185" s="362"/>
      <c r="EX185" s="362"/>
      <c r="EY185" s="362"/>
      <c r="EZ185" s="362"/>
      <c r="FA185" s="362"/>
      <c r="FB185" s="362"/>
      <c r="FC185" s="362"/>
      <c r="FD185" s="362"/>
      <c r="FE185" s="362"/>
      <c r="FF185" s="362"/>
      <c r="FG185" s="362"/>
      <c r="FH185" s="362"/>
      <c r="FI185" s="362"/>
      <c r="FJ185" s="362"/>
      <c r="FK185" s="362"/>
      <c r="FL185" s="362"/>
      <c r="FM185" s="362"/>
      <c r="FN185" s="362"/>
      <c r="FO185" s="362"/>
      <c r="FP185" s="362"/>
      <c r="FQ185" s="362"/>
      <c r="FR185" s="362"/>
      <c r="FS185" s="362"/>
      <c r="FT185" s="362"/>
      <c r="FU185" s="362"/>
      <c r="FV185" s="362"/>
      <c r="FW185" s="362"/>
      <c r="FX185" s="362"/>
      <c r="FY185" s="362"/>
      <c r="FZ185" s="362"/>
      <c r="GA185" s="362"/>
      <c r="GB185" s="362"/>
      <c r="GC185" s="362"/>
      <c r="GD185" s="362"/>
      <c r="GE185" s="362"/>
      <c r="GF185" s="362"/>
      <c r="GG185" s="362"/>
      <c r="GH185" s="362"/>
      <c r="GI185" s="362"/>
      <c r="GJ185" s="362"/>
      <c r="GK185" s="362"/>
      <c r="GL185" s="362"/>
      <c r="GM185" s="362"/>
      <c r="GN185" s="362"/>
      <c r="GO185" s="362"/>
      <c r="GP185" s="362"/>
      <c r="GQ185" s="362"/>
      <c r="GR185" s="362"/>
      <c r="GS185" s="362"/>
      <c r="GT185" s="362"/>
      <c r="GU185" s="362"/>
      <c r="GV185" s="362"/>
      <c r="GW185" s="362"/>
      <c r="GX185" s="362"/>
      <c r="GY185" s="362"/>
      <c r="GZ185" s="362"/>
      <c r="HA185" s="362"/>
      <c r="HB185" s="362"/>
      <c r="HC185" s="362"/>
      <c r="HD185" s="362"/>
      <c r="HE185" s="362"/>
      <c r="HF185" s="362"/>
      <c r="HG185" s="362"/>
      <c r="HH185" s="362"/>
      <c r="HI185" s="362"/>
      <c r="HJ185" s="362"/>
      <c r="HK185" s="362"/>
      <c r="HL185" s="362"/>
      <c r="HM185" s="362"/>
      <c r="HN185" s="362"/>
      <c r="HO185" s="362"/>
      <c r="HP185" s="362"/>
      <c r="HQ185" s="362"/>
      <c r="HR185" s="362"/>
      <c r="HS185" s="362"/>
      <c r="HT185" s="362"/>
      <c r="HU185" s="362"/>
      <c r="HV185" s="362"/>
      <c r="HW185" s="362"/>
      <c r="HX185" s="362"/>
      <c r="HY185" s="362"/>
      <c r="HZ185" s="362"/>
      <c r="IA185" s="362"/>
      <c r="IB185" s="362"/>
      <c r="IC185" s="362"/>
      <c r="ID185" s="362"/>
      <c r="IE185" s="362"/>
      <c r="IF185" s="362"/>
      <c r="IG185" s="362"/>
      <c r="IH185" s="362"/>
      <c r="II185" s="362"/>
      <c r="IJ185" s="362"/>
      <c r="IK185" s="362"/>
      <c r="IL185" s="362"/>
      <c r="IM185" s="362"/>
      <c r="IN185" s="362"/>
      <c r="IO185" s="362"/>
      <c r="IP185" s="362"/>
      <c r="IQ185" s="362"/>
      <c r="IR185" s="362"/>
      <c r="IS185" s="362"/>
      <c r="IT185" s="362"/>
      <c r="IU185" s="362"/>
      <c r="IV185" s="362"/>
      <c r="IW185" s="362"/>
      <c r="IX185" s="362"/>
      <c r="IY185" s="362"/>
      <c r="IZ185" s="362"/>
      <c r="JA185" s="362"/>
      <c r="JB185" s="362"/>
      <c r="JC185" s="362"/>
      <c r="JD185" s="362"/>
      <c r="JE185" s="362"/>
      <c r="JF185" s="362"/>
      <c r="JG185" s="362"/>
      <c r="JH185" s="362"/>
      <c r="JI185" s="362"/>
      <c r="JJ185" s="362"/>
      <c r="JK185" s="362"/>
      <c r="JL185" s="362"/>
      <c r="JM185" s="362"/>
      <c r="JN185" s="362"/>
      <c r="JO185" s="362"/>
      <c r="JP185" s="362"/>
      <c r="JQ185" s="362"/>
      <c r="JR185" s="362"/>
      <c r="JS185" s="362"/>
      <c r="JT185" s="362"/>
      <c r="JU185" s="362"/>
      <c r="JV185" s="362"/>
      <c r="JW185" s="362"/>
      <c r="JX185" s="362"/>
      <c r="JY185" s="362"/>
    </row>
    <row r="186" spans="1:285" ht="171.6" customHeight="1" x14ac:dyDescent="0.25">
      <c r="A186" s="126" t="s">
        <v>427</v>
      </c>
      <c r="B186" s="48" t="s">
        <v>87</v>
      </c>
      <c r="C186" s="51" t="s">
        <v>97</v>
      </c>
      <c r="D186" s="50"/>
      <c r="E186" s="90"/>
      <c r="F186" s="50"/>
      <c r="G186" s="90"/>
      <c r="H186" s="50"/>
      <c r="I186" s="50"/>
      <c r="J186" s="50"/>
      <c r="K186" s="49">
        <f t="shared" si="75"/>
        <v>0</v>
      </c>
      <c r="L186" s="50">
        <v>380000</v>
      </c>
      <c r="M186" s="50"/>
      <c r="N186" s="50"/>
      <c r="O186" s="50"/>
      <c r="P186" s="50"/>
      <c r="Q186" s="50"/>
      <c r="R186" s="49">
        <f t="shared" si="76"/>
        <v>380000</v>
      </c>
      <c r="S186" s="108"/>
      <c r="T186" s="108"/>
      <c r="U186" s="108"/>
      <c r="V186" s="108"/>
      <c r="W186" s="108"/>
      <c r="X186" s="108"/>
      <c r="Y186" s="87">
        <f t="shared" si="77"/>
        <v>0</v>
      </c>
      <c r="Z186" s="108"/>
      <c r="AA186" s="108"/>
      <c r="AB186" s="108"/>
      <c r="AC186" s="108"/>
      <c r="AD186" s="108"/>
      <c r="AE186" s="108"/>
      <c r="AF186" s="87">
        <f t="shared" si="78"/>
        <v>0</v>
      </c>
      <c r="AG186" s="108"/>
      <c r="AH186" s="108"/>
      <c r="AI186" s="108"/>
      <c r="AJ186" s="108"/>
      <c r="AK186" s="108"/>
      <c r="AL186" s="108"/>
      <c r="AM186" s="87">
        <f t="shared" si="79"/>
        <v>0</v>
      </c>
      <c r="AN186" s="50">
        <v>380000</v>
      </c>
      <c r="AO186" s="50"/>
      <c r="AP186" s="50"/>
      <c r="AQ186" s="50"/>
      <c r="AR186" s="50"/>
      <c r="AS186" s="50"/>
      <c r="AT186" s="87">
        <f t="shared" si="80"/>
        <v>380000</v>
      </c>
      <c r="AU186" s="95">
        <f t="shared" si="81"/>
        <v>760000</v>
      </c>
      <c r="AV186" s="89" t="s">
        <v>769</v>
      </c>
      <c r="AW186" s="50">
        <v>2023</v>
      </c>
      <c r="AX186" s="50">
        <v>2023</v>
      </c>
      <c r="AY186" s="48" t="s">
        <v>161</v>
      </c>
    </row>
    <row r="187" spans="1:285" ht="270.95" customHeight="1" x14ac:dyDescent="0.25">
      <c r="A187" s="231" t="s">
        <v>942</v>
      </c>
      <c r="B187" s="233" t="s">
        <v>943</v>
      </c>
      <c r="C187" s="232" t="s">
        <v>97</v>
      </c>
      <c r="D187" s="234"/>
      <c r="E187" s="235"/>
      <c r="F187" s="234"/>
      <c r="G187" s="235"/>
      <c r="H187" s="234"/>
      <c r="I187" s="234">
        <v>200000</v>
      </c>
      <c r="J187" s="233" t="s">
        <v>1031</v>
      </c>
      <c r="K187" s="273">
        <f t="shared" si="75"/>
        <v>200000</v>
      </c>
      <c r="L187" s="299">
        <f>1.21*102090.91</f>
        <v>123530.00109999999</v>
      </c>
      <c r="M187" s="299">
        <v>0</v>
      </c>
      <c r="N187" s="299"/>
      <c r="O187" s="299"/>
      <c r="P187" s="299"/>
      <c r="Q187" s="299"/>
      <c r="R187" s="300">
        <f t="shared" si="76"/>
        <v>123530.00109999999</v>
      </c>
      <c r="S187" s="299">
        <v>0</v>
      </c>
      <c r="T187" s="299">
        <f>1.21*1356342.15+48092</f>
        <v>1689266.0014999998</v>
      </c>
      <c r="U187" s="299"/>
      <c r="V187" s="299"/>
      <c r="W187" s="299"/>
      <c r="X187" s="299"/>
      <c r="Y187" s="300">
        <f t="shared" si="77"/>
        <v>1689266.0014999998</v>
      </c>
      <c r="Z187" s="301">
        <v>737429</v>
      </c>
      <c r="AA187" s="274">
        <v>1500000</v>
      </c>
      <c r="AB187" s="274"/>
      <c r="AC187" s="274"/>
      <c r="AD187" s="274"/>
      <c r="AE187" s="274"/>
      <c r="AF187" s="273">
        <f>Z187+AA187+AB187+AD187</f>
        <v>2237429</v>
      </c>
      <c r="AG187" s="274"/>
      <c r="AH187" s="274"/>
      <c r="AI187" s="274"/>
      <c r="AJ187" s="274"/>
      <c r="AK187" s="274"/>
      <c r="AL187" s="274"/>
      <c r="AM187" s="273">
        <f t="shared" si="79"/>
        <v>0</v>
      </c>
      <c r="AN187" s="274"/>
      <c r="AO187" s="274"/>
      <c r="AP187" s="274"/>
      <c r="AQ187" s="274"/>
      <c r="AR187" s="274"/>
      <c r="AS187" s="274"/>
      <c r="AT187" s="273">
        <f t="shared" si="80"/>
        <v>0</v>
      </c>
      <c r="AU187" s="272">
        <f t="shared" si="81"/>
        <v>4250225.0025999993</v>
      </c>
      <c r="AV187" s="238" t="s">
        <v>1032</v>
      </c>
      <c r="AW187" s="234">
        <v>2023</v>
      </c>
      <c r="AX187" s="274">
        <v>2025</v>
      </c>
      <c r="AY187" s="233" t="s">
        <v>68</v>
      </c>
    </row>
    <row r="188" spans="1:285" ht="33.950000000000003" customHeight="1" x14ac:dyDescent="0.25">
      <c r="A188" s="380" t="s">
        <v>1033</v>
      </c>
      <c r="B188" s="381"/>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1"/>
      <c r="AJ188" s="381"/>
      <c r="AK188" s="381"/>
      <c r="AL188" s="381"/>
      <c r="AM188" s="381"/>
      <c r="AN188" s="381"/>
      <c r="AO188" s="381"/>
      <c r="AP188" s="381"/>
      <c r="AQ188" s="381"/>
      <c r="AR188" s="381"/>
      <c r="AS188" s="381"/>
      <c r="AT188" s="381"/>
      <c r="AU188" s="381"/>
      <c r="AV188" s="381"/>
      <c r="AW188" s="381"/>
      <c r="AX188" s="381"/>
      <c r="AY188" s="382"/>
    </row>
    <row r="189" spans="1:285" s="20" customFormat="1" ht="137.1" customHeight="1" x14ac:dyDescent="0.25">
      <c r="A189" s="231" t="s">
        <v>960</v>
      </c>
      <c r="B189" s="233" t="s">
        <v>936</v>
      </c>
      <c r="C189" s="232" t="s">
        <v>97</v>
      </c>
      <c r="D189" s="234"/>
      <c r="E189" s="235"/>
      <c r="F189" s="234"/>
      <c r="G189" s="235"/>
      <c r="H189" s="234"/>
      <c r="I189" s="234"/>
      <c r="J189" s="234"/>
      <c r="K189" s="273">
        <f t="shared" si="75"/>
        <v>0</v>
      </c>
      <c r="L189" s="234"/>
      <c r="M189" s="234"/>
      <c r="N189" s="234"/>
      <c r="O189" s="234"/>
      <c r="P189" s="234"/>
      <c r="Q189" s="234"/>
      <c r="R189" s="273">
        <f t="shared" si="76"/>
        <v>0</v>
      </c>
      <c r="S189" s="274">
        <v>52500</v>
      </c>
      <c r="T189" s="274"/>
      <c r="U189" s="274"/>
      <c r="V189" s="274"/>
      <c r="W189" s="234">
        <v>297500</v>
      </c>
      <c r="X189" s="274"/>
      <c r="Y189" s="273">
        <f t="shared" si="77"/>
        <v>350000</v>
      </c>
      <c r="Z189" s="274"/>
      <c r="AA189" s="274"/>
      <c r="AB189" s="274"/>
      <c r="AC189" s="274"/>
      <c r="AD189" s="274"/>
      <c r="AE189" s="274"/>
      <c r="AF189" s="236">
        <f t="shared" si="78"/>
        <v>0</v>
      </c>
      <c r="AG189" s="274"/>
      <c r="AH189" s="274"/>
      <c r="AI189" s="274"/>
      <c r="AJ189" s="274"/>
      <c r="AK189" s="274"/>
      <c r="AL189" s="274"/>
      <c r="AM189" s="236">
        <f t="shared" si="79"/>
        <v>0</v>
      </c>
      <c r="AN189" s="234"/>
      <c r="AO189" s="234"/>
      <c r="AP189" s="234"/>
      <c r="AQ189" s="234"/>
      <c r="AR189" s="234"/>
      <c r="AS189" s="234"/>
      <c r="AT189" s="236">
        <f t="shared" si="80"/>
        <v>0</v>
      </c>
      <c r="AU189" s="272">
        <f t="shared" si="81"/>
        <v>350000</v>
      </c>
      <c r="AV189" s="238" t="s">
        <v>945</v>
      </c>
      <c r="AW189" s="234">
        <v>2024</v>
      </c>
      <c r="AX189" s="234">
        <v>2024</v>
      </c>
      <c r="AY189" s="233" t="s">
        <v>68</v>
      </c>
      <c r="AZ189" s="360"/>
      <c r="BA189" s="360"/>
      <c r="BB189" s="360"/>
      <c r="BC189" s="360"/>
      <c r="BD189" s="360"/>
      <c r="BE189" s="360"/>
      <c r="BF189" s="360"/>
      <c r="BG189" s="360"/>
      <c r="BH189" s="360"/>
      <c r="BI189" s="360"/>
      <c r="BJ189" s="360"/>
      <c r="BK189" s="360"/>
      <c r="BL189" s="360"/>
      <c r="BM189" s="360"/>
      <c r="BN189" s="360"/>
      <c r="BO189" s="360"/>
      <c r="BP189" s="360"/>
      <c r="BQ189" s="360"/>
      <c r="BR189" s="360"/>
      <c r="BS189" s="360"/>
      <c r="BT189" s="360"/>
      <c r="BU189" s="360"/>
      <c r="BV189" s="360"/>
      <c r="BW189" s="360"/>
      <c r="BX189" s="360"/>
      <c r="BY189" s="360"/>
      <c r="BZ189" s="360"/>
      <c r="CA189" s="360"/>
      <c r="CB189" s="360"/>
      <c r="CC189" s="360"/>
      <c r="CD189" s="360"/>
      <c r="CE189" s="360"/>
      <c r="CF189" s="360"/>
      <c r="CG189" s="360"/>
      <c r="CH189" s="360"/>
      <c r="CI189" s="360"/>
      <c r="CJ189" s="360"/>
      <c r="CK189" s="360"/>
      <c r="CL189" s="360"/>
      <c r="CM189" s="360"/>
      <c r="CN189" s="360"/>
      <c r="CO189" s="360"/>
      <c r="CP189" s="360"/>
      <c r="CQ189" s="360"/>
      <c r="CR189" s="360"/>
      <c r="CS189" s="360"/>
      <c r="CT189" s="360"/>
      <c r="CU189" s="360"/>
      <c r="CV189" s="360"/>
      <c r="CW189" s="360"/>
      <c r="CX189" s="360"/>
      <c r="CY189" s="360"/>
      <c r="CZ189" s="360"/>
      <c r="DA189" s="360"/>
      <c r="DB189" s="360"/>
      <c r="DC189" s="360"/>
      <c r="DD189" s="360"/>
      <c r="DE189" s="360"/>
      <c r="DF189" s="360"/>
      <c r="DG189" s="360"/>
      <c r="DH189" s="360"/>
      <c r="DI189" s="360"/>
      <c r="DJ189" s="360"/>
      <c r="DK189" s="360"/>
      <c r="DL189" s="360"/>
      <c r="DM189" s="360"/>
      <c r="DN189" s="360"/>
      <c r="DO189" s="360"/>
      <c r="DP189" s="360"/>
      <c r="DQ189" s="360"/>
      <c r="DR189" s="360"/>
      <c r="DS189" s="360"/>
      <c r="DT189" s="360"/>
      <c r="DU189" s="360"/>
      <c r="DV189" s="360"/>
      <c r="DW189" s="360"/>
      <c r="DX189" s="360"/>
      <c r="DY189" s="360"/>
      <c r="DZ189" s="360"/>
      <c r="EA189" s="360"/>
      <c r="EB189" s="360"/>
      <c r="EC189" s="360"/>
      <c r="ED189" s="360"/>
      <c r="EE189" s="360"/>
      <c r="EF189" s="360"/>
      <c r="EG189" s="360"/>
      <c r="EH189" s="360"/>
      <c r="EI189" s="360"/>
      <c r="EJ189" s="360"/>
      <c r="EK189" s="360"/>
      <c r="EL189" s="360"/>
      <c r="EM189" s="360"/>
      <c r="EN189" s="360"/>
      <c r="EO189" s="360"/>
      <c r="EP189" s="360"/>
      <c r="EQ189" s="360"/>
      <c r="ER189" s="360"/>
      <c r="ES189" s="360"/>
      <c r="ET189" s="360"/>
      <c r="EU189" s="360"/>
      <c r="EV189" s="360"/>
      <c r="EW189" s="360"/>
      <c r="EX189" s="360"/>
      <c r="EY189" s="360"/>
      <c r="EZ189" s="360"/>
      <c r="FA189" s="360"/>
      <c r="FB189" s="360"/>
      <c r="FC189" s="360"/>
      <c r="FD189" s="360"/>
      <c r="FE189" s="360"/>
      <c r="FF189" s="360"/>
      <c r="FG189" s="360"/>
      <c r="FH189" s="360"/>
      <c r="FI189" s="360"/>
      <c r="FJ189" s="360"/>
      <c r="FK189" s="360"/>
      <c r="FL189" s="360"/>
      <c r="FM189" s="360"/>
      <c r="FN189" s="360"/>
      <c r="FO189" s="360"/>
      <c r="FP189" s="360"/>
      <c r="FQ189" s="360"/>
      <c r="FR189" s="360"/>
      <c r="FS189" s="360"/>
      <c r="FT189" s="360"/>
      <c r="FU189" s="360"/>
      <c r="FV189" s="360"/>
      <c r="FW189" s="360"/>
      <c r="FX189" s="360"/>
      <c r="FY189" s="360"/>
      <c r="FZ189" s="360"/>
      <c r="GA189" s="360"/>
      <c r="GB189" s="360"/>
      <c r="GC189" s="360"/>
      <c r="GD189" s="360"/>
      <c r="GE189" s="360"/>
      <c r="GF189" s="360"/>
      <c r="GG189" s="360"/>
      <c r="GH189" s="360"/>
      <c r="GI189" s="360"/>
      <c r="GJ189" s="360"/>
      <c r="GK189" s="360"/>
      <c r="GL189" s="360"/>
      <c r="GM189" s="360"/>
      <c r="GN189" s="360"/>
      <c r="GO189" s="360"/>
      <c r="GP189" s="360"/>
      <c r="GQ189" s="360"/>
      <c r="GR189" s="360"/>
      <c r="GS189" s="360"/>
      <c r="GT189" s="360"/>
      <c r="GU189" s="360"/>
      <c r="GV189" s="360"/>
      <c r="GW189" s="360"/>
      <c r="GX189" s="360"/>
      <c r="GY189" s="360"/>
      <c r="GZ189" s="360"/>
      <c r="HA189" s="360"/>
      <c r="HB189" s="360"/>
      <c r="HC189" s="360"/>
      <c r="HD189" s="360"/>
      <c r="HE189" s="360"/>
      <c r="HF189" s="360"/>
      <c r="HG189" s="360"/>
      <c r="HH189" s="360"/>
      <c r="HI189" s="360"/>
      <c r="HJ189" s="360"/>
      <c r="HK189" s="360"/>
      <c r="HL189" s="360"/>
      <c r="HM189" s="360"/>
      <c r="HN189" s="360"/>
      <c r="HO189" s="360"/>
      <c r="HP189" s="360"/>
      <c r="HQ189" s="360"/>
      <c r="HR189" s="360"/>
      <c r="HS189" s="360"/>
      <c r="HT189" s="360"/>
      <c r="HU189" s="360"/>
      <c r="HV189" s="360"/>
      <c r="HW189" s="360"/>
      <c r="HX189" s="360"/>
      <c r="HY189" s="360"/>
      <c r="HZ189" s="360"/>
      <c r="IA189" s="360"/>
      <c r="IB189" s="360"/>
      <c r="IC189" s="360"/>
      <c r="ID189" s="360"/>
      <c r="IE189" s="360"/>
      <c r="IF189" s="360"/>
      <c r="IG189" s="360"/>
      <c r="IH189" s="360"/>
      <c r="II189" s="360"/>
      <c r="IJ189" s="360"/>
      <c r="IK189" s="360"/>
      <c r="IL189" s="360"/>
      <c r="IM189" s="360"/>
      <c r="IN189" s="360"/>
      <c r="IO189" s="360"/>
      <c r="IP189" s="360"/>
      <c r="IQ189" s="360"/>
      <c r="IR189" s="360"/>
      <c r="IS189" s="360"/>
      <c r="IT189" s="360"/>
      <c r="IU189" s="360"/>
      <c r="IV189" s="360"/>
      <c r="IW189" s="360"/>
      <c r="IX189" s="360"/>
      <c r="IY189" s="360"/>
      <c r="IZ189" s="360"/>
      <c r="JA189" s="360"/>
      <c r="JB189" s="360"/>
      <c r="JC189" s="360"/>
      <c r="JD189" s="360"/>
      <c r="JE189" s="360"/>
      <c r="JF189" s="360"/>
      <c r="JG189" s="360"/>
      <c r="JH189" s="360"/>
      <c r="JI189" s="360"/>
      <c r="JJ189" s="360"/>
      <c r="JK189" s="360"/>
      <c r="JL189" s="360"/>
      <c r="JM189" s="360"/>
      <c r="JN189" s="360"/>
      <c r="JO189" s="360"/>
      <c r="JP189" s="360"/>
      <c r="JQ189" s="360"/>
      <c r="JR189" s="360"/>
      <c r="JS189" s="360"/>
      <c r="JT189" s="360"/>
      <c r="JU189" s="360"/>
      <c r="JV189" s="360"/>
      <c r="JW189" s="360"/>
      <c r="JX189" s="360"/>
      <c r="JY189" s="360"/>
    </row>
    <row r="190" spans="1:285" ht="30.95" customHeight="1" x14ac:dyDescent="0.25">
      <c r="A190" s="380" t="s">
        <v>989</v>
      </c>
      <c r="B190" s="381"/>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c r="AI190" s="381"/>
      <c r="AJ190" s="381"/>
      <c r="AK190" s="381"/>
      <c r="AL190" s="381"/>
      <c r="AM190" s="381"/>
      <c r="AN190" s="381"/>
      <c r="AO190" s="381"/>
      <c r="AP190" s="381"/>
      <c r="AQ190" s="381"/>
      <c r="AR190" s="381"/>
      <c r="AS190" s="381"/>
      <c r="AT190" s="381"/>
      <c r="AU190" s="381"/>
      <c r="AV190" s="381"/>
      <c r="AW190" s="381"/>
      <c r="AX190" s="381"/>
      <c r="AY190" s="382"/>
    </row>
    <row r="191" spans="1:285" ht="91.5" customHeight="1" x14ac:dyDescent="0.25">
      <c r="A191" s="231" t="s">
        <v>937</v>
      </c>
      <c r="B191" s="233" t="s">
        <v>938</v>
      </c>
      <c r="C191" s="232" t="s">
        <v>97</v>
      </c>
      <c r="D191" s="234"/>
      <c r="E191" s="235"/>
      <c r="F191" s="234"/>
      <c r="G191" s="235"/>
      <c r="H191" s="234"/>
      <c r="I191" s="234"/>
      <c r="J191" s="234"/>
      <c r="K191" s="273">
        <f t="shared" si="75"/>
        <v>0</v>
      </c>
      <c r="L191" s="234"/>
      <c r="M191" s="234"/>
      <c r="N191" s="234"/>
      <c r="O191" s="234"/>
      <c r="P191" s="234"/>
      <c r="Q191" s="234"/>
      <c r="R191" s="273">
        <f t="shared" si="76"/>
        <v>0</v>
      </c>
      <c r="S191" s="274">
        <v>52500</v>
      </c>
      <c r="T191" s="274"/>
      <c r="U191" s="274"/>
      <c r="V191" s="274"/>
      <c r="W191" s="234">
        <v>297500</v>
      </c>
      <c r="X191" s="274"/>
      <c r="Y191" s="236">
        <f t="shared" si="77"/>
        <v>350000</v>
      </c>
      <c r="Z191" s="274"/>
      <c r="AA191" s="274"/>
      <c r="AB191" s="274"/>
      <c r="AC191" s="274"/>
      <c r="AD191" s="274"/>
      <c r="AE191" s="274"/>
      <c r="AF191" s="236">
        <f t="shared" si="78"/>
        <v>0</v>
      </c>
      <c r="AG191" s="274"/>
      <c r="AH191" s="274"/>
      <c r="AI191" s="274"/>
      <c r="AJ191" s="274"/>
      <c r="AK191" s="274"/>
      <c r="AL191" s="274"/>
      <c r="AM191" s="236">
        <f t="shared" si="79"/>
        <v>0</v>
      </c>
      <c r="AN191" s="234"/>
      <c r="AO191" s="234"/>
      <c r="AP191" s="234"/>
      <c r="AQ191" s="234"/>
      <c r="AR191" s="234"/>
      <c r="AS191" s="234"/>
      <c r="AT191" s="236">
        <f t="shared" si="80"/>
        <v>0</v>
      </c>
      <c r="AU191" s="272">
        <f t="shared" si="81"/>
        <v>350000</v>
      </c>
      <c r="AV191" s="238" t="s">
        <v>944</v>
      </c>
      <c r="AW191" s="234">
        <v>2024</v>
      </c>
      <c r="AX191" s="234">
        <v>2024</v>
      </c>
      <c r="AY191" s="233" t="s">
        <v>68</v>
      </c>
    </row>
    <row r="192" spans="1:285" ht="27.95" customHeight="1" x14ac:dyDescent="0.25">
      <c r="A192" s="380" t="s">
        <v>989</v>
      </c>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1"/>
      <c r="AJ192" s="381"/>
      <c r="AK192" s="381"/>
      <c r="AL192" s="381"/>
      <c r="AM192" s="381"/>
      <c r="AN192" s="381"/>
      <c r="AO192" s="381"/>
      <c r="AP192" s="381"/>
      <c r="AQ192" s="381"/>
      <c r="AR192" s="381"/>
      <c r="AS192" s="381"/>
      <c r="AT192" s="381"/>
      <c r="AU192" s="381"/>
      <c r="AV192" s="381"/>
      <c r="AW192" s="381"/>
      <c r="AX192" s="381"/>
      <c r="AY192" s="382"/>
    </row>
    <row r="193" spans="1:285" s="20" customFormat="1" ht="94.5" customHeight="1" x14ac:dyDescent="0.25">
      <c r="A193" s="231" t="s">
        <v>990</v>
      </c>
      <c r="B193" s="232" t="s">
        <v>991</v>
      </c>
      <c r="C193" s="233" t="s">
        <v>97</v>
      </c>
      <c r="D193" s="234"/>
      <c r="E193" s="235"/>
      <c r="F193" s="235"/>
      <c r="G193" s="234"/>
      <c r="H193" s="234"/>
      <c r="I193" s="234"/>
      <c r="J193" s="234"/>
      <c r="K193" s="236">
        <f t="shared" ref="K193" si="82">E193+F193+G193+I193</f>
        <v>0</v>
      </c>
      <c r="L193" s="235"/>
      <c r="M193" s="235"/>
      <c r="N193" s="234"/>
      <c r="O193" s="234"/>
      <c r="P193" s="234"/>
      <c r="Q193" s="234"/>
      <c r="R193" s="236">
        <f>L193+M193+N193+P193</f>
        <v>0</v>
      </c>
      <c r="S193" s="234"/>
      <c r="T193" s="234"/>
      <c r="U193" s="234"/>
      <c r="V193" s="234"/>
      <c r="W193" s="234"/>
      <c r="X193" s="234"/>
      <c r="Y193" s="236">
        <f t="shared" ref="Y193" si="83">S193+T193+U193+W193</f>
        <v>0</v>
      </c>
      <c r="Z193" s="234"/>
      <c r="AA193" s="234"/>
      <c r="AB193" s="234"/>
      <c r="AC193" s="234"/>
      <c r="AD193" s="234"/>
      <c r="AE193" s="234"/>
      <c r="AF193" s="236">
        <f t="shared" ref="AF193" si="84">Z193+AA193+AB193+AD193</f>
        <v>0</v>
      </c>
      <c r="AG193" s="234">
        <v>20000</v>
      </c>
      <c r="AH193" s="234"/>
      <c r="AI193" s="234"/>
      <c r="AJ193" s="234"/>
      <c r="AK193" s="234"/>
      <c r="AL193" s="234"/>
      <c r="AM193" s="236">
        <f t="shared" ref="AM193" si="85">AG193+AH193+AI193+AK193</f>
        <v>20000</v>
      </c>
      <c r="AN193" s="234"/>
      <c r="AO193" s="234"/>
      <c r="AP193" s="234"/>
      <c r="AQ193" s="234"/>
      <c r="AR193" s="234"/>
      <c r="AS193" s="234"/>
      <c r="AT193" s="236">
        <f t="shared" ref="AT193" si="86">AN193+AO193+AP193+AR193</f>
        <v>0</v>
      </c>
      <c r="AU193" s="237">
        <f>AT193+AM193+AF193+Y193+R193+K193</f>
        <v>20000</v>
      </c>
      <c r="AV193" s="238" t="s">
        <v>992</v>
      </c>
      <c r="AW193" s="234">
        <v>2026</v>
      </c>
      <c r="AX193" s="234">
        <v>2026</v>
      </c>
      <c r="AY193" s="239" t="s">
        <v>68</v>
      </c>
      <c r="AZ193" s="360"/>
      <c r="BA193" s="360"/>
      <c r="BB193" s="360"/>
      <c r="BC193" s="360"/>
      <c r="BD193" s="360"/>
      <c r="BE193" s="360"/>
      <c r="BF193" s="360"/>
      <c r="BG193" s="360"/>
      <c r="BH193" s="360"/>
      <c r="BI193" s="360"/>
      <c r="BJ193" s="360"/>
      <c r="BK193" s="360"/>
      <c r="BL193" s="360"/>
      <c r="BM193" s="360"/>
      <c r="BN193" s="360"/>
      <c r="BO193" s="360"/>
      <c r="BP193" s="360"/>
      <c r="BQ193" s="360"/>
      <c r="BR193" s="360"/>
      <c r="BS193" s="360"/>
      <c r="BT193" s="360"/>
      <c r="BU193" s="360"/>
      <c r="BV193" s="360"/>
      <c r="BW193" s="360"/>
      <c r="BX193" s="360"/>
      <c r="BY193" s="360"/>
      <c r="BZ193" s="360"/>
      <c r="CA193" s="360"/>
      <c r="CB193" s="360"/>
      <c r="CC193" s="360"/>
      <c r="CD193" s="360"/>
      <c r="CE193" s="360"/>
      <c r="CF193" s="360"/>
      <c r="CG193" s="360"/>
      <c r="CH193" s="360"/>
      <c r="CI193" s="360"/>
      <c r="CJ193" s="360"/>
      <c r="CK193" s="360"/>
      <c r="CL193" s="360"/>
      <c r="CM193" s="360"/>
      <c r="CN193" s="360"/>
      <c r="CO193" s="360"/>
      <c r="CP193" s="360"/>
      <c r="CQ193" s="360"/>
      <c r="CR193" s="360"/>
      <c r="CS193" s="360"/>
      <c r="CT193" s="360"/>
      <c r="CU193" s="360"/>
      <c r="CV193" s="360"/>
      <c r="CW193" s="360"/>
      <c r="CX193" s="360"/>
      <c r="CY193" s="360"/>
      <c r="CZ193" s="360"/>
      <c r="DA193" s="360"/>
      <c r="DB193" s="360"/>
      <c r="DC193" s="360"/>
      <c r="DD193" s="360"/>
      <c r="DE193" s="360"/>
      <c r="DF193" s="360"/>
      <c r="DG193" s="360"/>
      <c r="DH193" s="360"/>
      <c r="DI193" s="360"/>
      <c r="DJ193" s="360"/>
      <c r="DK193" s="360"/>
      <c r="DL193" s="360"/>
      <c r="DM193" s="360"/>
      <c r="DN193" s="360"/>
      <c r="DO193" s="360"/>
      <c r="DP193" s="360"/>
      <c r="DQ193" s="360"/>
      <c r="DR193" s="360"/>
      <c r="DS193" s="360"/>
      <c r="DT193" s="360"/>
      <c r="DU193" s="360"/>
      <c r="DV193" s="360"/>
      <c r="DW193" s="360"/>
      <c r="DX193" s="360"/>
      <c r="DY193" s="360"/>
      <c r="DZ193" s="360"/>
      <c r="EA193" s="360"/>
      <c r="EB193" s="360"/>
      <c r="EC193" s="360"/>
      <c r="ED193" s="360"/>
      <c r="EE193" s="360"/>
      <c r="EF193" s="360"/>
      <c r="EG193" s="360"/>
      <c r="EH193" s="360"/>
      <c r="EI193" s="360"/>
      <c r="EJ193" s="360"/>
      <c r="EK193" s="360"/>
      <c r="EL193" s="360"/>
      <c r="EM193" s="360"/>
      <c r="EN193" s="360"/>
      <c r="EO193" s="360"/>
      <c r="EP193" s="360"/>
      <c r="EQ193" s="360"/>
      <c r="ER193" s="360"/>
      <c r="ES193" s="360"/>
      <c r="ET193" s="360"/>
      <c r="EU193" s="360"/>
      <c r="EV193" s="360"/>
      <c r="EW193" s="360"/>
      <c r="EX193" s="360"/>
      <c r="EY193" s="360"/>
      <c r="EZ193" s="360"/>
      <c r="FA193" s="360"/>
      <c r="FB193" s="360"/>
      <c r="FC193" s="360"/>
      <c r="FD193" s="360"/>
      <c r="FE193" s="360"/>
      <c r="FF193" s="360"/>
      <c r="FG193" s="360"/>
      <c r="FH193" s="360"/>
      <c r="FI193" s="360"/>
      <c r="FJ193" s="360"/>
      <c r="FK193" s="360"/>
      <c r="FL193" s="360"/>
      <c r="FM193" s="360"/>
      <c r="FN193" s="360"/>
      <c r="FO193" s="360"/>
      <c r="FP193" s="360"/>
      <c r="FQ193" s="360"/>
      <c r="FR193" s="360"/>
      <c r="FS193" s="360"/>
      <c r="FT193" s="360"/>
      <c r="FU193" s="360"/>
      <c r="FV193" s="360"/>
      <c r="FW193" s="360"/>
      <c r="FX193" s="360"/>
      <c r="FY193" s="360"/>
      <c r="FZ193" s="360"/>
      <c r="GA193" s="360"/>
      <c r="GB193" s="360"/>
      <c r="GC193" s="360"/>
      <c r="GD193" s="360"/>
      <c r="GE193" s="360"/>
      <c r="GF193" s="360"/>
      <c r="GG193" s="360"/>
      <c r="GH193" s="360"/>
      <c r="GI193" s="360"/>
      <c r="GJ193" s="360"/>
      <c r="GK193" s="360"/>
      <c r="GL193" s="360"/>
      <c r="GM193" s="360"/>
      <c r="GN193" s="360"/>
      <c r="GO193" s="360"/>
      <c r="GP193" s="360"/>
      <c r="GQ193" s="360"/>
      <c r="GR193" s="360"/>
      <c r="GS193" s="360"/>
      <c r="GT193" s="360"/>
      <c r="GU193" s="360"/>
      <c r="GV193" s="360"/>
      <c r="GW193" s="360"/>
      <c r="GX193" s="360"/>
      <c r="GY193" s="360"/>
      <c r="GZ193" s="360"/>
      <c r="HA193" s="360"/>
      <c r="HB193" s="360"/>
      <c r="HC193" s="360"/>
      <c r="HD193" s="360"/>
      <c r="HE193" s="360"/>
      <c r="HF193" s="360"/>
      <c r="HG193" s="360"/>
      <c r="HH193" s="360"/>
      <c r="HI193" s="360"/>
      <c r="HJ193" s="360"/>
      <c r="HK193" s="360"/>
      <c r="HL193" s="360"/>
      <c r="HM193" s="360"/>
      <c r="HN193" s="360"/>
      <c r="HO193" s="360"/>
      <c r="HP193" s="360"/>
      <c r="HQ193" s="360"/>
      <c r="HR193" s="360"/>
      <c r="HS193" s="360"/>
      <c r="HT193" s="360"/>
      <c r="HU193" s="360"/>
      <c r="HV193" s="360"/>
      <c r="HW193" s="360"/>
      <c r="HX193" s="360"/>
      <c r="HY193" s="360"/>
      <c r="HZ193" s="360"/>
      <c r="IA193" s="360"/>
      <c r="IB193" s="360"/>
      <c r="IC193" s="360"/>
      <c r="ID193" s="360"/>
      <c r="IE193" s="360"/>
      <c r="IF193" s="360"/>
      <c r="IG193" s="360"/>
      <c r="IH193" s="360"/>
      <c r="II193" s="360"/>
      <c r="IJ193" s="360"/>
      <c r="IK193" s="360"/>
      <c r="IL193" s="360"/>
      <c r="IM193" s="360"/>
      <c r="IN193" s="360"/>
      <c r="IO193" s="360"/>
      <c r="IP193" s="360"/>
      <c r="IQ193" s="360"/>
      <c r="IR193" s="360"/>
      <c r="IS193" s="360"/>
      <c r="IT193" s="360"/>
      <c r="IU193" s="360"/>
      <c r="IV193" s="360"/>
      <c r="IW193" s="360"/>
      <c r="IX193" s="360"/>
      <c r="IY193" s="360"/>
      <c r="IZ193" s="360"/>
      <c r="JA193" s="360"/>
      <c r="JB193" s="360"/>
      <c r="JC193" s="360"/>
      <c r="JD193" s="360"/>
      <c r="JE193" s="360"/>
      <c r="JF193" s="360"/>
      <c r="JG193" s="360"/>
      <c r="JH193" s="360"/>
      <c r="JI193" s="360"/>
      <c r="JJ193" s="360"/>
      <c r="JK193" s="360"/>
      <c r="JL193" s="360"/>
      <c r="JM193" s="360"/>
      <c r="JN193" s="360"/>
      <c r="JO193" s="360"/>
      <c r="JP193" s="360"/>
      <c r="JQ193" s="360"/>
      <c r="JR193" s="360"/>
      <c r="JS193" s="360"/>
      <c r="JT193" s="360"/>
      <c r="JU193" s="360"/>
      <c r="JV193" s="360"/>
      <c r="JW193" s="360"/>
      <c r="JX193" s="360"/>
      <c r="JY193" s="360"/>
    </row>
    <row r="194" spans="1:285" ht="29.45" customHeight="1" x14ac:dyDescent="0.25">
      <c r="A194" s="388" t="s">
        <v>996</v>
      </c>
      <c r="B194" s="389"/>
      <c r="C194" s="389"/>
      <c r="D194" s="389"/>
      <c r="E194" s="389"/>
      <c r="F194" s="389"/>
      <c r="G194" s="389"/>
      <c r="H194" s="389"/>
      <c r="I194" s="389"/>
      <c r="J194" s="389"/>
      <c r="K194" s="389"/>
      <c r="L194" s="389"/>
      <c r="M194" s="389"/>
      <c r="N194" s="389"/>
      <c r="O194" s="389"/>
      <c r="P194" s="389"/>
      <c r="Q194" s="389"/>
      <c r="R194" s="389"/>
      <c r="S194" s="389"/>
      <c r="T194" s="389"/>
      <c r="U194" s="389"/>
      <c r="V194" s="389"/>
      <c r="W194" s="389"/>
      <c r="X194" s="389"/>
      <c r="Y194" s="389"/>
      <c r="Z194" s="389"/>
      <c r="AA194" s="389"/>
      <c r="AB194" s="389"/>
      <c r="AC194" s="389"/>
      <c r="AD194" s="389"/>
      <c r="AE194" s="389"/>
      <c r="AF194" s="389"/>
      <c r="AG194" s="389"/>
      <c r="AH194" s="389"/>
      <c r="AI194" s="389"/>
      <c r="AJ194" s="389"/>
      <c r="AK194" s="389"/>
      <c r="AL194" s="389"/>
      <c r="AM194" s="389"/>
      <c r="AN194" s="389"/>
      <c r="AO194" s="389"/>
      <c r="AP194" s="389"/>
      <c r="AQ194" s="389"/>
      <c r="AR194" s="389"/>
      <c r="AS194" s="389"/>
      <c r="AT194" s="389"/>
      <c r="AU194" s="389"/>
      <c r="AV194" s="389"/>
      <c r="AW194" s="389"/>
      <c r="AX194" s="389"/>
      <c r="AY194" s="390"/>
    </row>
    <row r="195" spans="1:285" ht="86.1" customHeight="1" x14ac:dyDescent="0.25">
      <c r="A195" s="231" t="s">
        <v>993</v>
      </c>
      <c r="B195" s="232" t="s">
        <v>994</v>
      </c>
      <c r="C195" s="233" t="s">
        <v>97</v>
      </c>
      <c r="D195" s="234"/>
      <c r="E195" s="235"/>
      <c r="F195" s="235"/>
      <c r="G195" s="234"/>
      <c r="H195" s="234"/>
      <c r="I195" s="234"/>
      <c r="J195" s="234"/>
      <c r="K195" s="236">
        <f t="shared" ref="K195" si="87">E195+F195+G195+I195</f>
        <v>0</v>
      </c>
      <c r="L195" s="235"/>
      <c r="M195" s="235"/>
      <c r="N195" s="234"/>
      <c r="O195" s="234"/>
      <c r="P195" s="234"/>
      <c r="Q195" s="234"/>
      <c r="R195" s="236">
        <f>L195+M195+N195+P195</f>
        <v>0</v>
      </c>
      <c r="S195" s="234"/>
      <c r="T195" s="234"/>
      <c r="U195" s="234"/>
      <c r="V195" s="234"/>
      <c r="W195" s="234"/>
      <c r="X195" s="234"/>
      <c r="Y195" s="236">
        <f t="shared" ref="Y195" si="88">S195+T195+U195+W195</f>
        <v>0</v>
      </c>
      <c r="Z195" s="234"/>
      <c r="AA195" s="234"/>
      <c r="AB195" s="234"/>
      <c r="AC195" s="234"/>
      <c r="AD195" s="234"/>
      <c r="AE195" s="234"/>
      <c r="AF195" s="236">
        <f t="shared" ref="AF195" si="89">Z195+AA195+AB195+AD195</f>
        <v>0</v>
      </c>
      <c r="AG195" s="234">
        <v>20000</v>
      </c>
      <c r="AH195" s="234"/>
      <c r="AI195" s="234"/>
      <c r="AJ195" s="234"/>
      <c r="AK195" s="234"/>
      <c r="AL195" s="234"/>
      <c r="AM195" s="236">
        <f t="shared" ref="AM195" si="90">AG195+AH195+AI195+AK195</f>
        <v>20000</v>
      </c>
      <c r="AN195" s="234"/>
      <c r="AO195" s="234"/>
      <c r="AP195" s="234"/>
      <c r="AQ195" s="234"/>
      <c r="AR195" s="234"/>
      <c r="AS195" s="234"/>
      <c r="AT195" s="236">
        <f t="shared" ref="AT195" si="91">AN195+AO195+AP195+AR195</f>
        <v>0</v>
      </c>
      <c r="AU195" s="237">
        <f>AT195+AM195+AF195+Y195+R195+K195</f>
        <v>20000</v>
      </c>
      <c r="AV195" s="238" t="s">
        <v>995</v>
      </c>
      <c r="AW195" s="234">
        <v>2026</v>
      </c>
      <c r="AX195" s="234">
        <v>2026</v>
      </c>
      <c r="AY195" s="239" t="s">
        <v>68</v>
      </c>
    </row>
    <row r="196" spans="1:285" ht="37.5" customHeight="1" x14ac:dyDescent="0.25">
      <c r="A196" s="388" t="s">
        <v>996</v>
      </c>
      <c r="B196" s="389"/>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c r="Z196" s="389"/>
      <c r="AA196" s="389"/>
      <c r="AB196" s="389"/>
      <c r="AC196" s="389"/>
      <c r="AD196" s="389"/>
      <c r="AE196" s="389"/>
      <c r="AF196" s="389"/>
      <c r="AG196" s="389"/>
      <c r="AH196" s="389"/>
      <c r="AI196" s="389"/>
      <c r="AJ196" s="389"/>
      <c r="AK196" s="389"/>
      <c r="AL196" s="389"/>
      <c r="AM196" s="389"/>
      <c r="AN196" s="389"/>
      <c r="AO196" s="389"/>
      <c r="AP196" s="389"/>
      <c r="AQ196" s="389"/>
      <c r="AR196" s="389"/>
      <c r="AS196" s="389"/>
      <c r="AT196" s="389"/>
      <c r="AU196" s="389"/>
      <c r="AV196" s="389"/>
      <c r="AW196" s="389"/>
      <c r="AX196" s="389"/>
      <c r="AY196" s="390"/>
    </row>
    <row r="197" spans="1:285" ht="24" customHeight="1" x14ac:dyDescent="0.25">
      <c r="A197" s="386" t="s">
        <v>428</v>
      </c>
      <c r="B197" s="387"/>
      <c r="C197" s="387"/>
      <c r="D197" s="387"/>
      <c r="E197" s="387"/>
      <c r="F197" s="387"/>
      <c r="G197" s="387"/>
      <c r="H197" s="387"/>
      <c r="I197" s="387"/>
      <c r="J197" s="387"/>
      <c r="K197" s="387"/>
      <c r="L197" s="387"/>
      <c r="M197" s="387"/>
      <c r="N197" s="387"/>
      <c r="O197" s="387"/>
      <c r="P197" s="387"/>
      <c r="Q197" s="387"/>
      <c r="R197" s="387"/>
      <c r="S197" s="387"/>
      <c r="T197" s="387"/>
      <c r="U197" s="387"/>
      <c r="V197" s="387"/>
      <c r="W197" s="387"/>
      <c r="X197" s="387"/>
      <c r="Y197" s="387"/>
      <c r="Z197" s="387"/>
      <c r="AA197" s="387"/>
      <c r="AB197" s="387"/>
      <c r="AC197" s="387"/>
      <c r="AD197" s="387"/>
      <c r="AE197" s="387"/>
      <c r="AF197" s="387"/>
      <c r="AG197" s="387"/>
      <c r="AH197" s="387"/>
      <c r="AI197" s="387"/>
      <c r="AJ197" s="387"/>
      <c r="AK197" s="387"/>
      <c r="AL197" s="387"/>
      <c r="AM197" s="387"/>
      <c r="AN197" s="387"/>
      <c r="AO197" s="387"/>
      <c r="AP197" s="387"/>
      <c r="AQ197" s="387"/>
      <c r="AR197" s="387"/>
      <c r="AS197" s="387"/>
      <c r="AT197" s="387"/>
      <c r="AU197" s="387"/>
      <c r="AV197" s="387"/>
      <c r="AW197" s="387"/>
      <c r="AX197" s="387"/>
      <c r="AY197" s="387"/>
    </row>
    <row r="198" spans="1:285" ht="124.5" customHeight="1" x14ac:dyDescent="0.25">
      <c r="A198" s="126" t="s">
        <v>542</v>
      </c>
      <c r="B198" s="48" t="s">
        <v>255</v>
      </c>
      <c r="C198" s="51" t="s">
        <v>97</v>
      </c>
      <c r="D198" s="50"/>
      <c r="E198" s="50">
        <v>31247</v>
      </c>
      <c r="F198" s="50"/>
      <c r="G198" s="50"/>
      <c r="H198" s="50"/>
      <c r="I198" s="50"/>
      <c r="J198" s="50"/>
      <c r="K198" s="49">
        <f>E198+F198+G198+I198</f>
        <v>31247</v>
      </c>
      <c r="L198" s="50"/>
      <c r="M198" s="50"/>
      <c r="N198" s="50"/>
      <c r="O198" s="50"/>
      <c r="P198" s="50"/>
      <c r="Q198" s="50"/>
      <c r="R198" s="49">
        <f t="shared" si="76"/>
        <v>0</v>
      </c>
      <c r="S198" s="108"/>
      <c r="T198" s="108"/>
      <c r="U198" s="108"/>
      <c r="V198" s="108"/>
      <c r="W198" s="108"/>
      <c r="X198" s="108"/>
      <c r="Y198" s="87">
        <f t="shared" si="77"/>
        <v>0</v>
      </c>
      <c r="Z198" s="108"/>
      <c r="AA198" s="108"/>
      <c r="AB198" s="108"/>
      <c r="AC198" s="108"/>
      <c r="AD198" s="108"/>
      <c r="AE198" s="108"/>
      <c r="AF198" s="87">
        <f t="shared" si="78"/>
        <v>0</v>
      </c>
      <c r="AG198" s="108"/>
      <c r="AH198" s="108"/>
      <c r="AI198" s="108"/>
      <c r="AJ198" s="108"/>
      <c r="AK198" s="108"/>
      <c r="AL198" s="108"/>
      <c r="AM198" s="87">
        <f t="shared" si="79"/>
        <v>0</v>
      </c>
      <c r="AN198" s="50"/>
      <c r="AO198" s="50"/>
      <c r="AP198" s="50"/>
      <c r="AQ198" s="50"/>
      <c r="AR198" s="50"/>
      <c r="AS198" s="50"/>
      <c r="AT198" s="87">
        <f t="shared" si="80"/>
        <v>0</v>
      </c>
      <c r="AU198" s="95">
        <f>AT198+AM198+AF198+Y198+R198+K198</f>
        <v>31247</v>
      </c>
      <c r="AV198" s="89" t="s">
        <v>770</v>
      </c>
      <c r="AW198" s="50">
        <v>2022</v>
      </c>
      <c r="AX198" s="50">
        <v>2022</v>
      </c>
      <c r="AY198" s="48" t="s">
        <v>157</v>
      </c>
    </row>
    <row r="199" spans="1:285" ht="192.95" customHeight="1" x14ac:dyDescent="0.25">
      <c r="A199" s="126" t="s">
        <v>429</v>
      </c>
      <c r="B199" s="48" t="s">
        <v>159</v>
      </c>
      <c r="C199" s="51" t="s">
        <v>97</v>
      </c>
      <c r="D199" s="50"/>
      <c r="E199" s="90"/>
      <c r="F199" s="50"/>
      <c r="G199" s="90"/>
      <c r="H199" s="50"/>
      <c r="I199" s="50"/>
      <c r="J199" s="50"/>
      <c r="K199" s="49">
        <f>E199+F199+G199+I199</f>
        <v>0</v>
      </c>
      <c r="L199" s="50">
        <v>10000</v>
      </c>
      <c r="M199" s="50"/>
      <c r="N199" s="50"/>
      <c r="O199" s="50"/>
      <c r="P199" s="50"/>
      <c r="Q199" s="50"/>
      <c r="R199" s="49">
        <f t="shared" si="76"/>
        <v>10000</v>
      </c>
      <c r="S199" s="108"/>
      <c r="T199" s="108"/>
      <c r="U199" s="108"/>
      <c r="V199" s="108"/>
      <c r="W199" s="108"/>
      <c r="X199" s="108"/>
      <c r="Y199" s="87">
        <f t="shared" si="77"/>
        <v>0</v>
      </c>
      <c r="Z199" s="108"/>
      <c r="AA199" s="108"/>
      <c r="AB199" s="108"/>
      <c r="AC199" s="108"/>
      <c r="AD199" s="108"/>
      <c r="AE199" s="108"/>
      <c r="AF199" s="87">
        <f t="shared" si="78"/>
        <v>0</v>
      </c>
      <c r="AG199" s="108"/>
      <c r="AH199" s="108"/>
      <c r="AI199" s="108"/>
      <c r="AJ199" s="108"/>
      <c r="AK199" s="108"/>
      <c r="AL199" s="108"/>
      <c r="AM199" s="87">
        <f t="shared" si="79"/>
        <v>0</v>
      </c>
      <c r="AN199" s="50"/>
      <c r="AO199" s="50"/>
      <c r="AP199" s="50"/>
      <c r="AQ199" s="50"/>
      <c r="AR199" s="50"/>
      <c r="AS199" s="50"/>
      <c r="AT199" s="87">
        <f t="shared" si="80"/>
        <v>0</v>
      </c>
      <c r="AU199" s="95">
        <f>AT199+AM199+AF199+Y199+R199+K199</f>
        <v>10000</v>
      </c>
      <c r="AV199" s="89" t="s">
        <v>771</v>
      </c>
      <c r="AW199" s="50">
        <v>2023</v>
      </c>
      <c r="AX199" s="50">
        <v>2023</v>
      </c>
      <c r="AY199" s="48" t="s">
        <v>68</v>
      </c>
    </row>
    <row r="200" spans="1:285" s="20" customFormat="1" ht="198.95" customHeight="1" x14ac:dyDescent="0.25">
      <c r="A200" s="92" t="s">
        <v>543</v>
      </c>
      <c r="B200" s="51" t="s">
        <v>90</v>
      </c>
      <c r="C200" s="51" t="s">
        <v>97</v>
      </c>
      <c r="D200" s="51"/>
      <c r="E200" s="51"/>
      <c r="F200" s="51"/>
      <c r="G200" s="51"/>
      <c r="H200" s="51"/>
      <c r="I200" s="51"/>
      <c r="J200" s="51"/>
      <c r="K200" s="93">
        <f>E200+F200+G200+I200</f>
        <v>0</v>
      </c>
      <c r="L200" s="51">
        <v>83000</v>
      </c>
      <c r="M200" s="51"/>
      <c r="N200" s="51"/>
      <c r="O200" s="51"/>
      <c r="P200" s="51"/>
      <c r="Q200" s="51"/>
      <c r="R200" s="49">
        <f t="shared" si="76"/>
        <v>83000</v>
      </c>
      <c r="S200" s="51"/>
      <c r="T200" s="51"/>
      <c r="U200" s="51"/>
      <c r="V200" s="51"/>
      <c r="W200" s="51"/>
      <c r="X200" s="51"/>
      <c r="Y200" s="87">
        <f t="shared" si="77"/>
        <v>0</v>
      </c>
      <c r="Z200" s="51"/>
      <c r="AA200" s="51"/>
      <c r="AB200" s="51"/>
      <c r="AC200" s="51"/>
      <c r="AD200" s="51"/>
      <c r="AE200" s="51"/>
      <c r="AF200" s="87">
        <f t="shared" si="78"/>
        <v>0</v>
      </c>
      <c r="AG200" s="51"/>
      <c r="AH200" s="51"/>
      <c r="AI200" s="51"/>
      <c r="AJ200" s="51"/>
      <c r="AK200" s="51"/>
      <c r="AL200" s="51"/>
      <c r="AM200" s="87">
        <f t="shared" si="79"/>
        <v>0</v>
      </c>
      <c r="AN200" s="51"/>
      <c r="AO200" s="51"/>
      <c r="AP200" s="51"/>
      <c r="AQ200" s="51"/>
      <c r="AR200" s="51"/>
      <c r="AS200" s="51"/>
      <c r="AT200" s="87">
        <f t="shared" si="80"/>
        <v>0</v>
      </c>
      <c r="AU200" s="95">
        <f>AT200+AM200+AF200+Y200+R200+K200</f>
        <v>83000</v>
      </c>
      <c r="AV200" s="96" t="s">
        <v>772</v>
      </c>
      <c r="AW200" s="51">
        <v>2023</v>
      </c>
      <c r="AX200" s="48">
        <v>2023</v>
      </c>
      <c r="AY200" s="51" t="s">
        <v>88</v>
      </c>
      <c r="AZ200" s="360"/>
      <c r="BA200" s="360"/>
      <c r="BB200" s="360"/>
      <c r="BC200" s="360"/>
      <c r="BD200" s="360"/>
      <c r="BE200" s="360"/>
      <c r="BF200" s="360"/>
      <c r="BG200" s="360"/>
      <c r="BH200" s="360"/>
      <c r="BI200" s="360"/>
      <c r="BJ200" s="360"/>
      <c r="BK200" s="360"/>
      <c r="BL200" s="360"/>
      <c r="BM200" s="360"/>
      <c r="BN200" s="360"/>
      <c r="BO200" s="360"/>
      <c r="BP200" s="360"/>
      <c r="BQ200" s="360"/>
      <c r="BR200" s="360"/>
      <c r="BS200" s="360"/>
      <c r="BT200" s="360"/>
      <c r="BU200" s="360"/>
      <c r="BV200" s="360"/>
      <c r="BW200" s="360"/>
      <c r="BX200" s="360"/>
      <c r="BY200" s="360"/>
      <c r="BZ200" s="360"/>
      <c r="CA200" s="360"/>
      <c r="CB200" s="360"/>
      <c r="CC200" s="360"/>
      <c r="CD200" s="360"/>
      <c r="CE200" s="360"/>
      <c r="CF200" s="360"/>
      <c r="CG200" s="360"/>
      <c r="CH200" s="360"/>
      <c r="CI200" s="360"/>
      <c r="CJ200" s="360"/>
      <c r="CK200" s="360"/>
      <c r="CL200" s="360"/>
      <c r="CM200" s="360"/>
      <c r="CN200" s="360"/>
      <c r="CO200" s="360"/>
      <c r="CP200" s="360"/>
      <c r="CQ200" s="360"/>
      <c r="CR200" s="360"/>
      <c r="CS200" s="360"/>
      <c r="CT200" s="360"/>
      <c r="CU200" s="360"/>
      <c r="CV200" s="360"/>
      <c r="CW200" s="360"/>
      <c r="CX200" s="360"/>
      <c r="CY200" s="360"/>
      <c r="CZ200" s="360"/>
      <c r="DA200" s="360"/>
      <c r="DB200" s="360"/>
      <c r="DC200" s="360"/>
      <c r="DD200" s="360"/>
      <c r="DE200" s="360"/>
      <c r="DF200" s="360"/>
      <c r="DG200" s="360"/>
      <c r="DH200" s="360"/>
      <c r="DI200" s="360"/>
      <c r="DJ200" s="360"/>
      <c r="DK200" s="360"/>
      <c r="DL200" s="360"/>
      <c r="DM200" s="360"/>
      <c r="DN200" s="360"/>
      <c r="DO200" s="360"/>
      <c r="DP200" s="360"/>
      <c r="DQ200" s="360"/>
      <c r="DR200" s="360"/>
      <c r="DS200" s="360"/>
      <c r="DT200" s="360"/>
      <c r="DU200" s="360"/>
      <c r="DV200" s="360"/>
      <c r="DW200" s="360"/>
      <c r="DX200" s="360"/>
      <c r="DY200" s="360"/>
      <c r="DZ200" s="360"/>
      <c r="EA200" s="360"/>
      <c r="EB200" s="360"/>
      <c r="EC200" s="360"/>
      <c r="ED200" s="360"/>
      <c r="EE200" s="360"/>
      <c r="EF200" s="360"/>
      <c r="EG200" s="360"/>
      <c r="EH200" s="360"/>
      <c r="EI200" s="360"/>
      <c r="EJ200" s="360"/>
      <c r="EK200" s="360"/>
      <c r="EL200" s="360"/>
      <c r="EM200" s="360"/>
      <c r="EN200" s="360"/>
      <c r="EO200" s="360"/>
      <c r="EP200" s="360"/>
      <c r="EQ200" s="360"/>
      <c r="ER200" s="360"/>
      <c r="ES200" s="360"/>
      <c r="ET200" s="360"/>
      <c r="EU200" s="360"/>
      <c r="EV200" s="360"/>
      <c r="EW200" s="360"/>
      <c r="EX200" s="360"/>
      <c r="EY200" s="360"/>
      <c r="EZ200" s="360"/>
      <c r="FA200" s="360"/>
      <c r="FB200" s="360"/>
      <c r="FC200" s="360"/>
      <c r="FD200" s="360"/>
      <c r="FE200" s="360"/>
      <c r="FF200" s="360"/>
      <c r="FG200" s="360"/>
      <c r="FH200" s="360"/>
      <c r="FI200" s="360"/>
      <c r="FJ200" s="360"/>
      <c r="FK200" s="360"/>
      <c r="FL200" s="360"/>
      <c r="FM200" s="360"/>
      <c r="FN200" s="360"/>
      <c r="FO200" s="360"/>
      <c r="FP200" s="360"/>
      <c r="FQ200" s="360"/>
      <c r="FR200" s="360"/>
      <c r="FS200" s="360"/>
      <c r="FT200" s="360"/>
      <c r="FU200" s="360"/>
      <c r="FV200" s="360"/>
      <c r="FW200" s="360"/>
      <c r="FX200" s="360"/>
      <c r="FY200" s="360"/>
      <c r="FZ200" s="360"/>
      <c r="GA200" s="360"/>
      <c r="GB200" s="360"/>
      <c r="GC200" s="360"/>
      <c r="GD200" s="360"/>
      <c r="GE200" s="360"/>
      <c r="GF200" s="360"/>
      <c r="GG200" s="360"/>
      <c r="GH200" s="360"/>
      <c r="GI200" s="360"/>
      <c r="GJ200" s="360"/>
      <c r="GK200" s="360"/>
      <c r="GL200" s="360"/>
      <c r="GM200" s="360"/>
      <c r="GN200" s="360"/>
      <c r="GO200" s="360"/>
      <c r="GP200" s="360"/>
      <c r="GQ200" s="360"/>
      <c r="GR200" s="360"/>
      <c r="GS200" s="360"/>
      <c r="GT200" s="360"/>
      <c r="GU200" s="360"/>
      <c r="GV200" s="360"/>
      <c r="GW200" s="360"/>
      <c r="GX200" s="360"/>
      <c r="GY200" s="360"/>
      <c r="GZ200" s="360"/>
      <c r="HA200" s="360"/>
      <c r="HB200" s="360"/>
      <c r="HC200" s="360"/>
      <c r="HD200" s="360"/>
      <c r="HE200" s="360"/>
      <c r="HF200" s="360"/>
      <c r="HG200" s="360"/>
      <c r="HH200" s="360"/>
      <c r="HI200" s="360"/>
      <c r="HJ200" s="360"/>
      <c r="HK200" s="360"/>
      <c r="HL200" s="360"/>
      <c r="HM200" s="360"/>
      <c r="HN200" s="360"/>
      <c r="HO200" s="360"/>
      <c r="HP200" s="360"/>
      <c r="HQ200" s="360"/>
      <c r="HR200" s="360"/>
      <c r="HS200" s="360"/>
      <c r="HT200" s="360"/>
      <c r="HU200" s="360"/>
      <c r="HV200" s="360"/>
      <c r="HW200" s="360"/>
      <c r="HX200" s="360"/>
      <c r="HY200" s="360"/>
      <c r="HZ200" s="360"/>
      <c r="IA200" s="360"/>
      <c r="IB200" s="360"/>
      <c r="IC200" s="360"/>
      <c r="ID200" s="360"/>
      <c r="IE200" s="360"/>
      <c r="IF200" s="360"/>
      <c r="IG200" s="360"/>
      <c r="IH200" s="360"/>
      <c r="II200" s="360"/>
      <c r="IJ200" s="360"/>
      <c r="IK200" s="360"/>
      <c r="IL200" s="360"/>
      <c r="IM200" s="360"/>
      <c r="IN200" s="360"/>
      <c r="IO200" s="360"/>
      <c r="IP200" s="360"/>
      <c r="IQ200" s="360"/>
      <c r="IR200" s="360"/>
      <c r="IS200" s="360"/>
      <c r="IT200" s="360"/>
      <c r="IU200" s="360"/>
      <c r="IV200" s="360"/>
      <c r="IW200" s="360"/>
      <c r="IX200" s="360"/>
      <c r="IY200" s="360"/>
      <c r="IZ200" s="360"/>
      <c r="JA200" s="360"/>
      <c r="JB200" s="360"/>
      <c r="JC200" s="360"/>
      <c r="JD200" s="360"/>
      <c r="JE200" s="360"/>
      <c r="JF200" s="360"/>
      <c r="JG200" s="360"/>
      <c r="JH200" s="360"/>
      <c r="JI200" s="360"/>
      <c r="JJ200" s="360"/>
      <c r="JK200" s="360"/>
      <c r="JL200" s="360"/>
      <c r="JM200" s="360"/>
      <c r="JN200" s="360"/>
      <c r="JO200" s="360"/>
      <c r="JP200" s="360"/>
      <c r="JQ200" s="360"/>
      <c r="JR200" s="360"/>
      <c r="JS200" s="360"/>
      <c r="JT200" s="360"/>
      <c r="JU200" s="360"/>
      <c r="JV200" s="360"/>
      <c r="JW200" s="360"/>
      <c r="JX200" s="360"/>
      <c r="JY200" s="360"/>
    </row>
    <row r="201" spans="1:285" ht="70.5" customHeight="1" x14ac:dyDescent="0.25">
      <c r="A201" s="126" t="s">
        <v>430</v>
      </c>
      <c r="B201" s="135" t="s">
        <v>879</v>
      </c>
      <c r="C201" s="48" t="s">
        <v>97</v>
      </c>
      <c r="D201" s="50"/>
      <c r="E201" s="51"/>
      <c r="F201" s="51"/>
      <c r="G201" s="51"/>
      <c r="H201" s="51"/>
      <c r="I201" s="51"/>
      <c r="J201" s="51"/>
      <c r="K201" s="93">
        <f>E201+F201+G201+I201</f>
        <v>0</v>
      </c>
      <c r="L201" s="50"/>
      <c r="M201" s="50"/>
      <c r="N201" s="50"/>
      <c r="O201" s="50"/>
      <c r="P201" s="50"/>
      <c r="Q201" s="50"/>
      <c r="R201" s="49">
        <f t="shared" si="76"/>
        <v>0</v>
      </c>
      <c r="S201" s="90">
        <v>143000</v>
      </c>
      <c r="T201" s="50"/>
      <c r="U201" s="50"/>
      <c r="V201" s="50"/>
      <c r="W201" s="50"/>
      <c r="X201" s="50"/>
      <c r="Y201" s="87">
        <f t="shared" si="77"/>
        <v>143000</v>
      </c>
      <c r="Z201" s="50"/>
      <c r="AA201" s="50"/>
      <c r="AB201" s="50"/>
      <c r="AC201" s="50"/>
      <c r="AD201" s="50"/>
      <c r="AE201" s="50"/>
      <c r="AF201" s="87">
        <f t="shared" si="78"/>
        <v>0</v>
      </c>
      <c r="AG201" s="50"/>
      <c r="AH201" s="50"/>
      <c r="AI201" s="50"/>
      <c r="AJ201" s="50"/>
      <c r="AK201" s="50"/>
      <c r="AL201" s="50"/>
      <c r="AM201" s="87">
        <f t="shared" si="79"/>
        <v>0</v>
      </c>
      <c r="AN201" s="50"/>
      <c r="AO201" s="50"/>
      <c r="AP201" s="50"/>
      <c r="AQ201" s="50"/>
      <c r="AR201" s="50"/>
      <c r="AS201" s="50"/>
      <c r="AT201" s="87">
        <f t="shared" si="80"/>
        <v>0</v>
      </c>
      <c r="AU201" s="95">
        <f>AT201+AM201+AF201+Y201+R201+K201</f>
        <v>143000</v>
      </c>
      <c r="AV201" s="98" t="s">
        <v>773</v>
      </c>
      <c r="AW201" s="50">
        <v>2024</v>
      </c>
      <c r="AX201" s="50">
        <v>2024</v>
      </c>
      <c r="AY201" s="48" t="s">
        <v>886</v>
      </c>
    </row>
    <row r="202" spans="1:285" ht="72" x14ac:dyDescent="0.25">
      <c r="A202" s="126" t="s">
        <v>431</v>
      </c>
      <c r="B202" s="51" t="s">
        <v>252</v>
      </c>
      <c r="C202" s="48" t="s">
        <v>97</v>
      </c>
      <c r="D202" s="50"/>
      <c r="F202" s="198"/>
      <c r="G202" s="50"/>
      <c r="H202" s="50"/>
      <c r="I202" s="50"/>
      <c r="J202" s="50"/>
      <c r="K202" s="93">
        <f>E202+F202+G202+I202</f>
        <v>0</v>
      </c>
      <c r="L202" s="198">
        <v>65000</v>
      </c>
      <c r="M202" s="50"/>
      <c r="N202" s="50"/>
      <c r="O202" s="50"/>
      <c r="P202" s="50"/>
      <c r="Q202" s="50"/>
      <c r="R202" s="49">
        <f t="shared" si="76"/>
        <v>65000</v>
      </c>
      <c r="S202" s="50"/>
      <c r="T202" s="50"/>
      <c r="U202" s="50"/>
      <c r="V202" s="50"/>
      <c r="W202" s="50"/>
      <c r="X202" s="50"/>
      <c r="Y202" s="87">
        <f t="shared" si="77"/>
        <v>0</v>
      </c>
      <c r="Z202" s="50"/>
      <c r="AA202" s="50"/>
      <c r="AB202" s="50"/>
      <c r="AC202" s="50"/>
      <c r="AD202" s="50"/>
      <c r="AE202" s="50"/>
      <c r="AF202" s="87">
        <f t="shared" si="78"/>
        <v>0</v>
      </c>
      <c r="AG202" s="50"/>
      <c r="AH202" s="50"/>
      <c r="AI202" s="50"/>
      <c r="AJ202" s="50"/>
      <c r="AK202" s="50"/>
      <c r="AL202" s="50"/>
      <c r="AM202" s="87">
        <f t="shared" si="79"/>
        <v>0</v>
      </c>
      <c r="AN202" s="50"/>
      <c r="AO202" s="50"/>
      <c r="AP202" s="50"/>
      <c r="AQ202" s="50"/>
      <c r="AR202" s="50"/>
      <c r="AS202" s="50"/>
      <c r="AT202" s="87">
        <f t="shared" si="80"/>
        <v>0</v>
      </c>
      <c r="AU202" s="95">
        <f>AT202+AM202+AF202+Y202+R202+K202</f>
        <v>65000</v>
      </c>
      <c r="AV202" s="199" t="s">
        <v>802</v>
      </c>
      <c r="AW202" s="50">
        <v>2022</v>
      </c>
      <c r="AX202" s="50">
        <v>2022</v>
      </c>
      <c r="AY202" s="48" t="s">
        <v>886</v>
      </c>
    </row>
    <row r="203" spans="1:285" ht="23.1" customHeight="1" x14ac:dyDescent="0.25">
      <c r="A203" s="386" t="s">
        <v>612</v>
      </c>
      <c r="B203" s="387"/>
      <c r="C203" s="387"/>
      <c r="D203" s="387"/>
      <c r="E203" s="387"/>
      <c r="F203" s="387"/>
      <c r="G203" s="387"/>
      <c r="H203" s="387"/>
      <c r="I203" s="387"/>
      <c r="J203" s="387"/>
      <c r="K203" s="387"/>
      <c r="L203" s="387"/>
      <c r="M203" s="387"/>
      <c r="N203" s="387"/>
      <c r="O203" s="387"/>
      <c r="P203" s="387"/>
      <c r="Q203" s="387"/>
      <c r="R203" s="387"/>
      <c r="S203" s="387"/>
      <c r="T203" s="387"/>
      <c r="U203" s="387"/>
      <c r="V203" s="387"/>
      <c r="W203" s="387"/>
      <c r="X203" s="387"/>
      <c r="Y203" s="387"/>
      <c r="Z203" s="387"/>
      <c r="AA203" s="387"/>
      <c r="AB203" s="387"/>
      <c r="AC203" s="387"/>
      <c r="AD203" s="387"/>
      <c r="AE203" s="387"/>
      <c r="AF203" s="387"/>
      <c r="AG203" s="387"/>
      <c r="AH203" s="387"/>
      <c r="AI203" s="387"/>
      <c r="AJ203" s="387"/>
      <c r="AK203" s="387"/>
      <c r="AL203" s="387"/>
      <c r="AM203" s="387"/>
      <c r="AN203" s="387"/>
      <c r="AO203" s="387"/>
      <c r="AP203" s="387"/>
      <c r="AQ203" s="387"/>
      <c r="AR203" s="387"/>
      <c r="AS203" s="387"/>
      <c r="AT203" s="387"/>
      <c r="AU203" s="387"/>
      <c r="AV203" s="387"/>
      <c r="AW203" s="387"/>
      <c r="AX203" s="387"/>
      <c r="AY203" s="387"/>
    </row>
    <row r="204" spans="1:285" ht="128.25" x14ac:dyDescent="0.25">
      <c r="A204" s="126" t="s">
        <v>432</v>
      </c>
      <c r="B204" s="48" t="s">
        <v>251</v>
      </c>
      <c r="C204" s="48" t="s">
        <v>97</v>
      </c>
      <c r="D204" s="50"/>
      <c r="E204" s="90"/>
      <c r="F204" s="50"/>
      <c r="G204" s="50"/>
      <c r="H204" s="50"/>
      <c r="I204" s="50"/>
      <c r="J204" s="50"/>
      <c r="K204" s="87">
        <f>E204+F204+G204+I204</f>
        <v>0</v>
      </c>
      <c r="L204" s="90">
        <v>52000</v>
      </c>
      <c r="M204" s="50"/>
      <c r="N204" s="50"/>
      <c r="O204" s="50"/>
      <c r="P204" s="50"/>
      <c r="Q204" s="50"/>
      <c r="R204" s="49">
        <f t="shared" si="76"/>
        <v>52000</v>
      </c>
      <c r="S204" s="90">
        <v>10000</v>
      </c>
      <c r="T204" s="50"/>
      <c r="U204" s="50"/>
      <c r="V204" s="50"/>
      <c r="W204" s="50"/>
      <c r="X204" s="50"/>
      <c r="Y204" s="87">
        <f>S204+T204+U204+W204</f>
        <v>10000</v>
      </c>
      <c r="Z204" s="50"/>
      <c r="AA204" s="50"/>
      <c r="AB204" s="50"/>
      <c r="AC204" s="50"/>
      <c r="AD204" s="50"/>
      <c r="AE204" s="50"/>
      <c r="AF204" s="87">
        <f>Z204+AA204+AB204+AD204</f>
        <v>0</v>
      </c>
      <c r="AG204" s="50"/>
      <c r="AH204" s="50"/>
      <c r="AI204" s="50"/>
      <c r="AJ204" s="50"/>
      <c r="AK204" s="50"/>
      <c r="AL204" s="50"/>
      <c r="AM204" s="87">
        <f>AG204+AH204+AI204+AK204</f>
        <v>0</v>
      </c>
      <c r="AN204" s="50"/>
      <c r="AO204" s="50"/>
      <c r="AP204" s="50"/>
      <c r="AQ204" s="50"/>
      <c r="AR204" s="50"/>
      <c r="AS204" s="50"/>
      <c r="AT204" s="87">
        <f>AN204+AO204+AP204+AR204</f>
        <v>0</v>
      </c>
      <c r="AU204" s="95">
        <f t="shared" ref="AU204:AU209" si="92">AT204+AM204+AF204+Y204+R204+K204</f>
        <v>62000</v>
      </c>
      <c r="AV204" s="89" t="s">
        <v>804</v>
      </c>
      <c r="AW204" s="50">
        <v>2022</v>
      </c>
      <c r="AX204" s="50">
        <v>2023</v>
      </c>
      <c r="AY204" s="48" t="s">
        <v>154</v>
      </c>
    </row>
    <row r="205" spans="1:285" ht="72" x14ac:dyDescent="0.25">
      <c r="A205" s="347" t="s">
        <v>613</v>
      </c>
      <c r="B205" s="348" t="s">
        <v>56</v>
      </c>
      <c r="C205" s="348" t="s">
        <v>97</v>
      </c>
      <c r="D205" s="349"/>
      <c r="E205" s="229"/>
      <c r="F205" s="349"/>
      <c r="G205" s="349"/>
      <c r="H205" s="349"/>
      <c r="I205" s="349"/>
      <c r="J205" s="349"/>
      <c r="K205" s="350">
        <f t="shared" ref="K205:K209" si="93">E205+F205+G205+I205</f>
        <v>0</v>
      </c>
      <c r="L205" s="351">
        <v>20000</v>
      </c>
      <c r="M205" s="349"/>
      <c r="N205" s="349"/>
      <c r="O205" s="349"/>
      <c r="P205" s="349"/>
      <c r="Q205" s="349"/>
      <c r="R205" s="352">
        <f t="shared" si="76"/>
        <v>20000</v>
      </c>
      <c r="S205" s="349"/>
      <c r="T205" s="349"/>
      <c r="U205" s="349"/>
      <c r="V205" s="349"/>
      <c r="W205" s="349"/>
      <c r="X205" s="349"/>
      <c r="Y205" s="350">
        <f t="shared" ref="Y205:Y209" si="94">S205+T205+U205+W205</f>
        <v>0</v>
      </c>
      <c r="Z205" s="349"/>
      <c r="AA205" s="349"/>
      <c r="AB205" s="349"/>
      <c r="AC205" s="349"/>
      <c r="AD205" s="349"/>
      <c r="AE205" s="349"/>
      <c r="AF205" s="350">
        <f t="shared" ref="AF205:AF209" si="95">Z205+AA205+AB205+AD205</f>
        <v>0</v>
      </c>
      <c r="AG205" s="349"/>
      <c r="AH205" s="349"/>
      <c r="AI205" s="349"/>
      <c r="AJ205" s="349"/>
      <c r="AK205" s="349"/>
      <c r="AL205" s="349"/>
      <c r="AM205" s="350">
        <f t="shared" ref="AM205:AM209" si="96">AG205+AH205+AI205+AK205</f>
        <v>0</v>
      </c>
      <c r="AN205" s="349"/>
      <c r="AO205" s="349"/>
      <c r="AP205" s="349"/>
      <c r="AQ205" s="349"/>
      <c r="AR205" s="349"/>
      <c r="AS205" s="349"/>
      <c r="AT205" s="350">
        <f t="shared" ref="AT205:AT209" si="97">AN205+AO205+AP205+AR205</f>
        <v>0</v>
      </c>
      <c r="AU205" s="353">
        <f t="shared" si="92"/>
        <v>20000</v>
      </c>
      <c r="AV205" s="354" t="s">
        <v>803</v>
      </c>
      <c r="AW205" s="349">
        <v>2022</v>
      </c>
      <c r="AX205" s="349">
        <v>2022</v>
      </c>
      <c r="AY205" s="348" t="s">
        <v>155</v>
      </c>
    </row>
    <row r="206" spans="1:285" s="313" customFormat="1" ht="201.95" customHeight="1" x14ac:dyDescent="0.25">
      <c r="A206" s="216" t="s">
        <v>614</v>
      </c>
      <c r="B206" s="218" t="s">
        <v>57</v>
      </c>
      <c r="C206" s="218" t="s">
        <v>97</v>
      </c>
      <c r="D206" s="219"/>
      <c r="E206" s="219"/>
      <c r="F206" s="219"/>
      <c r="G206" s="219"/>
      <c r="H206" s="219"/>
      <c r="I206" s="219"/>
      <c r="J206" s="219"/>
      <c r="K206" s="223">
        <f t="shared" si="93"/>
        <v>0</v>
      </c>
      <c r="L206" s="219"/>
      <c r="M206" s="219"/>
      <c r="N206" s="219"/>
      <c r="O206" s="219"/>
      <c r="P206" s="219"/>
      <c r="Q206" s="219"/>
      <c r="R206" s="326">
        <f t="shared" si="76"/>
        <v>0</v>
      </c>
      <c r="S206" s="219"/>
      <c r="T206" s="219"/>
      <c r="U206" s="219"/>
      <c r="V206" s="219"/>
      <c r="W206" s="219"/>
      <c r="X206" s="219"/>
      <c r="Y206" s="223">
        <f>S206+T206+U206+W206</f>
        <v>0</v>
      </c>
      <c r="Z206" s="223"/>
      <c r="AA206" s="219">
        <v>15000</v>
      </c>
      <c r="AB206" s="219">
        <v>85000</v>
      </c>
      <c r="AC206" s="219" t="s">
        <v>46</v>
      </c>
      <c r="AD206" s="219"/>
      <c r="AE206" s="219"/>
      <c r="AF206" s="223">
        <f>Z206+AA206+AB206+AD206</f>
        <v>100000</v>
      </c>
      <c r="AG206" s="219"/>
      <c r="AH206" s="224">
        <v>88235.294117647049</v>
      </c>
      <c r="AI206" s="219">
        <v>500000</v>
      </c>
      <c r="AJ206" s="219" t="s">
        <v>46</v>
      </c>
      <c r="AK206" s="219"/>
      <c r="AL206" s="219"/>
      <c r="AM206" s="223">
        <f>AG206+AH206+AI206+AK206</f>
        <v>588235.29411764699</v>
      </c>
      <c r="AN206" s="219"/>
      <c r="AO206" s="219">
        <f>2500000+2000000</f>
        <v>4500000</v>
      </c>
      <c r="AP206" s="219">
        <v>3450000</v>
      </c>
      <c r="AQ206" s="219" t="s">
        <v>46</v>
      </c>
      <c r="AR206" s="219"/>
      <c r="AS206" s="219"/>
      <c r="AT206" s="223">
        <f>AN206+AO206+AP206+AR206</f>
        <v>7950000</v>
      </c>
      <c r="AU206" s="310">
        <f>AT206+AM206+AF206+Y206+R206+K206</f>
        <v>8638235.2941176463</v>
      </c>
      <c r="AV206" s="227" t="s">
        <v>1072</v>
      </c>
      <c r="AW206" s="219">
        <v>2025</v>
      </c>
      <c r="AX206" s="219">
        <v>2028</v>
      </c>
      <c r="AY206" s="218" t="s">
        <v>68</v>
      </c>
      <c r="AZ206" s="360"/>
      <c r="BA206" s="360"/>
      <c r="BB206" s="360"/>
      <c r="BC206" s="360"/>
      <c r="BD206" s="360"/>
      <c r="BE206" s="360"/>
      <c r="BF206" s="360"/>
      <c r="BG206" s="360"/>
      <c r="BH206" s="360"/>
      <c r="BI206" s="360"/>
      <c r="BJ206" s="360"/>
      <c r="BK206" s="360"/>
      <c r="BL206" s="360"/>
      <c r="BM206" s="360"/>
      <c r="BN206" s="360"/>
      <c r="BO206" s="360"/>
      <c r="BP206" s="360"/>
      <c r="BQ206" s="360"/>
      <c r="BR206" s="360"/>
      <c r="BS206" s="360"/>
      <c r="BT206" s="360"/>
      <c r="BU206" s="360"/>
      <c r="BV206" s="360"/>
      <c r="BW206" s="360"/>
      <c r="BX206" s="360"/>
      <c r="BY206" s="360"/>
      <c r="BZ206" s="360"/>
      <c r="CA206" s="360"/>
      <c r="CB206" s="360"/>
      <c r="CC206" s="360"/>
      <c r="CD206" s="360"/>
      <c r="CE206" s="360"/>
      <c r="CF206" s="360"/>
      <c r="CG206" s="360"/>
      <c r="CH206" s="360"/>
      <c r="CI206" s="360"/>
      <c r="CJ206" s="360"/>
      <c r="CK206" s="360"/>
      <c r="CL206" s="360"/>
      <c r="CM206" s="360"/>
      <c r="CN206" s="360"/>
      <c r="CO206" s="360"/>
      <c r="CP206" s="360"/>
      <c r="CQ206" s="360"/>
      <c r="CR206" s="360"/>
      <c r="CS206" s="360"/>
      <c r="CT206" s="360"/>
      <c r="CU206" s="360"/>
      <c r="CV206" s="360"/>
      <c r="CW206" s="360"/>
      <c r="CX206" s="360"/>
      <c r="CY206" s="360"/>
      <c r="CZ206" s="360"/>
      <c r="DA206" s="360"/>
      <c r="DB206" s="360"/>
      <c r="DC206" s="360"/>
      <c r="DD206" s="360"/>
      <c r="DE206" s="360"/>
      <c r="DF206" s="360"/>
      <c r="DG206" s="360"/>
      <c r="DH206" s="360"/>
      <c r="DI206" s="360"/>
      <c r="DJ206" s="360"/>
      <c r="DK206" s="360"/>
      <c r="DL206" s="360"/>
      <c r="DM206" s="360"/>
      <c r="DN206" s="360"/>
      <c r="DO206" s="360"/>
      <c r="DP206" s="360"/>
      <c r="DQ206" s="360"/>
      <c r="DR206" s="360"/>
      <c r="DS206" s="360"/>
      <c r="DT206" s="360"/>
      <c r="DU206" s="360"/>
      <c r="DV206" s="360"/>
      <c r="DW206" s="360"/>
      <c r="DX206" s="360"/>
      <c r="DY206" s="360"/>
      <c r="DZ206" s="360"/>
      <c r="EA206" s="360"/>
      <c r="EB206" s="360"/>
      <c r="EC206" s="360"/>
      <c r="ED206" s="360"/>
      <c r="EE206" s="360"/>
      <c r="EF206" s="360"/>
      <c r="EG206" s="360"/>
      <c r="EH206" s="360"/>
      <c r="EI206" s="360"/>
      <c r="EJ206" s="360"/>
      <c r="EK206" s="360"/>
      <c r="EL206" s="360"/>
      <c r="EM206" s="360"/>
      <c r="EN206" s="360"/>
      <c r="EO206" s="360"/>
      <c r="EP206" s="360"/>
      <c r="EQ206" s="360"/>
      <c r="ER206" s="360"/>
      <c r="ES206" s="360"/>
      <c r="ET206" s="360"/>
      <c r="EU206" s="360"/>
      <c r="EV206" s="360"/>
      <c r="EW206" s="360"/>
      <c r="EX206" s="360"/>
      <c r="EY206" s="360"/>
      <c r="EZ206" s="360"/>
      <c r="FA206" s="360"/>
      <c r="FB206" s="360"/>
      <c r="FC206" s="360"/>
      <c r="FD206" s="360"/>
      <c r="FE206" s="360"/>
      <c r="FF206" s="360"/>
      <c r="FG206" s="360"/>
      <c r="FH206" s="360"/>
      <c r="FI206" s="360"/>
      <c r="FJ206" s="360"/>
      <c r="FK206" s="360"/>
      <c r="FL206" s="360"/>
      <c r="FM206" s="360"/>
      <c r="FN206" s="360"/>
      <c r="FO206" s="360"/>
      <c r="FP206" s="360"/>
      <c r="FQ206" s="360"/>
      <c r="FR206" s="360"/>
      <c r="FS206" s="360"/>
      <c r="FT206" s="360"/>
      <c r="FU206" s="360"/>
      <c r="FV206" s="360"/>
      <c r="FW206" s="360"/>
      <c r="FX206" s="360"/>
      <c r="FY206" s="360"/>
      <c r="FZ206" s="360"/>
      <c r="GA206" s="360"/>
      <c r="GB206" s="360"/>
      <c r="GC206" s="360"/>
      <c r="GD206" s="360"/>
      <c r="GE206" s="360"/>
      <c r="GF206" s="360"/>
      <c r="GG206" s="360"/>
      <c r="GH206" s="360"/>
      <c r="GI206" s="360"/>
      <c r="GJ206" s="360"/>
      <c r="GK206" s="360"/>
      <c r="GL206" s="360"/>
      <c r="GM206" s="360"/>
      <c r="GN206" s="360"/>
      <c r="GO206" s="360"/>
      <c r="GP206" s="360"/>
      <c r="GQ206" s="360"/>
      <c r="GR206" s="360"/>
      <c r="GS206" s="360"/>
      <c r="GT206" s="360"/>
      <c r="GU206" s="360"/>
      <c r="GV206" s="360"/>
      <c r="GW206" s="360"/>
      <c r="GX206" s="360"/>
      <c r="GY206" s="360"/>
      <c r="GZ206" s="360"/>
      <c r="HA206" s="360"/>
      <c r="HB206" s="360"/>
      <c r="HC206" s="360"/>
      <c r="HD206" s="360"/>
      <c r="HE206" s="360"/>
      <c r="HF206" s="360"/>
      <c r="HG206" s="360"/>
      <c r="HH206" s="360"/>
      <c r="HI206" s="360"/>
      <c r="HJ206" s="360"/>
      <c r="HK206" s="360"/>
      <c r="HL206" s="360"/>
      <c r="HM206" s="360"/>
      <c r="HN206" s="360"/>
      <c r="HO206" s="360"/>
      <c r="HP206" s="360"/>
      <c r="HQ206" s="360"/>
      <c r="HR206" s="360"/>
      <c r="HS206" s="360"/>
      <c r="HT206" s="360"/>
      <c r="HU206" s="360"/>
      <c r="HV206" s="360"/>
      <c r="HW206" s="360"/>
      <c r="HX206" s="360"/>
      <c r="HY206" s="360"/>
      <c r="HZ206" s="360"/>
      <c r="IA206" s="360"/>
      <c r="IB206" s="360"/>
      <c r="IC206" s="360"/>
      <c r="ID206" s="360"/>
      <c r="IE206" s="360"/>
      <c r="IF206" s="360"/>
      <c r="IG206" s="360"/>
      <c r="IH206" s="360"/>
      <c r="II206" s="360"/>
      <c r="IJ206" s="360"/>
      <c r="IK206" s="360"/>
      <c r="IL206" s="360"/>
      <c r="IM206" s="360"/>
      <c r="IN206" s="360"/>
      <c r="IO206" s="360"/>
      <c r="IP206" s="360"/>
      <c r="IQ206" s="360"/>
      <c r="IR206" s="360"/>
      <c r="IS206" s="360"/>
      <c r="IT206" s="360"/>
      <c r="IU206" s="360"/>
      <c r="IV206" s="360"/>
      <c r="IW206" s="360"/>
      <c r="IX206" s="360"/>
      <c r="IY206" s="360"/>
      <c r="IZ206" s="360"/>
      <c r="JA206" s="360"/>
      <c r="JB206" s="360"/>
      <c r="JC206" s="360"/>
      <c r="JD206" s="360"/>
      <c r="JE206" s="360"/>
      <c r="JF206" s="360"/>
      <c r="JG206" s="360"/>
      <c r="JH206" s="360"/>
      <c r="JI206" s="360"/>
      <c r="JJ206" s="360"/>
      <c r="JK206" s="360"/>
      <c r="JL206" s="360"/>
      <c r="JM206" s="360"/>
      <c r="JN206" s="360"/>
      <c r="JO206" s="360"/>
      <c r="JP206" s="360"/>
      <c r="JQ206" s="360"/>
      <c r="JR206" s="360"/>
      <c r="JS206" s="360"/>
      <c r="JT206" s="360"/>
      <c r="JU206" s="360"/>
      <c r="JV206" s="360"/>
      <c r="JW206" s="360"/>
      <c r="JX206" s="360"/>
      <c r="JY206" s="360"/>
    </row>
    <row r="207" spans="1:285" s="20" customFormat="1" ht="18.75" x14ac:dyDescent="0.25">
      <c r="A207" s="404" t="s">
        <v>1074</v>
      </c>
      <c r="B207" s="405"/>
      <c r="C207" s="405"/>
      <c r="D207" s="405"/>
      <c r="E207" s="405"/>
      <c r="F207" s="405"/>
      <c r="G207" s="405"/>
      <c r="H207" s="405"/>
      <c r="I207" s="405"/>
      <c r="J207" s="405"/>
      <c r="K207" s="405"/>
      <c r="L207" s="405"/>
      <c r="M207" s="405"/>
      <c r="N207" s="405"/>
      <c r="O207" s="405"/>
      <c r="P207" s="405"/>
      <c r="Q207" s="405"/>
      <c r="R207" s="405"/>
      <c r="S207" s="405"/>
      <c r="T207" s="405"/>
      <c r="U207" s="405"/>
      <c r="V207" s="405"/>
      <c r="W207" s="405"/>
      <c r="X207" s="405"/>
      <c r="Y207" s="405"/>
      <c r="Z207" s="405"/>
      <c r="AA207" s="405"/>
      <c r="AB207" s="405"/>
      <c r="AC207" s="405"/>
      <c r="AD207" s="405"/>
      <c r="AE207" s="405"/>
      <c r="AF207" s="405"/>
      <c r="AG207" s="405"/>
      <c r="AH207" s="405"/>
      <c r="AI207" s="405"/>
      <c r="AJ207" s="405"/>
      <c r="AK207" s="405"/>
      <c r="AL207" s="405"/>
      <c r="AM207" s="405"/>
      <c r="AN207" s="405"/>
      <c r="AO207" s="405"/>
      <c r="AP207" s="405"/>
      <c r="AQ207" s="405"/>
      <c r="AR207" s="405"/>
      <c r="AS207" s="405"/>
      <c r="AT207" s="405"/>
      <c r="AU207" s="405"/>
      <c r="AV207" s="405"/>
      <c r="AW207" s="405"/>
      <c r="AX207" s="405"/>
      <c r="AY207" s="406"/>
      <c r="AZ207" s="360"/>
      <c r="BA207" s="360"/>
      <c r="BB207" s="360"/>
      <c r="BC207" s="360"/>
      <c r="BD207" s="360"/>
      <c r="BE207" s="360"/>
      <c r="BF207" s="360"/>
      <c r="BG207" s="360"/>
      <c r="BH207" s="360"/>
      <c r="BI207" s="360"/>
      <c r="BJ207" s="360"/>
      <c r="BK207" s="360"/>
      <c r="BL207" s="360"/>
      <c r="BM207" s="360"/>
      <c r="BN207" s="360"/>
      <c r="BO207" s="360"/>
      <c r="BP207" s="360"/>
      <c r="BQ207" s="360"/>
      <c r="BR207" s="360"/>
      <c r="BS207" s="360"/>
      <c r="BT207" s="360"/>
      <c r="BU207" s="360"/>
      <c r="BV207" s="360"/>
      <c r="BW207" s="360"/>
      <c r="BX207" s="360"/>
      <c r="BY207" s="360"/>
      <c r="BZ207" s="360"/>
      <c r="CA207" s="360"/>
      <c r="CB207" s="360"/>
      <c r="CC207" s="360"/>
      <c r="CD207" s="360"/>
      <c r="CE207" s="360"/>
      <c r="CF207" s="360"/>
      <c r="CG207" s="360"/>
      <c r="CH207" s="360"/>
      <c r="CI207" s="360"/>
      <c r="CJ207" s="360"/>
      <c r="CK207" s="360"/>
      <c r="CL207" s="360"/>
      <c r="CM207" s="360"/>
      <c r="CN207" s="360"/>
      <c r="CO207" s="360"/>
      <c r="CP207" s="360"/>
      <c r="CQ207" s="360"/>
      <c r="CR207" s="360"/>
      <c r="CS207" s="360"/>
      <c r="CT207" s="360"/>
      <c r="CU207" s="360"/>
      <c r="CV207" s="360"/>
      <c r="CW207" s="360"/>
      <c r="CX207" s="360"/>
      <c r="CY207" s="360"/>
      <c r="CZ207" s="360"/>
      <c r="DA207" s="360"/>
      <c r="DB207" s="360"/>
      <c r="DC207" s="360"/>
      <c r="DD207" s="360"/>
      <c r="DE207" s="360"/>
      <c r="DF207" s="360"/>
      <c r="DG207" s="360"/>
      <c r="DH207" s="360"/>
      <c r="DI207" s="360"/>
      <c r="DJ207" s="360"/>
      <c r="DK207" s="360"/>
      <c r="DL207" s="360"/>
      <c r="DM207" s="360"/>
      <c r="DN207" s="360"/>
      <c r="DO207" s="360"/>
      <c r="DP207" s="360"/>
      <c r="DQ207" s="360"/>
      <c r="DR207" s="360"/>
      <c r="DS207" s="360"/>
      <c r="DT207" s="360"/>
      <c r="DU207" s="360"/>
      <c r="DV207" s="360"/>
      <c r="DW207" s="360"/>
      <c r="DX207" s="360"/>
      <c r="DY207" s="360"/>
      <c r="DZ207" s="360"/>
      <c r="EA207" s="360"/>
      <c r="EB207" s="360"/>
      <c r="EC207" s="360"/>
      <c r="ED207" s="360"/>
      <c r="EE207" s="360"/>
      <c r="EF207" s="360"/>
      <c r="EG207" s="360"/>
      <c r="EH207" s="360"/>
      <c r="EI207" s="360"/>
      <c r="EJ207" s="360"/>
      <c r="EK207" s="360"/>
      <c r="EL207" s="360"/>
      <c r="EM207" s="360"/>
      <c r="EN207" s="360"/>
      <c r="EO207" s="360"/>
      <c r="EP207" s="360"/>
      <c r="EQ207" s="360"/>
      <c r="ER207" s="360"/>
      <c r="ES207" s="360"/>
      <c r="ET207" s="360"/>
      <c r="EU207" s="360"/>
      <c r="EV207" s="360"/>
      <c r="EW207" s="360"/>
      <c r="EX207" s="360"/>
      <c r="EY207" s="360"/>
      <c r="EZ207" s="360"/>
      <c r="FA207" s="360"/>
      <c r="FB207" s="360"/>
      <c r="FC207" s="360"/>
      <c r="FD207" s="360"/>
      <c r="FE207" s="360"/>
      <c r="FF207" s="360"/>
      <c r="FG207" s="360"/>
      <c r="FH207" s="360"/>
      <c r="FI207" s="360"/>
      <c r="FJ207" s="360"/>
      <c r="FK207" s="360"/>
      <c r="FL207" s="360"/>
      <c r="FM207" s="360"/>
      <c r="FN207" s="360"/>
      <c r="FO207" s="360"/>
      <c r="FP207" s="360"/>
      <c r="FQ207" s="360"/>
      <c r="FR207" s="360"/>
      <c r="FS207" s="360"/>
      <c r="FT207" s="360"/>
      <c r="FU207" s="360"/>
      <c r="FV207" s="360"/>
      <c r="FW207" s="360"/>
      <c r="FX207" s="360"/>
      <c r="FY207" s="360"/>
      <c r="FZ207" s="360"/>
      <c r="GA207" s="360"/>
      <c r="GB207" s="360"/>
      <c r="GC207" s="360"/>
      <c r="GD207" s="360"/>
      <c r="GE207" s="360"/>
      <c r="GF207" s="360"/>
      <c r="GG207" s="360"/>
      <c r="GH207" s="360"/>
      <c r="GI207" s="360"/>
      <c r="GJ207" s="360"/>
      <c r="GK207" s="360"/>
      <c r="GL207" s="360"/>
      <c r="GM207" s="360"/>
      <c r="GN207" s="360"/>
      <c r="GO207" s="360"/>
      <c r="GP207" s="360"/>
      <c r="GQ207" s="360"/>
      <c r="GR207" s="360"/>
      <c r="GS207" s="360"/>
      <c r="GT207" s="360"/>
      <c r="GU207" s="360"/>
      <c r="GV207" s="360"/>
      <c r="GW207" s="360"/>
      <c r="GX207" s="360"/>
      <c r="GY207" s="360"/>
      <c r="GZ207" s="360"/>
      <c r="HA207" s="360"/>
      <c r="HB207" s="360"/>
      <c r="HC207" s="360"/>
      <c r="HD207" s="360"/>
      <c r="HE207" s="360"/>
      <c r="HF207" s="360"/>
      <c r="HG207" s="360"/>
      <c r="HH207" s="360"/>
      <c r="HI207" s="360"/>
      <c r="HJ207" s="360"/>
      <c r="HK207" s="360"/>
      <c r="HL207" s="360"/>
      <c r="HM207" s="360"/>
      <c r="HN207" s="360"/>
      <c r="HO207" s="360"/>
      <c r="HP207" s="360"/>
      <c r="HQ207" s="360"/>
      <c r="HR207" s="360"/>
      <c r="HS207" s="360"/>
      <c r="HT207" s="360"/>
      <c r="HU207" s="360"/>
      <c r="HV207" s="360"/>
      <c r="HW207" s="360"/>
      <c r="HX207" s="360"/>
      <c r="HY207" s="360"/>
      <c r="HZ207" s="360"/>
      <c r="IA207" s="360"/>
      <c r="IB207" s="360"/>
      <c r="IC207" s="360"/>
      <c r="ID207" s="360"/>
      <c r="IE207" s="360"/>
      <c r="IF207" s="360"/>
      <c r="IG207" s="360"/>
      <c r="IH207" s="360"/>
      <c r="II207" s="360"/>
      <c r="IJ207" s="360"/>
      <c r="IK207" s="360"/>
      <c r="IL207" s="360"/>
      <c r="IM207" s="360"/>
      <c r="IN207" s="360"/>
      <c r="IO207" s="360"/>
      <c r="IP207" s="360"/>
      <c r="IQ207" s="360"/>
      <c r="IR207" s="360"/>
      <c r="IS207" s="360"/>
      <c r="IT207" s="360"/>
      <c r="IU207" s="360"/>
      <c r="IV207" s="360"/>
      <c r="IW207" s="360"/>
      <c r="IX207" s="360"/>
      <c r="IY207" s="360"/>
      <c r="IZ207" s="360"/>
      <c r="JA207" s="360"/>
      <c r="JB207" s="360"/>
      <c r="JC207" s="360"/>
      <c r="JD207" s="360"/>
      <c r="JE207" s="360"/>
      <c r="JF207" s="360"/>
      <c r="JG207" s="360"/>
      <c r="JH207" s="360"/>
      <c r="JI207" s="360"/>
      <c r="JJ207" s="360"/>
      <c r="JK207" s="360"/>
      <c r="JL207" s="360"/>
      <c r="JM207" s="360"/>
      <c r="JN207" s="360"/>
      <c r="JO207" s="360"/>
      <c r="JP207" s="360"/>
      <c r="JQ207" s="360"/>
      <c r="JR207" s="360"/>
      <c r="JS207" s="360"/>
      <c r="JT207" s="360"/>
      <c r="JU207" s="360"/>
      <c r="JV207" s="360"/>
      <c r="JW207" s="360"/>
      <c r="JX207" s="360"/>
      <c r="JY207" s="360"/>
    </row>
    <row r="208" spans="1:285" ht="146.25" x14ac:dyDescent="0.25">
      <c r="A208" s="126" t="s">
        <v>615</v>
      </c>
      <c r="B208" s="48" t="s">
        <v>58</v>
      </c>
      <c r="C208" s="48" t="s">
        <v>97</v>
      </c>
      <c r="D208" s="50"/>
      <c r="E208" s="50"/>
      <c r="F208" s="50"/>
      <c r="G208" s="50"/>
      <c r="H208" s="50"/>
      <c r="I208" s="50"/>
      <c r="J208" s="50"/>
      <c r="K208" s="87">
        <f t="shared" si="93"/>
        <v>0</v>
      </c>
      <c r="L208" s="50">
        <v>70000</v>
      </c>
      <c r="M208" s="50"/>
      <c r="N208" s="50"/>
      <c r="O208" s="50"/>
      <c r="P208" s="50"/>
      <c r="Q208" s="50"/>
      <c r="R208" s="49">
        <f t="shared" si="76"/>
        <v>70000</v>
      </c>
      <c r="S208" s="50"/>
      <c r="T208" s="50"/>
      <c r="U208" s="50"/>
      <c r="V208" s="50"/>
      <c r="W208" s="50"/>
      <c r="X208" s="50"/>
      <c r="Y208" s="87">
        <f t="shared" si="94"/>
        <v>0</v>
      </c>
      <c r="Z208" s="50"/>
      <c r="AA208" s="50"/>
      <c r="AB208" s="50"/>
      <c r="AC208" s="50"/>
      <c r="AD208" s="50"/>
      <c r="AE208" s="50"/>
      <c r="AF208" s="87">
        <f t="shared" si="95"/>
        <v>0</v>
      </c>
      <c r="AG208" s="50"/>
      <c r="AH208" s="50"/>
      <c r="AI208" s="50"/>
      <c r="AJ208" s="50"/>
      <c r="AK208" s="50"/>
      <c r="AL208" s="50"/>
      <c r="AM208" s="87">
        <f t="shared" si="96"/>
        <v>0</v>
      </c>
      <c r="AN208" s="50"/>
      <c r="AO208" s="50"/>
      <c r="AP208" s="50"/>
      <c r="AQ208" s="50"/>
      <c r="AR208" s="50"/>
      <c r="AS208" s="50"/>
      <c r="AT208" s="87">
        <f t="shared" si="97"/>
        <v>0</v>
      </c>
      <c r="AU208" s="95">
        <f t="shared" si="92"/>
        <v>70000</v>
      </c>
      <c r="AV208" s="89" t="s">
        <v>882</v>
      </c>
      <c r="AW208" s="50">
        <v>2023</v>
      </c>
      <c r="AX208" s="50">
        <v>2023</v>
      </c>
      <c r="AY208" s="48" t="s">
        <v>68</v>
      </c>
    </row>
    <row r="209" spans="1:51" ht="110.25" x14ac:dyDescent="0.25">
      <c r="A209" s="126" t="s">
        <v>616</v>
      </c>
      <c r="B209" s="48" t="s">
        <v>59</v>
      </c>
      <c r="C209" s="48" t="s">
        <v>97</v>
      </c>
      <c r="D209" s="50"/>
      <c r="E209" s="50"/>
      <c r="F209" s="50"/>
      <c r="G209" s="50"/>
      <c r="H209" s="50"/>
      <c r="I209" s="50"/>
      <c r="J209" s="50"/>
      <c r="K209" s="87">
        <f t="shared" si="93"/>
        <v>0</v>
      </c>
      <c r="L209" s="50">
        <v>130000</v>
      </c>
      <c r="M209" s="50"/>
      <c r="N209" s="50"/>
      <c r="O209" s="50"/>
      <c r="P209" s="50"/>
      <c r="Q209" s="50"/>
      <c r="R209" s="49">
        <f t="shared" si="76"/>
        <v>130000</v>
      </c>
      <c r="S209" s="50"/>
      <c r="T209" s="50"/>
      <c r="U209" s="50"/>
      <c r="V209" s="50"/>
      <c r="W209" s="50"/>
      <c r="X209" s="50"/>
      <c r="Y209" s="87">
        <f t="shared" si="94"/>
        <v>0</v>
      </c>
      <c r="Z209" s="50"/>
      <c r="AA209" s="50"/>
      <c r="AB209" s="50"/>
      <c r="AC209" s="50"/>
      <c r="AD209" s="50"/>
      <c r="AE209" s="50"/>
      <c r="AF209" s="87">
        <f t="shared" si="95"/>
        <v>0</v>
      </c>
      <c r="AG209" s="50"/>
      <c r="AH209" s="50"/>
      <c r="AI209" s="50"/>
      <c r="AJ209" s="50"/>
      <c r="AK209" s="50"/>
      <c r="AL209" s="50"/>
      <c r="AM209" s="87">
        <f t="shared" si="96"/>
        <v>0</v>
      </c>
      <c r="AN209" s="50"/>
      <c r="AO209" s="50"/>
      <c r="AP209" s="50"/>
      <c r="AQ209" s="50"/>
      <c r="AR209" s="50"/>
      <c r="AS209" s="50"/>
      <c r="AT209" s="87">
        <f t="shared" si="97"/>
        <v>0</v>
      </c>
      <c r="AU209" s="95">
        <f t="shared" si="92"/>
        <v>130000</v>
      </c>
      <c r="AV209" s="89" t="s">
        <v>883</v>
      </c>
      <c r="AW209" s="50">
        <v>2023</v>
      </c>
      <c r="AX209" s="50">
        <v>2023</v>
      </c>
      <c r="AY209" s="48" t="s">
        <v>68</v>
      </c>
    </row>
    <row r="210" spans="1:51" x14ac:dyDescent="0.25">
      <c r="A210" s="386" t="s">
        <v>617</v>
      </c>
      <c r="B210" s="387"/>
      <c r="C210" s="387"/>
      <c r="D210" s="387"/>
      <c r="E210" s="387"/>
      <c r="F210" s="387"/>
      <c r="G210" s="387"/>
      <c r="H210" s="387"/>
      <c r="I210" s="387"/>
      <c r="J210" s="387"/>
      <c r="K210" s="387"/>
      <c r="L210" s="387"/>
      <c r="M210" s="387"/>
      <c r="N210" s="387"/>
      <c r="O210" s="387"/>
      <c r="P210" s="387"/>
      <c r="Q210" s="387"/>
      <c r="R210" s="387"/>
      <c r="S210" s="387"/>
      <c r="T210" s="387"/>
      <c r="U210" s="387"/>
      <c r="V210" s="387"/>
      <c r="W210" s="387"/>
      <c r="X210" s="387"/>
      <c r="Y210" s="387"/>
      <c r="Z210" s="387"/>
      <c r="AA210" s="387"/>
      <c r="AB210" s="387"/>
      <c r="AC210" s="387"/>
      <c r="AD210" s="387"/>
      <c r="AE210" s="387"/>
      <c r="AF210" s="387"/>
      <c r="AG210" s="387"/>
      <c r="AH210" s="387"/>
      <c r="AI210" s="387"/>
      <c r="AJ210" s="387"/>
      <c r="AK210" s="387"/>
      <c r="AL210" s="387"/>
      <c r="AM210" s="387"/>
      <c r="AN210" s="387"/>
      <c r="AO210" s="387"/>
      <c r="AP210" s="387"/>
      <c r="AQ210" s="387"/>
      <c r="AR210" s="387"/>
      <c r="AS210" s="387"/>
      <c r="AT210" s="387"/>
      <c r="AU210" s="387"/>
      <c r="AV210" s="387"/>
      <c r="AW210" s="387"/>
      <c r="AX210" s="387"/>
      <c r="AY210" s="387"/>
    </row>
    <row r="211" spans="1:51" ht="240" x14ac:dyDescent="0.25">
      <c r="A211" s="126" t="s">
        <v>433</v>
      </c>
      <c r="B211" s="51" t="s">
        <v>108</v>
      </c>
      <c r="C211" s="48" t="s">
        <v>97</v>
      </c>
      <c r="D211" s="103"/>
      <c r="E211" s="50">
        <v>30000</v>
      </c>
      <c r="F211" s="50"/>
      <c r="G211" s="50"/>
      <c r="H211" s="50"/>
      <c r="I211" s="50"/>
      <c r="J211" s="50"/>
      <c r="K211" s="87">
        <f>E211+F211+G211+I211</f>
        <v>30000</v>
      </c>
      <c r="L211" s="50">
        <v>30000</v>
      </c>
      <c r="M211" s="50"/>
      <c r="N211" s="50"/>
      <c r="O211" s="50"/>
      <c r="P211" s="50"/>
      <c r="Q211" s="50"/>
      <c r="R211" s="49">
        <f t="shared" si="76"/>
        <v>30000</v>
      </c>
      <c r="S211" s="50">
        <v>30000</v>
      </c>
      <c r="T211" s="50"/>
      <c r="U211" s="50"/>
      <c r="V211" s="50"/>
      <c r="W211" s="50"/>
      <c r="X211" s="50"/>
      <c r="Y211" s="87">
        <f>S211+T211+U211+W211</f>
        <v>30000</v>
      </c>
      <c r="Z211" s="50">
        <v>30000</v>
      </c>
      <c r="AA211" s="50"/>
      <c r="AB211" s="50"/>
      <c r="AC211" s="50"/>
      <c r="AD211" s="50"/>
      <c r="AE211" s="50"/>
      <c r="AF211" s="87">
        <f>Z211+AA211+AB211+AD211</f>
        <v>30000</v>
      </c>
      <c r="AG211" s="50">
        <v>30000</v>
      </c>
      <c r="AH211" s="50"/>
      <c r="AI211" s="50"/>
      <c r="AJ211" s="50"/>
      <c r="AK211" s="50"/>
      <c r="AL211" s="50"/>
      <c r="AM211" s="87">
        <f>AG211+AH211+AI211+AK211</f>
        <v>30000</v>
      </c>
      <c r="AN211" s="50">
        <v>30000</v>
      </c>
      <c r="AO211" s="50"/>
      <c r="AP211" s="50"/>
      <c r="AQ211" s="50"/>
      <c r="AR211" s="50"/>
      <c r="AS211" s="50"/>
      <c r="AT211" s="87">
        <f>AN211+AO211+AP211+AR211</f>
        <v>30000</v>
      </c>
      <c r="AU211" s="95">
        <f t="shared" ref="AU211" si="98">AT211+AM211+AF211+Y211+R211+K211</f>
        <v>180000</v>
      </c>
      <c r="AV211" s="89" t="s">
        <v>805</v>
      </c>
      <c r="AW211" s="50">
        <v>2022</v>
      </c>
      <c r="AX211" s="50">
        <v>2027</v>
      </c>
      <c r="AY211" s="48" t="s">
        <v>88</v>
      </c>
    </row>
    <row r="212" spans="1:51" x14ac:dyDescent="0.25">
      <c r="K212" s="3"/>
      <c r="R212" s="3"/>
    </row>
    <row r="213" spans="1:51" x14ac:dyDescent="0.25">
      <c r="K213" s="3"/>
      <c r="R213" s="3"/>
    </row>
    <row r="214" spans="1:51" x14ac:dyDescent="0.25">
      <c r="K214" s="3"/>
      <c r="R214" s="3"/>
    </row>
    <row r="215" spans="1:51" x14ac:dyDescent="0.25">
      <c r="K215" s="3"/>
      <c r="R215" s="3"/>
    </row>
    <row r="216" spans="1:51" ht="18.75" x14ac:dyDescent="0.25">
      <c r="A216" s="159" t="s">
        <v>654</v>
      </c>
      <c r="B216" s="160" t="s">
        <v>655</v>
      </c>
      <c r="C216" s="20"/>
      <c r="D216" s="20"/>
      <c r="E216" s="12"/>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3"/>
      <c r="AV216" s="45"/>
      <c r="AW216" s="20"/>
      <c r="AX216" s="12"/>
      <c r="AY216" s="20"/>
    </row>
    <row r="217" spans="1:51" x14ac:dyDescent="0.25">
      <c r="K217" s="3"/>
      <c r="R217" s="3"/>
    </row>
    <row r="218" spans="1:51" x14ac:dyDescent="0.25">
      <c r="K218" s="3"/>
      <c r="R218" s="3"/>
    </row>
    <row r="219" spans="1:51" x14ac:dyDescent="0.25">
      <c r="K219" s="3"/>
      <c r="R219" s="3"/>
    </row>
    <row r="220" spans="1:51" x14ac:dyDescent="0.25">
      <c r="K220" s="3"/>
      <c r="R220" s="3"/>
    </row>
    <row r="221" spans="1:51" x14ac:dyDescent="0.25">
      <c r="K221" s="3"/>
      <c r="R221" s="3"/>
    </row>
    <row r="222" spans="1:51" x14ac:dyDescent="0.25">
      <c r="K222" s="3"/>
      <c r="R222" s="3"/>
    </row>
    <row r="223" spans="1:51" x14ac:dyDescent="0.25">
      <c r="K223" s="3"/>
      <c r="R223" s="3"/>
    </row>
    <row r="224" spans="1:51"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row r="1062" spans="11:18" x14ac:dyDescent="0.25">
      <c r="K1062" s="3"/>
      <c r="R1062" s="3"/>
    </row>
    <row r="1063" spans="11:18" x14ac:dyDescent="0.25">
      <c r="K1063" s="3"/>
      <c r="R1063" s="3"/>
    </row>
    <row r="1064" spans="11:18" x14ac:dyDescent="0.25">
      <c r="K1064" s="3"/>
      <c r="R1064" s="3"/>
    </row>
    <row r="1065" spans="11:18" x14ac:dyDescent="0.25">
      <c r="K1065" s="3"/>
      <c r="R1065" s="3"/>
    </row>
    <row r="1066" spans="11:18" x14ac:dyDescent="0.25">
      <c r="K1066" s="3"/>
      <c r="R1066" s="3"/>
    </row>
    <row r="1067" spans="11:18" x14ac:dyDescent="0.25">
      <c r="K1067" s="3"/>
      <c r="R106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8">
    <mergeCell ref="A17:AY17"/>
    <mergeCell ref="A95:AY95"/>
    <mergeCell ref="A146:AY146"/>
    <mergeCell ref="A158:AY158"/>
    <mergeCell ref="A155:AY155"/>
    <mergeCell ref="A157:D157"/>
    <mergeCell ref="A102:AY102"/>
    <mergeCell ref="A19:AY19"/>
    <mergeCell ref="A55:AY55"/>
    <mergeCell ref="A93:AY93"/>
    <mergeCell ref="A57:AY57"/>
    <mergeCell ref="A154:AY154"/>
    <mergeCell ref="A152:AY152"/>
    <mergeCell ref="A172:AY172"/>
    <mergeCell ref="A160:AY160"/>
    <mergeCell ref="A166:AY166"/>
    <mergeCell ref="A168:AY168"/>
    <mergeCell ref="A170:AY170"/>
    <mergeCell ref="A165:AY16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N3:AT3"/>
    <mergeCell ref="S3:Y3"/>
    <mergeCell ref="Z3:AF3"/>
    <mergeCell ref="A6:D6"/>
    <mergeCell ref="A3:A5"/>
    <mergeCell ref="B3:B5"/>
    <mergeCell ref="C3:C5"/>
    <mergeCell ref="D3:D5"/>
    <mergeCell ref="A7:D7"/>
    <mergeCell ref="A128:AY128"/>
    <mergeCell ref="A130:AY130"/>
    <mergeCell ref="A133:AY133"/>
    <mergeCell ref="A135:AY135"/>
    <mergeCell ref="A8:AY8"/>
    <mergeCell ref="A58:AY58"/>
    <mergeCell ref="A20:AY20"/>
    <mergeCell ref="A60:AY60"/>
    <mergeCell ref="A62:AY62"/>
    <mergeCell ref="A66:D66"/>
    <mergeCell ref="A96:D96"/>
    <mergeCell ref="A132:D132"/>
    <mergeCell ref="A97:AY97"/>
    <mergeCell ref="A126:AY126"/>
    <mergeCell ref="A106:AY106"/>
    <mergeCell ref="A210:AY210"/>
    <mergeCell ref="A197:AY197"/>
    <mergeCell ref="A203:AY203"/>
    <mergeCell ref="A175:AY175"/>
    <mergeCell ref="A174:D174"/>
    <mergeCell ref="A192:AY192"/>
    <mergeCell ref="A190:AY190"/>
    <mergeCell ref="A188:AY188"/>
    <mergeCell ref="A178:AY178"/>
    <mergeCell ref="B177:AY177"/>
    <mergeCell ref="A196:AY196"/>
    <mergeCell ref="A194:AY194"/>
    <mergeCell ref="A207:AY207"/>
    <mergeCell ref="A11:AY11"/>
    <mergeCell ref="A15:AY15"/>
    <mergeCell ref="A139:AY139"/>
    <mergeCell ref="A142:AY142"/>
    <mergeCell ref="A144:AY144"/>
    <mergeCell ref="A141:D141"/>
    <mergeCell ref="A67:AY67"/>
    <mergeCell ref="A64:AY64"/>
    <mergeCell ref="A72:AY72"/>
    <mergeCell ref="A94:AY94"/>
    <mergeCell ref="A137:AY137"/>
    <mergeCell ref="A91:AY91"/>
    <mergeCell ref="A25:AY25"/>
    <mergeCell ref="A52:AY52"/>
    <mergeCell ref="A100:AY100"/>
    <mergeCell ref="A105:AY105"/>
  </mergeCells>
  <phoneticPr fontId="8" type="noConversion"/>
  <conditionalFormatting sqref="E132:AU132">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topLeftCell="N1" zoomScale="40" zoomScaleNormal="40" workbookViewId="0">
      <selection activeCell="AD46" sqref="AD46"/>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407" t="s">
        <v>200</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row>
    <row r="2" spans="1:51" s="12" customFormat="1" ht="56.25" customHeight="1" thickBot="1" x14ac:dyDescent="0.35">
      <c r="A2" s="408" t="s">
        <v>202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row>
    <row r="3" spans="1:51" ht="18" customHeight="1" thickBot="1" x14ac:dyDescent="0.3">
      <c r="A3" s="444" t="s">
        <v>1</v>
      </c>
      <c r="B3" s="444" t="s">
        <v>0</v>
      </c>
      <c r="C3" s="444" t="s">
        <v>25</v>
      </c>
      <c r="D3" s="444" t="s">
        <v>24</v>
      </c>
      <c r="E3" s="447">
        <v>2022</v>
      </c>
      <c r="F3" s="448"/>
      <c r="G3" s="448"/>
      <c r="H3" s="448"/>
      <c r="I3" s="448"/>
      <c r="J3" s="448"/>
      <c r="K3" s="449"/>
      <c r="L3" s="447">
        <v>2023</v>
      </c>
      <c r="M3" s="448"/>
      <c r="N3" s="448"/>
      <c r="O3" s="448"/>
      <c r="P3" s="448"/>
      <c r="Q3" s="448"/>
      <c r="R3" s="449"/>
      <c r="S3" s="447">
        <v>2024</v>
      </c>
      <c r="T3" s="448"/>
      <c r="U3" s="448"/>
      <c r="V3" s="448"/>
      <c r="W3" s="448"/>
      <c r="X3" s="448"/>
      <c r="Y3" s="449"/>
      <c r="Z3" s="447">
        <v>2025</v>
      </c>
      <c r="AA3" s="448"/>
      <c r="AB3" s="448"/>
      <c r="AC3" s="448"/>
      <c r="AD3" s="448"/>
      <c r="AE3" s="448"/>
      <c r="AF3" s="449"/>
      <c r="AG3" s="447">
        <v>2026</v>
      </c>
      <c r="AH3" s="448"/>
      <c r="AI3" s="448"/>
      <c r="AJ3" s="448"/>
      <c r="AK3" s="448"/>
      <c r="AL3" s="448"/>
      <c r="AM3" s="449"/>
      <c r="AN3" s="447">
        <v>2027</v>
      </c>
      <c r="AO3" s="448"/>
      <c r="AP3" s="448"/>
      <c r="AQ3" s="448"/>
      <c r="AR3" s="448"/>
      <c r="AS3" s="448"/>
      <c r="AT3" s="449"/>
      <c r="AU3" s="444" t="s">
        <v>27</v>
      </c>
      <c r="AV3" s="450" t="s">
        <v>4</v>
      </c>
      <c r="AW3" s="453" t="s">
        <v>21</v>
      </c>
      <c r="AX3" s="453" t="s">
        <v>22</v>
      </c>
      <c r="AY3" s="450" t="s">
        <v>5</v>
      </c>
    </row>
    <row r="4" spans="1:51" ht="27" customHeight="1" thickBot="1" x14ac:dyDescent="0.3">
      <c r="A4" s="460"/>
      <c r="B4" s="445"/>
      <c r="C4" s="445"/>
      <c r="D4" s="445"/>
      <c r="E4" s="400" t="s">
        <v>653</v>
      </c>
      <c r="F4" s="400"/>
      <c r="G4" s="400"/>
      <c r="H4" s="400"/>
      <c r="I4" s="400"/>
      <c r="J4" s="400"/>
      <c r="K4" s="401"/>
      <c r="L4" s="400" t="s">
        <v>653</v>
      </c>
      <c r="M4" s="400"/>
      <c r="N4" s="400"/>
      <c r="O4" s="400"/>
      <c r="P4" s="400"/>
      <c r="Q4" s="400"/>
      <c r="R4" s="401"/>
      <c r="S4" s="400" t="s">
        <v>653</v>
      </c>
      <c r="T4" s="400"/>
      <c r="U4" s="400"/>
      <c r="V4" s="400"/>
      <c r="W4" s="400"/>
      <c r="X4" s="400"/>
      <c r="Y4" s="401"/>
      <c r="Z4" s="400" t="s">
        <v>653</v>
      </c>
      <c r="AA4" s="400"/>
      <c r="AB4" s="400"/>
      <c r="AC4" s="400"/>
      <c r="AD4" s="400"/>
      <c r="AE4" s="400"/>
      <c r="AF4" s="401"/>
      <c r="AG4" s="400" t="s">
        <v>653</v>
      </c>
      <c r="AH4" s="400"/>
      <c r="AI4" s="400"/>
      <c r="AJ4" s="400"/>
      <c r="AK4" s="400"/>
      <c r="AL4" s="400"/>
      <c r="AM4" s="401"/>
      <c r="AN4" s="400" t="s">
        <v>653</v>
      </c>
      <c r="AO4" s="400"/>
      <c r="AP4" s="400"/>
      <c r="AQ4" s="400"/>
      <c r="AR4" s="400"/>
      <c r="AS4" s="400"/>
      <c r="AT4" s="401"/>
      <c r="AU4" s="445"/>
      <c r="AV4" s="451"/>
      <c r="AW4" s="454"/>
      <c r="AX4" s="454"/>
      <c r="AY4" s="451"/>
    </row>
    <row r="5" spans="1:51" ht="102.75" customHeight="1" thickBot="1" x14ac:dyDescent="0.3">
      <c r="A5" s="461"/>
      <c r="B5" s="446"/>
      <c r="C5" s="446"/>
      <c r="D5" s="446"/>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46"/>
      <c r="AV5" s="452"/>
      <c r="AW5" s="455"/>
      <c r="AX5" s="455"/>
      <c r="AY5" s="452"/>
    </row>
    <row r="6" spans="1:51" s="4" customFormat="1" ht="36.75" customHeight="1" thickBot="1" x14ac:dyDescent="0.3">
      <c r="A6" s="442"/>
      <c r="B6" s="443"/>
      <c r="C6" s="443"/>
      <c r="D6" s="443"/>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58" t="s">
        <v>618</v>
      </c>
      <c r="B7" s="459"/>
      <c r="C7" s="459"/>
      <c r="D7" s="459"/>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56" t="s">
        <v>619</v>
      </c>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row>
    <row r="9" spans="1:51" ht="93" customHeight="1" x14ac:dyDescent="0.25">
      <c r="A9" s="156" t="s">
        <v>434</v>
      </c>
      <c r="B9" s="38" t="s">
        <v>60</v>
      </c>
      <c r="C9" s="32" t="s">
        <v>97</v>
      </c>
      <c r="D9" s="200"/>
      <c r="E9" s="201"/>
      <c r="F9" s="202"/>
      <c r="G9" s="203"/>
      <c r="H9" s="40"/>
      <c r="I9" s="204"/>
      <c r="J9" s="40"/>
      <c r="K9" s="47">
        <f>E9+F9+G9+I9</f>
        <v>0</v>
      </c>
      <c r="L9" s="162">
        <v>259550</v>
      </c>
      <c r="M9" s="40"/>
      <c r="N9" s="40">
        <v>49000</v>
      </c>
      <c r="O9" s="40"/>
      <c r="P9" s="205">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6" t="s">
        <v>806</v>
      </c>
      <c r="AW9" s="36">
        <v>2023</v>
      </c>
      <c r="AX9" s="36">
        <v>2023</v>
      </c>
      <c r="AY9" s="26" t="s">
        <v>68</v>
      </c>
    </row>
    <row r="10" spans="1:51" ht="149.25" customHeight="1" thickBot="1" x14ac:dyDescent="0.3">
      <c r="A10" s="128" t="s">
        <v>631</v>
      </c>
      <c r="B10" s="38" t="s">
        <v>123</v>
      </c>
      <c r="C10" s="32" t="s">
        <v>97</v>
      </c>
      <c r="D10" s="40"/>
      <c r="E10" s="207"/>
      <c r="F10" s="40"/>
      <c r="G10" s="208"/>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774</v>
      </c>
      <c r="AW10" s="36">
        <v>2023</v>
      </c>
      <c r="AX10" s="36">
        <v>2023</v>
      </c>
      <c r="AY10" s="26" t="s">
        <v>68</v>
      </c>
    </row>
    <row r="11" spans="1:51" s="20" customFormat="1" ht="45" hidden="1" customHeight="1" thickBot="1" x14ac:dyDescent="0.3">
      <c r="A11" s="24" t="s">
        <v>632</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56" t="s">
        <v>620</v>
      </c>
      <c r="B12" s="457"/>
      <c r="C12" s="457"/>
      <c r="D12" s="457"/>
      <c r="E12" s="457"/>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row>
    <row r="13" spans="1:51" s="20" customFormat="1" ht="45" hidden="1" customHeight="1" thickBot="1" x14ac:dyDescent="0.3">
      <c r="A13" s="24" t="s">
        <v>435</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56" t="s">
        <v>621</v>
      </c>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c r="AY14" s="457"/>
    </row>
    <row r="15" spans="1:51" s="20" customFormat="1" ht="45" hidden="1" customHeight="1" thickBot="1" x14ac:dyDescent="0.3">
      <c r="A15" s="24" t="s">
        <v>436</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56" t="s">
        <v>622</v>
      </c>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c r="AY16" s="457"/>
    </row>
    <row r="17" spans="1:51" s="20" customFormat="1" ht="45" hidden="1" customHeight="1" thickBot="1" x14ac:dyDescent="0.3">
      <c r="A17" s="24" t="s">
        <v>437</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56" t="s">
        <v>623</v>
      </c>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row>
    <row r="19" spans="1:51" s="20" customFormat="1" ht="45" hidden="1" customHeight="1" thickBot="1" x14ac:dyDescent="0.3">
      <c r="A19" s="24" t="s">
        <v>438</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56" t="s">
        <v>624</v>
      </c>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row>
    <row r="21" spans="1:51" s="20" customFormat="1" ht="45" hidden="1" customHeight="1" thickBot="1" x14ac:dyDescent="0.3">
      <c r="A21" s="24" t="s">
        <v>439</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1" t="s">
        <v>439</v>
      </c>
      <c r="B22" s="232" t="s">
        <v>920</v>
      </c>
      <c r="C22" s="233" t="s">
        <v>97</v>
      </c>
      <c r="D22" s="234"/>
      <c r="E22" s="235"/>
      <c r="F22" s="235"/>
      <c r="G22" s="234"/>
      <c r="H22" s="234"/>
      <c r="I22" s="234"/>
      <c r="J22" s="234"/>
      <c r="K22" s="236">
        <f t="shared" si="61"/>
        <v>0</v>
      </c>
      <c r="L22" s="235"/>
      <c r="M22" s="235"/>
      <c r="N22" s="235">
        <v>6000000</v>
      </c>
      <c r="O22" s="233" t="s">
        <v>923</v>
      </c>
      <c r="P22" s="235">
        <v>4000000</v>
      </c>
      <c r="Q22" s="233" t="s">
        <v>921</v>
      </c>
      <c r="R22" s="236">
        <f>L22+M22+N22+P22</f>
        <v>10000000</v>
      </c>
      <c r="S22" s="234"/>
      <c r="T22" s="234"/>
      <c r="U22" s="235">
        <v>6000000</v>
      </c>
      <c r="V22" s="233" t="s">
        <v>923</v>
      </c>
      <c r="W22" s="235">
        <v>4000000</v>
      </c>
      <c r="X22" s="233" t="s">
        <v>921</v>
      </c>
      <c r="Y22" s="236">
        <f t="shared" si="63"/>
        <v>10000000</v>
      </c>
      <c r="Z22" s="234"/>
      <c r="AA22" s="234"/>
      <c r="AB22" s="234"/>
      <c r="AC22" s="234"/>
      <c r="AD22" s="234"/>
      <c r="AE22" s="234"/>
      <c r="AF22" s="236">
        <f t="shared" si="64"/>
        <v>0</v>
      </c>
      <c r="AG22" s="234"/>
      <c r="AH22" s="234"/>
      <c r="AI22" s="234"/>
      <c r="AJ22" s="234"/>
      <c r="AK22" s="234"/>
      <c r="AL22" s="234"/>
      <c r="AM22" s="236">
        <f t="shared" si="65"/>
        <v>0</v>
      </c>
      <c r="AN22" s="234"/>
      <c r="AO22" s="234"/>
      <c r="AP22" s="234"/>
      <c r="AQ22" s="234"/>
      <c r="AR22" s="234"/>
      <c r="AS22" s="234"/>
      <c r="AT22" s="236">
        <f t="shared" si="66"/>
        <v>0</v>
      </c>
      <c r="AU22" s="237">
        <f>AT22+AM22+AF22+Y22+R22+K22</f>
        <v>20000000</v>
      </c>
      <c r="AV22" s="238" t="s">
        <v>924</v>
      </c>
      <c r="AW22" s="234">
        <v>2023</v>
      </c>
      <c r="AX22" s="234">
        <v>2024</v>
      </c>
      <c r="AY22" s="239" t="s">
        <v>922</v>
      </c>
    </row>
    <row r="23" spans="1:51" ht="41.25" customHeight="1" thickBot="1" x14ac:dyDescent="0.3">
      <c r="A23" s="388" t="s">
        <v>925</v>
      </c>
      <c r="B23" s="389"/>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row>
    <row r="24" spans="1:51" s="20" customFormat="1" ht="31.5" customHeight="1" x14ac:dyDescent="0.25">
      <c r="A24" s="456" t="s">
        <v>625</v>
      </c>
      <c r="B24" s="457"/>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row>
    <row r="25" spans="1:51" ht="141" customHeight="1" thickBot="1" x14ac:dyDescent="0.3">
      <c r="A25" s="128" t="s">
        <v>626</v>
      </c>
      <c r="B25" s="32" t="s">
        <v>238</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775</v>
      </c>
      <c r="AW25" s="40">
        <v>2024</v>
      </c>
      <c r="AX25" s="40">
        <v>2024</v>
      </c>
      <c r="AY25" s="25" t="s">
        <v>234</v>
      </c>
    </row>
    <row r="26" spans="1:51" s="20" customFormat="1" ht="31.5" customHeight="1" x14ac:dyDescent="0.25">
      <c r="A26" s="456" t="s">
        <v>627</v>
      </c>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row>
    <row r="27" spans="1:51" s="20" customFormat="1" ht="45" hidden="1" customHeight="1" x14ac:dyDescent="0.25">
      <c r="A27" s="24" t="s">
        <v>628</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654</v>
      </c>
      <c r="B33" s="160" t="s">
        <v>655</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2:AY2"/>
    <mergeCell ref="AN4:AT4"/>
    <mergeCell ref="AN3:AT3"/>
    <mergeCell ref="AG3:AM3"/>
    <mergeCell ref="A3:A5"/>
    <mergeCell ref="AG4:AM4"/>
    <mergeCell ref="S4:Y4"/>
    <mergeCell ref="AY3:AY5"/>
    <mergeCell ref="A26:AY26"/>
    <mergeCell ref="A8:AY8"/>
    <mergeCell ref="A20:AY20"/>
    <mergeCell ref="A24:AY24"/>
    <mergeCell ref="A7:D7"/>
    <mergeCell ref="A18:AY18"/>
    <mergeCell ref="A12:AY12"/>
    <mergeCell ref="A14:AY14"/>
    <mergeCell ref="A16:AY16"/>
    <mergeCell ref="A23:AY23"/>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topLeftCell="F1" zoomScale="40" zoomScaleNormal="40" zoomScaleSheetLayoutView="50" zoomScalePageLayoutView="90" workbookViewId="0">
      <selection activeCell="L22" sqref="L22"/>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07" t="s">
        <v>198</v>
      </c>
      <c r="B2" s="407"/>
      <c r="C2" s="407"/>
      <c r="D2" s="407"/>
      <c r="E2" s="407"/>
      <c r="F2" s="407"/>
      <c r="G2" s="407"/>
      <c r="H2" s="407"/>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row>
    <row r="3" spans="1:51" s="12" customFormat="1" ht="56.25" customHeight="1" thickBot="1" x14ac:dyDescent="0.35">
      <c r="A3" s="408" t="s">
        <v>203</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row>
    <row r="4" spans="1:51" ht="18" customHeight="1" thickBot="1" x14ac:dyDescent="0.3">
      <c r="A4" s="444" t="s">
        <v>1</v>
      </c>
      <c r="B4" s="444" t="s">
        <v>0</v>
      </c>
      <c r="C4" s="444" t="s">
        <v>25</v>
      </c>
      <c r="D4" s="444" t="s">
        <v>24</v>
      </c>
      <c r="E4" s="447">
        <v>2022</v>
      </c>
      <c r="F4" s="470"/>
      <c r="G4" s="470"/>
      <c r="H4" s="470"/>
      <c r="I4" s="470"/>
      <c r="J4" s="470"/>
      <c r="K4" s="471"/>
      <c r="L4" s="447">
        <v>2023</v>
      </c>
      <c r="M4" s="470"/>
      <c r="N4" s="470"/>
      <c r="O4" s="470"/>
      <c r="P4" s="470"/>
      <c r="Q4" s="470"/>
      <c r="R4" s="471"/>
      <c r="S4" s="447">
        <v>2024</v>
      </c>
      <c r="T4" s="470"/>
      <c r="U4" s="470"/>
      <c r="V4" s="470"/>
      <c r="W4" s="470"/>
      <c r="X4" s="470"/>
      <c r="Y4" s="471"/>
      <c r="Z4" s="447">
        <v>2025</v>
      </c>
      <c r="AA4" s="470"/>
      <c r="AB4" s="470"/>
      <c r="AC4" s="470"/>
      <c r="AD4" s="470"/>
      <c r="AE4" s="470"/>
      <c r="AF4" s="471"/>
      <c r="AG4" s="447">
        <v>2026</v>
      </c>
      <c r="AH4" s="470"/>
      <c r="AI4" s="470"/>
      <c r="AJ4" s="470"/>
      <c r="AK4" s="470"/>
      <c r="AL4" s="470"/>
      <c r="AM4" s="471"/>
      <c r="AN4" s="447">
        <v>2027</v>
      </c>
      <c r="AO4" s="470"/>
      <c r="AP4" s="470"/>
      <c r="AQ4" s="470"/>
      <c r="AR4" s="470"/>
      <c r="AS4" s="470"/>
      <c r="AT4" s="471"/>
      <c r="AU4" s="444" t="s">
        <v>27</v>
      </c>
      <c r="AV4" s="444" t="s">
        <v>4</v>
      </c>
      <c r="AW4" s="467" t="s">
        <v>21</v>
      </c>
      <c r="AX4" s="467" t="s">
        <v>22</v>
      </c>
      <c r="AY4" s="444" t="s">
        <v>5</v>
      </c>
    </row>
    <row r="5" spans="1:51" ht="27" customHeight="1" thickBot="1" x14ac:dyDescent="0.3">
      <c r="A5" s="463"/>
      <c r="B5" s="463"/>
      <c r="C5" s="463"/>
      <c r="D5" s="463"/>
      <c r="E5" s="400" t="s">
        <v>653</v>
      </c>
      <c r="F5" s="400"/>
      <c r="G5" s="400"/>
      <c r="H5" s="400"/>
      <c r="I5" s="400"/>
      <c r="J5" s="400"/>
      <c r="K5" s="401"/>
      <c r="L5" s="400" t="s">
        <v>653</v>
      </c>
      <c r="M5" s="400"/>
      <c r="N5" s="400"/>
      <c r="O5" s="400"/>
      <c r="P5" s="400"/>
      <c r="Q5" s="400"/>
      <c r="R5" s="401"/>
      <c r="S5" s="400" t="s">
        <v>653</v>
      </c>
      <c r="T5" s="400"/>
      <c r="U5" s="400"/>
      <c r="V5" s="400"/>
      <c r="W5" s="400"/>
      <c r="X5" s="400"/>
      <c r="Y5" s="401"/>
      <c r="Z5" s="400" t="s">
        <v>653</v>
      </c>
      <c r="AA5" s="400"/>
      <c r="AB5" s="400"/>
      <c r="AC5" s="400"/>
      <c r="AD5" s="400"/>
      <c r="AE5" s="400"/>
      <c r="AF5" s="401"/>
      <c r="AG5" s="400" t="s">
        <v>653</v>
      </c>
      <c r="AH5" s="400"/>
      <c r="AI5" s="400"/>
      <c r="AJ5" s="400"/>
      <c r="AK5" s="400"/>
      <c r="AL5" s="400"/>
      <c r="AM5" s="401"/>
      <c r="AN5" s="400" t="s">
        <v>653</v>
      </c>
      <c r="AO5" s="400"/>
      <c r="AP5" s="400"/>
      <c r="AQ5" s="400"/>
      <c r="AR5" s="400"/>
      <c r="AS5" s="400"/>
      <c r="AT5" s="401"/>
      <c r="AU5" s="463"/>
      <c r="AV5" s="463"/>
      <c r="AW5" s="468"/>
      <c r="AX5" s="468"/>
      <c r="AY5" s="463"/>
    </row>
    <row r="6" spans="1:51" ht="102.75" customHeight="1" thickBot="1" x14ac:dyDescent="0.3">
      <c r="A6" s="464"/>
      <c r="B6" s="464"/>
      <c r="C6" s="464"/>
      <c r="D6" s="464"/>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64"/>
      <c r="AV6" s="464"/>
      <c r="AW6" s="469"/>
      <c r="AX6" s="469"/>
      <c r="AY6" s="464"/>
    </row>
    <row r="7" spans="1:51" s="8" customFormat="1" ht="18.75" customHeight="1" thickBot="1" x14ac:dyDescent="0.3">
      <c r="A7" s="442"/>
      <c r="B7" s="465"/>
      <c r="C7" s="465"/>
      <c r="D7" s="466"/>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58" t="s">
        <v>440</v>
      </c>
      <c r="B8" s="459"/>
      <c r="C8" s="459"/>
      <c r="D8" s="459"/>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56" t="s">
        <v>629</v>
      </c>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row>
    <row r="10" spans="1:51" s="20" customFormat="1" ht="408.75" customHeight="1" thickBot="1" x14ac:dyDescent="0.3">
      <c r="A10" s="24" t="s">
        <v>441</v>
      </c>
      <c r="B10" s="32" t="s">
        <v>515</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885</v>
      </c>
      <c r="AW10" s="36">
        <v>2022</v>
      </c>
      <c r="AX10" s="36">
        <v>2022</v>
      </c>
      <c r="AY10" s="26" t="s">
        <v>68</v>
      </c>
    </row>
    <row r="11" spans="1:51" s="20" customFormat="1" ht="31.5" customHeight="1" x14ac:dyDescent="0.25">
      <c r="A11" s="456" t="s">
        <v>630</v>
      </c>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row>
    <row r="12" spans="1:51" s="20" customFormat="1" ht="118.5" customHeight="1" x14ac:dyDescent="0.25">
      <c r="A12" s="24" t="s">
        <v>442</v>
      </c>
      <c r="B12" s="32" t="s">
        <v>641</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776</v>
      </c>
      <c r="AW12" s="32">
        <v>2025</v>
      </c>
      <c r="AX12" s="36">
        <v>2026</v>
      </c>
      <c r="AY12" s="26" t="s">
        <v>642</v>
      </c>
    </row>
    <row r="13" spans="1:51" s="1" customFormat="1" ht="183.75" customHeight="1" x14ac:dyDescent="0.25">
      <c r="A13" s="167" t="s">
        <v>948</v>
      </c>
      <c r="B13" s="233" t="s">
        <v>949</v>
      </c>
      <c r="C13" s="233" t="s">
        <v>97</v>
      </c>
      <c r="D13" s="234"/>
      <c r="E13" s="234"/>
      <c r="F13" s="234"/>
      <c r="G13" s="234"/>
      <c r="H13" s="234"/>
      <c r="I13" s="234"/>
      <c r="J13" s="234"/>
      <c r="K13" s="259">
        <f t="shared" si="8"/>
        <v>0</v>
      </c>
      <c r="L13" s="260"/>
      <c r="M13" s="260"/>
      <c r="N13" s="260"/>
      <c r="O13" s="260"/>
      <c r="P13" s="260"/>
      <c r="Q13" s="260"/>
      <c r="R13" s="261">
        <f>L13+M13+N13+P13</f>
        <v>0</v>
      </c>
      <c r="S13" s="260">
        <v>25000</v>
      </c>
      <c r="T13" s="260"/>
      <c r="U13" s="260"/>
      <c r="V13" s="260"/>
      <c r="W13" s="260"/>
      <c r="X13" s="260"/>
      <c r="Y13" s="261">
        <f>S13+T13+U13+W13</f>
        <v>25000</v>
      </c>
      <c r="Z13" s="260">
        <v>500000</v>
      </c>
      <c r="AA13" s="260"/>
      <c r="AB13" s="260"/>
      <c r="AC13" s="260"/>
      <c r="AD13" s="260"/>
      <c r="AE13" s="260"/>
      <c r="AF13" s="261">
        <f>Z13+AA13+AB13+AD13</f>
        <v>500000</v>
      </c>
      <c r="AG13" s="260">
        <v>500000</v>
      </c>
      <c r="AH13" s="260"/>
      <c r="AI13" s="260"/>
      <c r="AJ13" s="260"/>
      <c r="AK13" s="260"/>
      <c r="AL13" s="260"/>
      <c r="AM13" s="261">
        <f t="shared" si="12"/>
        <v>500000</v>
      </c>
      <c r="AN13" s="260"/>
      <c r="AO13" s="260"/>
      <c r="AP13" s="260"/>
      <c r="AQ13" s="260"/>
      <c r="AR13" s="260"/>
      <c r="AS13" s="260"/>
      <c r="AT13" s="262">
        <f t="shared" si="13"/>
        <v>0</v>
      </c>
      <c r="AU13" s="263">
        <f>AT13+AM13+AF13+Y13+R13+K13</f>
        <v>1025000</v>
      </c>
      <c r="AV13" s="238" t="s">
        <v>950</v>
      </c>
      <c r="AW13" s="234">
        <v>2024</v>
      </c>
      <c r="AX13" s="234">
        <v>2026</v>
      </c>
      <c r="AY13" s="52" t="s">
        <v>68</v>
      </c>
    </row>
    <row r="14" spans="1:51" ht="18.75" x14ac:dyDescent="0.25">
      <c r="A14" s="380" t="s">
        <v>989</v>
      </c>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2"/>
    </row>
    <row r="20" spans="1:50" s="20" customFormat="1" ht="18.75" x14ac:dyDescent="0.25">
      <c r="A20" s="159" t="s">
        <v>654</v>
      </c>
      <c r="B20" s="160" t="s">
        <v>655</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14:AY14"/>
    <mergeCell ref="AU4:AU6"/>
    <mergeCell ref="AV4:AV6"/>
    <mergeCell ref="AW4:AW6"/>
    <mergeCell ref="AX4:AX6"/>
    <mergeCell ref="D4:D6"/>
    <mergeCell ref="AN4:AT4"/>
    <mergeCell ref="E4:K4"/>
    <mergeCell ref="L4:R4"/>
    <mergeCell ref="S4:Y4"/>
    <mergeCell ref="Z4:AF4"/>
    <mergeCell ref="AG4:AM4"/>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54"/>
  <sheetViews>
    <sheetView zoomScale="70" zoomScaleNormal="70" workbookViewId="0">
      <selection activeCell="F21" sqref="F21"/>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58.710937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07" t="s">
        <v>198</v>
      </c>
      <c r="B2" s="407"/>
      <c r="C2" s="407"/>
      <c r="D2" s="407"/>
      <c r="E2" s="407"/>
      <c r="F2" s="407"/>
      <c r="G2" s="407"/>
      <c r="H2" s="407"/>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row>
    <row r="3" spans="1:51" s="12" customFormat="1" ht="56.25" customHeight="1" thickBot="1" x14ac:dyDescent="0.35">
      <c r="A3" s="408" t="s">
        <v>204</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row>
    <row r="4" spans="1:51" ht="18" customHeight="1" thickBot="1" x14ac:dyDescent="0.3">
      <c r="A4" s="444" t="s">
        <v>1</v>
      </c>
      <c r="B4" s="444" t="s">
        <v>0</v>
      </c>
      <c r="C4" s="444" t="s">
        <v>25</v>
      </c>
      <c r="D4" s="444" t="s">
        <v>24</v>
      </c>
      <c r="E4" s="447">
        <v>2022</v>
      </c>
      <c r="F4" s="470"/>
      <c r="G4" s="470"/>
      <c r="H4" s="470"/>
      <c r="I4" s="470"/>
      <c r="J4" s="470"/>
      <c r="K4" s="471"/>
      <c r="L4" s="447">
        <v>2023</v>
      </c>
      <c r="M4" s="470"/>
      <c r="N4" s="470"/>
      <c r="O4" s="470"/>
      <c r="P4" s="470"/>
      <c r="Q4" s="470"/>
      <c r="R4" s="471"/>
      <c r="S4" s="447">
        <v>2024</v>
      </c>
      <c r="T4" s="470"/>
      <c r="U4" s="470"/>
      <c r="V4" s="470"/>
      <c r="W4" s="470"/>
      <c r="X4" s="470"/>
      <c r="Y4" s="471"/>
      <c r="Z4" s="447">
        <v>2025</v>
      </c>
      <c r="AA4" s="470"/>
      <c r="AB4" s="470"/>
      <c r="AC4" s="470"/>
      <c r="AD4" s="470"/>
      <c r="AE4" s="470"/>
      <c r="AF4" s="471"/>
      <c r="AG4" s="447">
        <v>2026</v>
      </c>
      <c r="AH4" s="470"/>
      <c r="AI4" s="470"/>
      <c r="AJ4" s="470"/>
      <c r="AK4" s="470"/>
      <c r="AL4" s="470"/>
      <c r="AM4" s="471"/>
      <c r="AN4" s="447">
        <v>2027</v>
      </c>
      <c r="AO4" s="470"/>
      <c r="AP4" s="470"/>
      <c r="AQ4" s="470"/>
      <c r="AR4" s="470"/>
      <c r="AS4" s="470"/>
      <c r="AT4" s="471"/>
      <c r="AU4" s="444" t="s">
        <v>27</v>
      </c>
      <c r="AV4" s="444" t="s">
        <v>4</v>
      </c>
      <c r="AW4" s="467" t="s">
        <v>21</v>
      </c>
      <c r="AX4" s="467" t="s">
        <v>22</v>
      </c>
      <c r="AY4" s="444" t="s">
        <v>5</v>
      </c>
    </row>
    <row r="5" spans="1:51" ht="27" customHeight="1" thickBot="1" x14ac:dyDescent="0.3">
      <c r="A5" s="463"/>
      <c r="B5" s="463"/>
      <c r="C5" s="463"/>
      <c r="D5" s="463"/>
      <c r="E5" s="400" t="s">
        <v>653</v>
      </c>
      <c r="F5" s="400"/>
      <c r="G5" s="400"/>
      <c r="H5" s="400"/>
      <c r="I5" s="400"/>
      <c r="J5" s="400"/>
      <c r="K5" s="401"/>
      <c r="L5" s="400" t="s">
        <v>653</v>
      </c>
      <c r="M5" s="400"/>
      <c r="N5" s="400"/>
      <c r="O5" s="400"/>
      <c r="P5" s="400"/>
      <c r="Q5" s="400"/>
      <c r="R5" s="401"/>
      <c r="S5" s="400" t="s">
        <v>653</v>
      </c>
      <c r="T5" s="400"/>
      <c r="U5" s="400"/>
      <c r="V5" s="400"/>
      <c r="W5" s="400"/>
      <c r="X5" s="400"/>
      <c r="Y5" s="401"/>
      <c r="Z5" s="400" t="s">
        <v>653</v>
      </c>
      <c r="AA5" s="400"/>
      <c r="AB5" s="400"/>
      <c r="AC5" s="400"/>
      <c r="AD5" s="400"/>
      <c r="AE5" s="400"/>
      <c r="AF5" s="401"/>
      <c r="AG5" s="400" t="s">
        <v>653</v>
      </c>
      <c r="AH5" s="400"/>
      <c r="AI5" s="400"/>
      <c r="AJ5" s="400"/>
      <c r="AK5" s="400"/>
      <c r="AL5" s="400"/>
      <c r="AM5" s="401"/>
      <c r="AN5" s="400" t="s">
        <v>653</v>
      </c>
      <c r="AO5" s="400"/>
      <c r="AP5" s="400"/>
      <c r="AQ5" s="400"/>
      <c r="AR5" s="400"/>
      <c r="AS5" s="400"/>
      <c r="AT5" s="401"/>
      <c r="AU5" s="463"/>
      <c r="AV5" s="463"/>
      <c r="AW5" s="468"/>
      <c r="AX5" s="468"/>
      <c r="AY5" s="463"/>
    </row>
    <row r="6" spans="1:51" ht="102.75" customHeight="1" thickBot="1" x14ac:dyDescent="0.3">
      <c r="A6" s="464"/>
      <c r="B6" s="464"/>
      <c r="C6" s="464"/>
      <c r="D6" s="464"/>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64"/>
      <c r="AV6" s="464"/>
      <c r="AW6" s="469"/>
      <c r="AX6" s="469"/>
      <c r="AY6" s="464"/>
    </row>
    <row r="7" spans="1:51" s="8" customFormat="1" ht="18.75" customHeight="1" thickBot="1" x14ac:dyDescent="0.3">
      <c r="A7" s="442"/>
      <c r="B7" s="465"/>
      <c r="C7" s="465"/>
      <c r="D7" s="466"/>
      <c r="E7" s="13">
        <f>SUM(E8,E17,E25,E31,E40)</f>
        <v>506519</v>
      </c>
      <c r="F7" s="13">
        <f>SUM(F8,F17,F25,F31,F40)</f>
        <v>0</v>
      </c>
      <c r="G7" s="13">
        <f>SUM(G8,G17,G25,G31,G40)</f>
        <v>0</v>
      </c>
      <c r="H7" s="13"/>
      <c r="I7" s="13">
        <f>SUM(I8,I17,I25,I31,I40)</f>
        <v>0</v>
      </c>
      <c r="J7" s="13"/>
      <c r="K7" s="13">
        <f>SUM(K8,K17,K25,K31,K40)</f>
        <v>506519</v>
      </c>
      <c r="L7" s="13">
        <f>SUM(L8,L17,L25,L31,L40)</f>
        <v>1179306</v>
      </c>
      <c r="M7" s="13">
        <f>SUM(M8,M17,M25,M31,M40)</f>
        <v>0</v>
      </c>
      <c r="N7" s="13">
        <f>SUM(N8,N17,N25,N31,N40)</f>
        <v>0</v>
      </c>
      <c r="O7" s="13"/>
      <c r="P7" s="13">
        <f>SUM(P8,P17,P25,P31,P40)</f>
        <v>0</v>
      </c>
      <c r="Q7" s="13"/>
      <c r="R7" s="13">
        <f>SUM(R8,R17,R25,R31,R40)</f>
        <v>1179306</v>
      </c>
      <c r="S7" s="13">
        <f>SUM(S8,S17,S25,S31,S40)</f>
        <v>805700</v>
      </c>
      <c r="T7" s="13">
        <f>SUM(T8,T17,T25,T31,T40)</f>
        <v>0</v>
      </c>
      <c r="U7" s="13">
        <f>SUM(U8,U17,U25,U31,U40)</f>
        <v>0</v>
      </c>
      <c r="V7" s="13"/>
      <c r="W7" s="13">
        <f>SUM(W8,W17,W25,W31,W40)</f>
        <v>0</v>
      </c>
      <c r="X7" s="13"/>
      <c r="Y7" s="13">
        <f>SUM(Y8,Y17,Y25,Y31,Y40)</f>
        <v>805700</v>
      </c>
      <c r="Z7" s="13">
        <f>SUM(Z8,Z17,Z25,Z31,Z40)</f>
        <v>811100</v>
      </c>
      <c r="AA7" s="13">
        <f>SUM(AA8,AA17,AA25,AA31,AA40)</f>
        <v>30600</v>
      </c>
      <c r="AB7" s="13">
        <f>SUM(AB8,AB17,AB25,AB31,AB40)</f>
        <v>0</v>
      </c>
      <c r="AC7" s="13"/>
      <c r="AD7" s="13">
        <f>SUM(AD8,AD17,AD25,AD31,AD40)</f>
        <v>0</v>
      </c>
      <c r="AE7" s="13"/>
      <c r="AF7" s="13">
        <f>SUM(AF8,AF17,AF25,AF31,AF40)</f>
        <v>841700</v>
      </c>
      <c r="AG7" s="13">
        <f>SUM(AG8,AG17,AG25,AG31,AG40)</f>
        <v>81288.639999999999</v>
      </c>
      <c r="AH7" s="13">
        <f>SUM(AH8,AH17,AH25,AH31,AH40)</f>
        <v>173396</v>
      </c>
      <c r="AI7" s="13">
        <f>SUM(AI8,AI17,AI25,AI31,AI40)</f>
        <v>428351</v>
      </c>
      <c r="AJ7" s="13"/>
      <c r="AK7" s="13">
        <f>SUM(AK8,AK17,AK25,AK31,AK40)</f>
        <v>0</v>
      </c>
      <c r="AL7" s="13"/>
      <c r="AM7" s="13">
        <f>SUM(AM8,AM17,AM25,AM31,AM40)</f>
        <v>683035.64</v>
      </c>
      <c r="AN7" s="13">
        <f>SUM(AN8,AN17,AN25,AN31,AN40)</f>
        <v>186458.39</v>
      </c>
      <c r="AO7" s="13">
        <f>SUM(AO8,AO17,AO25,AO31,AO40)</f>
        <v>0</v>
      </c>
      <c r="AP7" s="13">
        <f>SUM(AP8,AP17,AP25,AP31,AP40)</f>
        <v>38941</v>
      </c>
      <c r="AQ7" s="13"/>
      <c r="AR7" s="13">
        <f>SUM(AR8,AR17,AR25,AR31,AR40)</f>
        <v>0</v>
      </c>
      <c r="AS7" s="13"/>
      <c r="AT7" s="13">
        <f>SUM(AT8,AT17,AT25,AT31,AT40)</f>
        <v>225399.39</v>
      </c>
      <c r="AU7" s="13">
        <f>SUM(AU8,AU17,AU25,AU31,AU40)</f>
        <v>4241660.03</v>
      </c>
      <c r="AV7" s="21"/>
      <c r="AW7" s="18"/>
      <c r="AX7" s="13"/>
      <c r="AY7" s="21"/>
    </row>
    <row r="8" spans="1:51" s="23" customFormat="1" ht="27.75" customHeight="1" thickBot="1" x14ac:dyDescent="0.3">
      <c r="A8" s="458" t="s">
        <v>443</v>
      </c>
      <c r="B8" s="459"/>
      <c r="C8" s="459"/>
      <c r="D8" s="459"/>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56" t="s">
        <v>444</v>
      </c>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row>
    <row r="10" spans="1:51" s="20" customFormat="1" ht="45" hidden="1" customHeight="1" thickBot="1" x14ac:dyDescent="0.3">
      <c r="A10" s="24" t="s">
        <v>445</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56" t="s">
        <v>633</v>
      </c>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row>
    <row r="12" spans="1:51" s="20" customFormat="1" ht="45" hidden="1" customHeight="1" thickBot="1" x14ac:dyDescent="0.3">
      <c r="A12" s="24" t="s">
        <v>446</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72" t="s">
        <v>447</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4"/>
    </row>
    <row r="14" spans="1:51" ht="247.5" customHeight="1" thickBot="1" x14ac:dyDescent="0.3">
      <c r="A14" s="126" t="s">
        <v>448</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777</v>
      </c>
      <c r="AW14" s="50">
        <v>2022</v>
      </c>
      <c r="AX14" s="50">
        <v>2022</v>
      </c>
      <c r="AY14" s="48" t="s">
        <v>832</v>
      </c>
    </row>
    <row r="15" spans="1:51" s="20" customFormat="1" ht="31.5" customHeight="1" thickBot="1" x14ac:dyDescent="0.3">
      <c r="A15" s="456" t="s">
        <v>449</v>
      </c>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c r="AY15" s="457"/>
    </row>
    <row r="16" spans="1:51" s="20" customFormat="1" ht="45" hidden="1" customHeight="1" thickBot="1" x14ac:dyDescent="0.3">
      <c r="A16" s="24" t="s">
        <v>450</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101" s="23" customFormat="1" ht="27.75" customHeight="1" thickBot="1" x14ac:dyDescent="0.3">
      <c r="A17" s="458" t="s">
        <v>451</v>
      </c>
      <c r="B17" s="459"/>
      <c r="C17" s="459"/>
      <c r="D17" s="459"/>
      <c r="E17" s="64">
        <f>SUM(E19,E21,E24)</f>
        <v>0</v>
      </c>
      <c r="F17" s="64">
        <f t="shared" ref="F17:AU17" si="22">SUM(F19,F21,F24)</f>
        <v>0</v>
      </c>
      <c r="G17" s="64">
        <f t="shared" si="22"/>
        <v>0</v>
      </c>
      <c r="H17" s="64"/>
      <c r="I17" s="64">
        <f t="shared" si="22"/>
        <v>0</v>
      </c>
      <c r="J17" s="64"/>
      <c r="K17" s="64">
        <f t="shared" si="22"/>
        <v>0</v>
      </c>
      <c r="L17" s="64">
        <f>SUM(L19,L21,L24)</f>
        <v>0</v>
      </c>
      <c r="M17" s="64">
        <f t="shared" si="22"/>
        <v>0</v>
      </c>
      <c r="N17" s="64">
        <f t="shared" si="22"/>
        <v>0</v>
      </c>
      <c r="O17" s="64"/>
      <c r="P17" s="64">
        <f t="shared" si="22"/>
        <v>0</v>
      </c>
      <c r="Q17" s="64"/>
      <c r="R17" s="64">
        <f t="shared" ref="R17" si="23">SUM(R19,R21,R24)</f>
        <v>0</v>
      </c>
      <c r="S17" s="64">
        <f>SUM(S19,S21,S24)</f>
        <v>0</v>
      </c>
      <c r="T17" s="64">
        <f t="shared" si="22"/>
        <v>0</v>
      </c>
      <c r="U17" s="64">
        <f t="shared" si="22"/>
        <v>0</v>
      </c>
      <c r="V17" s="64"/>
      <c r="W17" s="64">
        <f t="shared" si="22"/>
        <v>0</v>
      </c>
      <c r="X17" s="64"/>
      <c r="Y17" s="64">
        <f t="shared" ref="Y17" si="24">SUM(Y19,Y21,Y24)</f>
        <v>0</v>
      </c>
      <c r="Z17" s="64">
        <f>SUM(Z19,Z21,Z24)</f>
        <v>0</v>
      </c>
      <c r="AA17" s="64">
        <f t="shared" si="22"/>
        <v>0</v>
      </c>
      <c r="AB17" s="64">
        <f t="shared" si="22"/>
        <v>0</v>
      </c>
      <c r="AC17" s="64"/>
      <c r="AD17" s="64">
        <f t="shared" si="22"/>
        <v>0</v>
      </c>
      <c r="AE17" s="64"/>
      <c r="AF17" s="64">
        <f t="shared" ref="AF17" si="25">SUM(AF19,AF21,AF24)</f>
        <v>0</v>
      </c>
      <c r="AG17" s="64">
        <f>SUM(AG19,AG21,AG24)</f>
        <v>0</v>
      </c>
      <c r="AH17" s="64">
        <f t="shared" si="22"/>
        <v>0</v>
      </c>
      <c r="AI17" s="64">
        <f t="shared" si="22"/>
        <v>0</v>
      </c>
      <c r="AJ17" s="64"/>
      <c r="AK17" s="64">
        <f t="shared" si="22"/>
        <v>0</v>
      </c>
      <c r="AL17" s="64"/>
      <c r="AM17" s="64">
        <f t="shared" ref="AM17" si="26">SUM(AM19,AM21,AM24)</f>
        <v>0</v>
      </c>
      <c r="AN17" s="64">
        <f>SUM(AN19,AN21,AN24)</f>
        <v>0</v>
      </c>
      <c r="AO17" s="64">
        <f t="shared" si="22"/>
        <v>0</v>
      </c>
      <c r="AP17" s="64">
        <f t="shared" si="22"/>
        <v>0</v>
      </c>
      <c r="AQ17" s="64"/>
      <c r="AR17" s="64">
        <f t="shared" si="22"/>
        <v>0</v>
      </c>
      <c r="AS17" s="64"/>
      <c r="AT17" s="64">
        <f t="shared" ref="AT17" si="27">SUM(AT19,AT21,AT24)</f>
        <v>0</v>
      </c>
      <c r="AU17" s="64">
        <f t="shared" si="22"/>
        <v>0</v>
      </c>
      <c r="AV17" s="64"/>
      <c r="AW17" s="64"/>
      <c r="AX17" s="64"/>
      <c r="AY17" s="64"/>
    </row>
    <row r="18" spans="1:101" s="20" customFormat="1" ht="31.5" customHeight="1" thickBot="1" x14ac:dyDescent="0.3">
      <c r="A18" s="456" t="s">
        <v>452</v>
      </c>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row>
    <row r="19" spans="1:101" s="20" customFormat="1" ht="45" hidden="1" customHeight="1" thickBot="1" x14ac:dyDescent="0.3">
      <c r="A19" s="24" t="s">
        <v>453</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101" s="20" customFormat="1" ht="31.5" customHeight="1" x14ac:dyDescent="0.25">
      <c r="A20" s="456" t="s">
        <v>454</v>
      </c>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457"/>
      <c r="AW20" s="457"/>
      <c r="AX20" s="457"/>
      <c r="AY20" s="457"/>
    </row>
    <row r="21" spans="1:101" s="362" customFormat="1" ht="409.5" customHeight="1" x14ac:dyDescent="0.25">
      <c r="A21" s="484" t="s">
        <v>455</v>
      </c>
      <c r="B21" s="485" t="s">
        <v>1095</v>
      </c>
      <c r="C21" s="486"/>
      <c r="D21" s="487"/>
      <c r="E21" s="487"/>
      <c r="F21" s="487"/>
      <c r="G21" s="487"/>
      <c r="H21" s="487"/>
      <c r="I21" s="487"/>
      <c r="J21" s="487"/>
      <c r="K21" s="259">
        <f t="shared" ref="K21" si="35">E21+F21+G21+I21</f>
        <v>0</v>
      </c>
      <c r="L21" s="236"/>
      <c r="M21" s="487"/>
      <c r="N21" s="487"/>
      <c r="O21" s="487"/>
      <c r="P21" s="487"/>
      <c r="Q21" s="487"/>
      <c r="R21" s="236">
        <f t="shared" ref="R21" si="36">L21+M21+N21+P21</f>
        <v>0</v>
      </c>
      <c r="S21" s="487"/>
      <c r="T21" s="487"/>
      <c r="U21" s="487"/>
      <c r="V21" s="487"/>
      <c r="W21" s="487"/>
      <c r="X21" s="487"/>
      <c r="Y21" s="259">
        <f t="shared" ref="Y21" si="37">S21+T21+U21+W21</f>
        <v>0</v>
      </c>
      <c r="Z21" s="488"/>
      <c r="AA21" s="488"/>
      <c r="AB21" s="488"/>
      <c r="AC21" s="489"/>
      <c r="AD21" s="487"/>
      <c r="AE21" s="486"/>
      <c r="AF21" s="259">
        <f t="shared" ref="AF21" si="38">Z21+AA21+AB21+AD21</f>
        <v>0</v>
      </c>
      <c r="AG21" s="488"/>
      <c r="AH21" s="488"/>
      <c r="AI21" s="488"/>
      <c r="AJ21" s="489"/>
      <c r="AK21" s="489"/>
      <c r="AL21" s="486"/>
      <c r="AM21" s="259">
        <f t="shared" ref="AM21" si="39">AG21+AH21+AI21+AK21</f>
        <v>0</v>
      </c>
      <c r="AN21" s="487"/>
      <c r="AO21" s="487"/>
      <c r="AP21" s="488"/>
      <c r="AQ21" s="489"/>
      <c r="AR21" s="500"/>
      <c r="AS21" s="486"/>
      <c r="AT21" s="259">
        <f t="shared" ref="AT21" si="40">AN21+AO21+AP21+AR21</f>
        <v>0</v>
      </c>
      <c r="AU21" s="490"/>
      <c r="AV21" s="491" t="s">
        <v>1096</v>
      </c>
      <c r="AW21" s="487">
        <v>2025</v>
      </c>
      <c r="AX21" s="487">
        <v>2027</v>
      </c>
      <c r="AY21" s="512" t="s">
        <v>68</v>
      </c>
    </row>
    <row r="22" spans="1:101" s="360" customFormat="1" ht="37.5" customHeight="1" thickBot="1" x14ac:dyDescent="0.3">
      <c r="A22" s="493" t="s">
        <v>1102</v>
      </c>
      <c r="B22" s="494"/>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4"/>
      <c r="AL22" s="494"/>
      <c r="AM22" s="494"/>
      <c r="AN22" s="494"/>
      <c r="AO22" s="494"/>
      <c r="AP22" s="494"/>
      <c r="AQ22" s="494"/>
      <c r="AR22" s="494"/>
      <c r="AS22" s="494"/>
      <c r="AT22" s="494"/>
      <c r="AU22" s="494"/>
      <c r="AV22" s="494"/>
      <c r="AW22" s="494"/>
      <c r="AX22" s="494"/>
      <c r="AY22" s="495"/>
      <c r="AZ22" s="363"/>
      <c r="BD22" s="361"/>
      <c r="CT22" s="363"/>
      <c r="CU22" s="377"/>
      <c r="CW22" s="361"/>
    </row>
    <row r="23" spans="1:101" s="20" customFormat="1" ht="31.5" customHeight="1" thickBot="1" x14ac:dyDescent="0.3">
      <c r="A23" s="456" t="s">
        <v>456</v>
      </c>
      <c r="B23" s="457"/>
      <c r="C23" s="457"/>
      <c r="D23" s="457"/>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7"/>
    </row>
    <row r="24" spans="1:101" s="20" customFormat="1" ht="45" hidden="1" customHeight="1" thickBot="1" x14ac:dyDescent="0.3">
      <c r="A24" s="24" t="s">
        <v>457</v>
      </c>
      <c r="B24" s="32"/>
      <c r="C24" s="32"/>
      <c r="D24" s="32"/>
      <c r="E24" s="40"/>
      <c r="F24" s="40"/>
      <c r="G24" s="40"/>
      <c r="H24" s="40"/>
      <c r="I24" s="40"/>
      <c r="J24" s="40"/>
      <c r="K24" s="39">
        <f t="shared" ref="K24" si="41">E24+F24+G24+I24</f>
        <v>0</v>
      </c>
      <c r="L24" s="40"/>
      <c r="M24" s="40"/>
      <c r="N24" s="40"/>
      <c r="O24" s="40"/>
      <c r="P24" s="40"/>
      <c r="Q24" s="40"/>
      <c r="R24" s="39">
        <f t="shared" ref="R24" si="42">L24+M24+N24+P24</f>
        <v>0</v>
      </c>
      <c r="S24" s="40"/>
      <c r="T24" s="40"/>
      <c r="U24" s="40"/>
      <c r="V24" s="40"/>
      <c r="W24" s="40"/>
      <c r="X24" s="40"/>
      <c r="Y24" s="39">
        <f t="shared" ref="Y24" si="43">S24+T24+U24+W24</f>
        <v>0</v>
      </c>
      <c r="Z24" s="40"/>
      <c r="AA24" s="40"/>
      <c r="AB24" s="40"/>
      <c r="AC24" s="40"/>
      <c r="AD24" s="40"/>
      <c r="AE24" s="40"/>
      <c r="AF24" s="39">
        <f t="shared" ref="AF24" si="44">Z24+AA24+AB24+AD24</f>
        <v>0</v>
      </c>
      <c r="AG24" s="40"/>
      <c r="AH24" s="40"/>
      <c r="AI24" s="40"/>
      <c r="AJ24" s="40"/>
      <c r="AK24" s="40"/>
      <c r="AL24" s="40"/>
      <c r="AM24" s="39">
        <f t="shared" ref="AM24" si="45">AG24+AH24+AI24+AK24</f>
        <v>0</v>
      </c>
      <c r="AN24" s="40"/>
      <c r="AO24" s="40"/>
      <c r="AP24" s="40"/>
      <c r="AQ24" s="40"/>
      <c r="AR24" s="40"/>
      <c r="AS24" s="40"/>
      <c r="AT24" s="39">
        <f t="shared" ref="AT24" si="46">AN24+AO24+AP24+AR24</f>
        <v>0</v>
      </c>
      <c r="AU24" s="41">
        <f t="shared" ref="AU24" si="47">AT24+AM24+AF24+Y24+R24+K24+D24</f>
        <v>0</v>
      </c>
      <c r="AV24" s="32"/>
      <c r="AW24" s="32"/>
      <c r="AX24" s="36"/>
      <c r="AY24" s="27"/>
    </row>
    <row r="25" spans="1:101" s="23" customFormat="1" ht="27.75" customHeight="1" thickBot="1" x14ac:dyDescent="0.3">
      <c r="A25" s="458" t="s">
        <v>458</v>
      </c>
      <c r="B25" s="459"/>
      <c r="C25" s="459"/>
      <c r="D25" s="459"/>
      <c r="E25" s="64">
        <f>SUM(E27:E28,E30,)</f>
        <v>140000</v>
      </c>
      <c r="F25" s="64">
        <f>SUM(F27:F28,F30,)</f>
        <v>0</v>
      </c>
      <c r="G25" s="64">
        <f>SUM(G27:G28,G30,)</f>
        <v>0</v>
      </c>
      <c r="H25" s="64"/>
      <c r="I25" s="64">
        <f>SUM(I27:I28,I30,)</f>
        <v>0</v>
      </c>
      <c r="J25" s="64"/>
      <c r="K25" s="64">
        <f>SUM(K27:K28,K30,)</f>
        <v>140000</v>
      </c>
      <c r="L25" s="64">
        <f>SUM(L27:L28,L30,)</f>
        <v>140000</v>
      </c>
      <c r="M25" s="64">
        <f>SUM(M27:M28,M30,)</f>
        <v>0</v>
      </c>
      <c r="N25" s="64">
        <f>SUM(N27:N28,N30,)</f>
        <v>0</v>
      </c>
      <c r="O25" s="64"/>
      <c r="P25" s="64">
        <f>SUM(P27:P28,P30,)</f>
        <v>0</v>
      </c>
      <c r="Q25" s="64"/>
      <c r="R25" s="64">
        <f>SUM(R27:R28,R30,)</f>
        <v>140000</v>
      </c>
      <c r="S25" s="64">
        <f>SUM(S27:S28,S30,)</f>
        <v>140000</v>
      </c>
      <c r="T25" s="64">
        <f>SUM(T27:T28,T30,)</f>
        <v>0</v>
      </c>
      <c r="U25" s="64">
        <f>SUM(U27:U28,U30,)</f>
        <v>0</v>
      </c>
      <c r="V25" s="64"/>
      <c r="W25" s="64">
        <f>SUM(W27:W28,W30,)</f>
        <v>0</v>
      </c>
      <c r="X25" s="64"/>
      <c r="Y25" s="64">
        <f>SUM(Y27:Y28,Y30,)</f>
        <v>140000</v>
      </c>
      <c r="Z25" s="64">
        <f>SUM(Z27:Z28,Z30,)</f>
        <v>140000</v>
      </c>
      <c r="AA25" s="64">
        <f>SUM(AA27:AA28,AA30,)</f>
        <v>0</v>
      </c>
      <c r="AB25" s="64">
        <f>SUM(AB27:AB28,AB30,)</f>
        <v>0</v>
      </c>
      <c r="AC25" s="64"/>
      <c r="AD25" s="64">
        <f>SUM(AD27:AD28,AD30,)</f>
        <v>0</v>
      </c>
      <c r="AE25" s="64"/>
      <c r="AF25" s="64">
        <f>SUM(AF27:AF28,AF30,)</f>
        <v>140000</v>
      </c>
      <c r="AG25" s="64">
        <f>SUM(AG27:AG28,AG30,)</f>
        <v>0</v>
      </c>
      <c r="AH25" s="64">
        <f>SUM(AH27:AH28,AH30,)</f>
        <v>0</v>
      </c>
      <c r="AI25" s="64">
        <f>SUM(AI27:AI28,AI30,)</f>
        <v>0</v>
      </c>
      <c r="AJ25" s="64"/>
      <c r="AK25" s="64">
        <f>SUM(AK27:AK28,AK30,)</f>
        <v>0</v>
      </c>
      <c r="AL25" s="64"/>
      <c r="AM25" s="64">
        <f>SUM(AM27:AM28,AM30,)</f>
        <v>0</v>
      </c>
      <c r="AN25" s="64">
        <f>SUM(AN27:AN28,AN30,)</f>
        <v>140000</v>
      </c>
      <c r="AO25" s="64">
        <f>SUM(AO27:AO28,AO30,)</f>
        <v>0</v>
      </c>
      <c r="AP25" s="64">
        <f>SUM(AP27:AP28,AP30,)</f>
        <v>0</v>
      </c>
      <c r="AQ25" s="64"/>
      <c r="AR25" s="64">
        <f>SUM(AR27:AR28,AR30,)</f>
        <v>0</v>
      </c>
      <c r="AS25" s="64"/>
      <c r="AT25" s="64">
        <f>SUM(AT27:AT28,AT30,)</f>
        <v>140000</v>
      </c>
      <c r="AU25" s="64">
        <f>SUM(AU27:AU28,AU30,)</f>
        <v>700000</v>
      </c>
      <c r="AV25" s="64"/>
      <c r="AW25" s="64"/>
      <c r="AX25" s="64"/>
      <c r="AY25" s="64"/>
    </row>
    <row r="26" spans="1:101" s="20" customFormat="1" ht="41.25" customHeight="1" x14ac:dyDescent="0.25">
      <c r="A26" s="456" t="s">
        <v>634</v>
      </c>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row>
    <row r="27" spans="1:101" s="1" customFormat="1" ht="194.25" customHeight="1" x14ac:dyDescent="0.25">
      <c r="A27" s="156" t="s">
        <v>459</v>
      </c>
      <c r="B27" s="51" t="s">
        <v>490</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48">AT27+AM27+AF27+Y27+R27+K27+D27</f>
        <v>350000</v>
      </c>
      <c r="AV27" s="89" t="s">
        <v>887</v>
      </c>
      <c r="AW27" s="106" t="s">
        <v>29</v>
      </c>
      <c r="AX27" s="106" t="s">
        <v>122</v>
      </c>
      <c r="AY27" s="157" t="s">
        <v>68</v>
      </c>
    </row>
    <row r="28" spans="1:101" s="1" customFormat="1" ht="193.5" customHeight="1" thickBot="1" x14ac:dyDescent="0.3">
      <c r="A28" s="156" t="s">
        <v>491</v>
      </c>
      <c r="B28" s="51" t="s">
        <v>489</v>
      </c>
      <c r="C28" s="51" t="s">
        <v>97</v>
      </c>
      <c r="D28" s="50"/>
      <c r="E28" s="50">
        <v>70000</v>
      </c>
      <c r="F28" s="50"/>
      <c r="G28" s="50"/>
      <c r="H28" s="50"/>
      <c r="I28" s="50"/>
      <c r="J28" s="50"/>
      <c r="K28" s="49">
        <f>E28+F28+G28+I28</f>
        <v>70000</v>
      </c>
      <c r="L28" s="50">
        <v>70000</v>
      </c>
      <c r="M28" s="50"/>
      <c r="N28" s="50"/>
      <c r="O28" s="50"/>
      <c r="P28" s="50"/>
      <c r="Q28" s="50"/>
      <c r="R28" s="49">
        <f>L28+M28+N28+P28</f>
        <v>70000</v>
      </c>
      <c r="S28" s="108">
        <v>70000</v>
      </c>
      <c r="T28" s="108"/>
      <c r="U28" s="108"/>
      <c r="V28" s="108"/>
      <c r="W28" s="108"/>
      <c r="X28" s="108"/>
      <c r="Y28" s="49">
        <f>S28+T28+U28+W28</f>
        <v>70000</v>
      </c>
      <c r="Z28" s="108">
        <v>70000</v>
      </c>
      <c r="AA28" s="108"/>
      <c r="AB28" s="108"/>
      <c r="AC28" s="108"/>
      <c r="AD28" s="108"/>
      <c r="AE28" s="108"/>
      <c r="AF28" s="49">
        <f>Z28+AA28+AB28+AD28</f>
        <v>70000</v>
      </c>
      <c r="AG28" s="108"/>
      <c r="AH28" s="108"/>
      <c r="AI28" s="108"/>
      <c r="AJ28" s="108"/>
      <c r="AK28" s="108"/>
      <c r="AL28" s="108"/>
      <c r="AM28" s="49">
        <f>AG28+AH28+AI28+AK28</f>
        <v>0</v>
      </c>
      <c r="AN28" s="50">
        <v>70000</v>
      </c>
      <c r="AO28" s="50"/>
      <c r="AP28" s="50"/>
      <c r="AQ28" s="50"/>
      <c r="AR28" s="50"/>
      <c r="AS28" s="50"/>
      <c r="AT28" s="49">
        <f>AN28+AO28+AP28+AR28</f>
        <v>70000</v>
      </c>
      <c r="AU28" s="41">
        <f t="shared" ref="AU28" si="49">AT28+AM28+AF28+Y28+R28+K28+D28</f>
        <v>350000</v>
      </c>
      <c r="AV28" s="89" t="s">
        <v>887</v>
      </c>
      <c r="AW28" s="106" t="s">
        <v>29</v>
      </c>
      <c r="AX28" s="106" t="s">
        <v>122</v>
      </c>
      <c r="AY28" s="157" t="s">
        <v>68</v>
      </c>
    </row>
    <row r="29" spans="1:101" s="20" customFormat="1" ht="31.5" customHeight="1" thickBot="1" x14ac:dyDescent="0.3">
      <c r="A29" s="456" t="s">
        <v>635</v>
      </c>
      <c r="B29" s="457"/>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7"/>
    </row>
    <row r="30" spans="1:101" s="20" customFormat="1" ht="45" hidden="1" customHeight="1" thickBot="1" x14ac:dyDescent="0.3">
      <c r="A30" s="24" t="s">
        <v>460</v>
      </c>
      <c r="B30" s="32"/>
      <c r="C30" s="32"/>
      <c r="D30" s="32"/>
      <c r="E30" s="40"/>
      <c r="F30" s="40"/>
      <c r="G30" s="40"/>
      <c r="H30" s="40"/>
      <c r="I30" s="40"/>
      <c r="J30" s="40"/>
      <c r="K30" s="39">
        <f t="shared" ref="K30" si="50">E30+F30+G30+I30</f>
        <v>0</v>
      </c>
      <c r="L30" s="40"/>
      <c r="M30" s="40"/>
      <c r="N30" s="40"/>
      <c r="O30" s="40"/>
      <c r="P30" s="40"/>
      <c r="Q30" s="40"/>
      <c r="R30" s="39">
        <f t="shared" ref="R30" si="51">L30+M30+N30+P30</f>
        <v>0</v>
      </c>
      <c r="S30" s="40"/>
      <c r="T30" s="40"/>
      <c r="U30" s="40"/>
      <c r="V30" s="40"/>
      <c r="W30" s="40"/>
      <c r="X30" s="40"/>
      <c r="Y30" s="39">
        <f t="shared" ref="Y30" si="52">S30+T30+U30+W30</f>
        <v>0</v>
      </c>
      <c r="Z30" s="40"/>
      <c r="AA30" s="40"/>
      <c r="AB30" s="40"/>
      <c r="AC30" s="40"/>
      <c r="AD30" s="40"/>
      <c r="AE30" s="40"/>
      <c r="AF30" s="39">
        <f t="shared" ref="AF30" si="53">Z30+AA30+AB30+AD30</f>
        <v>0</v>
      </c>
      <c r="AG30" s="40"/>
      <c r="AH30" s="40"/>
      <c r="AI30" s="40"/>
      <c r="AJ30" s="40"/>
      <c r="AK30" s="40"/>
      <c r="AL30" s="40"/>
      <c r="AM30" s="39">
        <f t="shared" ref="AM30" si="54">AG30+AH30+AI30+AK30</f>
        <v>0</v>
      </c>
      <c r="AN30" s="40"/>
      <c r="AO30" s="40"/>
      <c r="AP30" s="40"/>
      <c r="AQ30" s="40"/>
      <c r="AR30" s="40"/>
      <c r="AS30" s="40"/>
      <c r="AT30" s="39">
        <f t="shared" ref="AT30" si="55">AN30+AO30+AP30+AR30</f>
        <v>0</v>
      </c>
      <c r="AU30" s="41">
        <f t="shared" ref="AU30" si="56">AT30+AM30+AF30+Y30+R30+K30+D30</f>
        <v>0</v>
      </c>
      <c r="AV30" s="32"/>
      <c r="AW30" s="32"/>
      <c r="AX30" s="36"/>
      <c r="AY30" s="27"/>
    </row>
    <row r="31" spans="1:101" s="23" customFormat="1" ht="27.75" customHeight="1" thickBot="1" x14ac:dyDescent="0.3">
      <c r="A31" s="458" t="s">
        <v>461</v>
      </c>
      <c r="B31" s="459"/>
      <c r="C31" s="459"/>
      <c r="D31" s="459"/>
      <c r="E31" s="64">
        <f>SUM(E33,E35,E37)</f>
        <v>0</v>
      </c>
      <c r="F31" s="64">
        <f t="shared" ref="F31:AU31" si="57">SUM(F33,F35,F37)</f>
        <v>0</v>
      </c>
      <c r="G31" s="64">
        <f t="shared" si="57"/>
        <v>0</v>
      </c>
      <c r="H31" s="64"/>
      <c r="I31" s="64">
        <f t="shared" si="57"/>
        <v>0</v>
      </c>
      <c r="J31" s="64"/>
      <c r="K31" s="64">
        <f t="shared" si="57"/>
        <v>0</v>
      </c>
      <c r="L31" s="64">
        <f>SUM(L33,L35,L37)</f>
        <v>0</v>
      </c>
      <c r="M31" s="64">
        <f t="shared" si="57"/>
        <v>0</v>
      </c>
      <c r="N31" s="64">
        <f t="shared" si="57"/>
        <v>0</v>
      </c>
      <c r="O31" s="64"/>
      <c r="P31" s="64">
        <f t="shared" si="57"/>
        <v>0</v>
      </c>
      <c r="Q31" s="64"/>
      <c r="R31" s="64">
        <f t="shared" ref="R31" si="58">SUM(R33,R35,R37)</f>
        <v>0</v>
      </c>
      <c r="S31" s="64">
        <f>SUM(S33,S35,S37)</f>
        <v>0</v>
      </c>
      <c r="T31" s="64">
        <f t="shared" si="57"/>
        <v>0</v>
      </c>
      <c r="U31" s="64">
        <f t="shared" si="57"/>
        <v>0</v>
      </c>
      <c r="V31" s="64"/>
      <c r="W31" s="64">
        <f t="shared" si="57"/>
        <v>0</v>
      </c>
      <c r="X31" s="64"/>
      <c r="Y31" s="64">
        <f t="shared" ref="Y31" si="59">SUM(Y33,Y35,Y37)</f>
        <v>0</v>
      </c>
      <c r="Z31" s="64">
        <f>SUM(Z33,Z35,Z37)</f>
        <v>0</v>
      </c>
      <c r="AA31" s="64">
        <f t="shared" si="57"/>
        <v>0</v>
      </c>
      <c r="AB31" s="64">
        <f t="shared" si="57"/>
        <v>0</v>
      </c>
      <c r="AC31" s="64"/>
      <c r="AD31" s="64">
        <f t="shared" si="57"/>
        <v>0</v>
      </c>
      <c r="AE31" s="64"/>
      <c r="AF31" s="64">
        <f t="shared" ref="AF31" si="60">SUM(AF33,AF35,AF37)</f>
        <v>0</v>
      </c>
      <c r="AG31" s="64">
        <f>SUM(AG33,AG35,AG37)</f>
        <v>0</v>
      </c>
      <c r="AH31" s="64">
        <f t="shared" si="57"/>
        <v>0</v>
      </c>
      <c r="AI31" s="64">
        <f t="shared" si="57"/>
        <v>0</v>
      </c>
      <c r="AJ31" s="64"/>
      <c r="AK31" s="64">
        <f t="shared" si="57"/>
        <v>0</v>
      </c>
      <c r="AL31" s="64"/>
      <c r="AM31" s="64">
        <f t="shared" ref="AM31" si="61">SUM(AM33,AM35,AM37)</f>
        <v>0</v>
      </c>
      <c r="AN31" s="64">
        <f>SUM(AN33,AN35,AN37)</f>
        <v>0</v>
      </c>
      <c r="AO31" s="64">
        <f t="shared" si="57"/>
        <v>0</v>
      </c>
      <c r="AP31" s="64">
        <f t="shared" si="57"/>
        <v>0</v>
      </c>
      <c r="AQ31" s="64"/>
      <c r="AR31" s="64">
        <f t="shared" si="57"/>
        <v>0</v>
      </c>
      <c r="AS31" s="64"/>
      <c r="AT31" s="64">
        <f t="shared" ref="AT31" si="62">SUM(AT33,AT35,AT37)</f>
        <v>0</v>
      </c>
      <c r="AU31" s="64">
        <f t="shared" si="57"/>
        <v>0</v>
      </c>
      <c r="AV31" s="64"/>
      <c r="AW31" s="64"/>
      <c r="AX31" s="64"/>
      <c r="AY31" s="64"/>
    </row>
    <row r="32" spans="1:101" s="20" customFormat="1" ht="31.5" customHeight="1" thickBot="1" x14ac:dyDescent="0.3">
      <c r="A32" s="456" t="s">
        <v>462</v>
      </c>
      <c r="B32" s="457"/>
      <c r="C32" s="457"/>
      <c r="D32" s="457"/>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457"/>
      <c r="AY32" s="457"/>
    </row>
    <row r="33" spans="1:101" s="20" customFormat="1" ht="45" hidden="1" customHeight="1" thickBot="1" x14ac:dyDescent="0.3">
      <c r="A33" s="24" t="s">
        <v>463</v>
      </c>
      <c r="B33" s="32"/>
      <c r="C33" s="32"/>
      <c r="D33" s="32"/>
      <c r="E33" s="40"/>
      <c r="F33" s="40"/>
      <c r="G33" s="40"/>
      <c r="H33" s="40"/>
      <c r="I33" s="40"/>
      <c r="J33" s="40"/>
      <c r="K33" s="39">
        <f t="shared" ref="K33" si="63">E33+F33+G33+I33</f>
        <v>0</v>
      </c>
      <c r="L33" s="40"/>
      <c r="M33" s="40"/>
      <c r="N33" s="40"/>
      <c r="O33" s="40"/>
      <c r="P33" s="40"/>
      <c r="Q33" s="40"/>
      <c r="R33" s="39">
        <f t="shared" ref="R33" si="64">L33+M33+N33+P33</f>
        <v>0</v>
      </c>
      <c r="S33" s="40"/>
      <c r="T33" s="40"/>
      <c r="U33" s="40"/>
      <c r="V33" s="40"/>
      <c r="W33" s="40"/>
      <c r="X33" s="40"/>
      <c r="Y33" s="39">
        <f t="shared" ref="Y33" si="65">S33+T33+U33+W33</f>
        <v>0</v>
      </c>
      <c r="Z33" s="40"/>
      <c r="AA33" s="40"/>
      <c r="AB33" s="40"/>
      <c r="AC33" s="40"/>
      <c r="AD33" s="40"/>
      <c r="AE33" s="40"/>
      <c r="AF33" s="39">
        <f t="shared" ref="AF33" si="66">Z33+AA33+AB33+AD33</f>
        <v>0</v>
      </c>
      <c r="AG33" s="40"/>
      <c r="AH33" s="40"/>
      <c r="AI33" s="40"/>
      <c r="AJ33" s="40"/>
      <c r="AK33" s="40"/>
      <c r="AL33" s="40"/>
      <c r="AM33" s="39">
        <f t="shared" ref="AM33" si="67">AG33+AH33+AI33+AK33</f>
        <v>0</v>
      </c>
      <c r="AN33" s="40"/>
      <c r="AO33" s="40"/>
      <c r="AP33" s="40"/>
      <c r="AQ33" s="40"/>
      <c r="AR33" s="40"/>
      <c r="AS33" s="40"/>
      <c r="AT33" s="39">
        <f t="shared" ref="AT33" si="68">AN33+AO33+AP33+AR33</f>
        <v>0</v>
      </c>
      <c r="AU33" s="41">
        <f t="shared" ref="AU33" si="69">AT33+AM33+AF33+Y33+R33+K33+D33</f>
        <v>0</v>
      </c>
      <c r="AV33" s="32"/>
      <c r="AW33" s="32"/>
      <c r="AX33" s="36"/>
      <c r="AY33" s="27"/>
    </row>
    <row r="34" spans="1:101" s="20" customFormat="1" ht="31.5" customHeight="1" thickBot="1" x14ac:dyDescent="0.3">
      <c r="A34" s="456" t="s">
        <v>464</v>
      </c>
      <c r="B34" s="457"/>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c r="AO34" s="457"/>
      <c r="AP34" s="457"/>
      <c r="AQ34" s="457"/>
      <c r="AR34" s="457"/>
      <c r="AS34" s="457"/>
      <c r="AT34" s="457"/>
      <c r="AU34" s="457"/>
      <c r="AV34" s="457"/>
      <c r="AW34" s="457"/>
      <c r="AX34" s="457"/>
      <c r="AY34" s="457"/>
    </row>
    <row r="35" spans="1:101" s="20" customFormat="1" ht="45" hidden="1" customHeight="1" thickBot="1" x14ac:dyDescent="0.3">
      <c r="A35" s="24" t="s">
        <v>465</v>
      </c>
      <c r="B35" s="32"/>
      <c r="C35" s="32"/>
      <c r="D35" s="32"/>
      <c r="E35" s="40"/>
      <c r="F35" s="40"/>
      <c r="G35" s="40"/>
      <c r="H35" s="40"/>
      <c r="I35" s="40"/>
      <c r="J35" s="40"/>
      <c r="K35" s="39">
        <f t="shared" ref="K35" si="70">E35+F35+G35+I35</f>
        <v>0</v>
      </c>
      <c r="L35" s="40"/>
      <c r="M35" s="40"/>
      <c r="N35" s="40"/>
      <c r="O35" s="40"/>
      <c r="P35" s="40"/>
      <c r="Q35" s="40"/>
      <c r="R35" s="39">
        <f t="shared" ref="R35" si="71">L35+M35+N35+P35</f>
        <v>0</v>
      </c>
      <c r="S35" s="40"/>
      <c r="T35" s="40"/>
      <c r="U35" s="40"/>
      <c r="V35" s="40"/>
      <c r="W35" s="40"/>
      <c r="X35" s="40"/>
      <c r="Y35" s="39">
        <f t="shared" ref="Y35" si="72">S35+T35+U35+W35</f>
        <v>0</v>
      </c>
      <c r="Z35" s="40"/>
      <c r="AA35" s="40"/>
      <c r="AB35" s="40"/>
      <c r="AC35" s="40"/>
      <c r="AD35" s="40"/>
      <c r="AE35" s="40"/>
      <c r="AF35" s="39">
        <f t="shared" ref="AF35" si="73">Z35+AA35+AB35+AD35</f>
        <v>0</v>
      </c>
      <c r="AG35" s="40"/>
      <c r="AH35" s="40"/>
      <c r="AI35" s="40"/>
      <c r="AJ35" s="40"/>
      <c r="AK35" s="40"/>
      <c r="AL35" s="40"/>
      <c r="AM35" s="39">
        <f t="shared" ref="AM35" si="74">AG35+AH35+AI35+AK35</f>
        <v>0</v>
      </c>
      <c r="AN35" s="40"/>
      <c r="AO35" s="40"/>
      <c r="AP35" s="40"/>
      <c r="AQ35" s="40"/>
      <c r="AR35" s="40"/>
      <c r="AS35" s="40"/>
      <c r="AT35" s="39">
        <f t="shared" ref="AT35" si="75">AN35+AO35+AP35+AR35</f>
        <v>0</v>
      </c>
      <c r="AU35" s="41">
        <f t="shared" ref="AU35" si="76">AT35+AM35+AF35+Y35+R35+K35+D35</f>
        <v>0</v>
      </c>
      <c r="AV35" s="32"/>
      <c r="AW35" s="32"/>
      <c r="AX35" s="36"/>
      <c r="AY35" s="27"/>
    </row>
    <row r="36" spans="1:101" s="20" customFormat="1" ht="31.5" customHeight="1" thickBot="1" x14ac:dyDescent="0.3">
      <c r="A36" s="456" t="s">
        <v>466</v>
      </c>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7"/>
      <c r="AW36" s="457"/>
      <c r="AX36" s="457"/>
      <c r="AY36" s="457"/>
    </row>
    <row r="37" spans="1:101" s="20" customFormat="1" ht="45" hidden="1" customHeight="1" thickBot="1" x14ac:dyDescent="0.3">
      <c r="A37" s="24" t="s">
        <v>467</v>
      </c>
      <c r="B37" s="32"/>
      <c r="C37" s="32"/>
      <c r="D37" s="32"/>
      <c r="E37" s="40"/>
      <c r="F37" s="40"/>
      <c r="G37" s="40"/>
      <c r="H37" s="40"/>
      <c r="I37" s="40"/>
      <c r="J37" s="40"/>
      <c r="K37" s="39">
        <f t="shared" ref="K37" si="77">E37+F37+G37+I37</f>
        <v>0</v>
      </c>
      <c r="L37" s="40"/>
      <c r="M37" s="40"/>
      <c r="N37" s="40"/>
      <c r="O37" s="40"/>
      <c r="P37" s="40"/>
      <c r="Q37" s="40"/>
      <c r="R37" s="39">
        <f t="shared" ref="R37" si="78">L37+M37+N37+P37</f>
        <v>0</v>
      </c>
      <c r="S37" s="40"/>
      <c r="T37" s="40"/>
      <c r="U37" s="40"/>
      <c r="V37" s="40"/>
      <c r="W37" s="40"/>
      <c r="X37" s="40"/>
      <c r="Y37" s="39">
        <f t="shared" ref="Y37" si="79">S37+T37+U37+W37</f>
        <v>0</v>
      </c>
      <c r="Z37" s="40"/>
      <c r="AA37" s="40"/>
      <c r="AB37" s="40"/>
      <c r="AC37" s="40"/>
      <c r="AD37" s="40"/>
      <c r="AE37" s="40"/>
      <c r="AF37" s="39">
        <f t="shared" ref="AF37" si="80">Z37+AA37+AB37+AD37</f>
        <v>0</v>
      </c>
      <c r="AG37" s="40"/>
      <c r="AH37" s="40"/>
      <c r="AI37" s="40"/>
      <c r="AJ37" s="40"/>
      <c r="AK37" s="40"/>
      <c r="AL37" s="40"/>
      <c r="AM37" s="39">
        <f t="shared" ref="AM37" si="81">AG37+AH37+AI37+AK37</f>
        <v>0</v>
      </c>
      <c r="AN37" s="40"/>
      <c r="AO37" s="40"/>
      <c r="AP37" s="40"/>
      <c r="AQ37" s="40"/>
      <c r="AR37" s="40"/>
      <c r="AS37" s="40"/>
      <c r="AT37" s="39">
        <f t="shared" ref="AT37" si="82">AN37+AO37+AP37+AR37</f>
        <v>0</v>
      </c>
      <c r="AU37" s="41">
        <f t="shared" ref="AU37" si="83">AT37+AM37+AF37+Y37+R37+K37+D37</f>
        <v>0</v>
      </c>
      <c r="AV37" s="32"/>
      <c r="AW37" s="32"/>
      <c r="AX37" s="36"/>
      <c r="AY37" s="27"/>
    </row>
    <row r="38" spans="1:101" s="20" customFormat="1" ht="31.5" customHeight="1" thickBot="1" x14ac:dyDescent="0.3">
      <c r="A38" s="456" t="s">
        <v>636</v>
      </c>
      <c r="B38" s="457"/>
      <c r="C38" s="457"/>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c r="AO38" s="457"/>
      <c r="AP38" s="457"/>
      <c r="AQ38" s="457"/>
      <c r="AR38" s="457"/>
      <c r="AS38" s="457"/>
      <c r="AT38" s="457"/>
      <c r="AU38" s="457"/>
      <c r="AV38" s="457"/>
      <c r="AW38" s="457"/>
      <c r="AX38" s="457"/>
      <c r="AY38" s="457"/>
    </row>
    <row r="39" spans="1:101" s="20" customFormat="1" ht="45" hidden="1" customHeight="1" thickBot="1" x14ac:dyDescent="0.3">
      <c r="A39" s="24" t="s">
        <v>637</v>
      </c>
      <c r="B39" s="32"/>
      <c r="C39" s="32"/>
      <c r="D39" s="32"/>
      <c r="E39" s="40"/>
      <c r="F39" s="40"/>
      <c r="G39" s="40"/>
      <c r="H39" s="40"/>
      <c r="I39" s="40"/>
      <c r="J39" s="40"/>
      <c r="K39" s="39">
        <f t="shared" ref="K39" si="84">E39+F39+G39+I39</f>
        <v>0</v>
      </c>
      <c r="L39" s="40"/>
      <c r="M39" s="40"/>
      <c r="N39" s="40"/>
      <c r="O39" s="40"/>
      <c r="P39" s="40"/>
      <c r="Q39" s="40"/>
      <c r="R39" s="39">
        <f t="shared" ref="R39" si="85">L39+M39+N39+P39</f>
        <v>0</v>
      </c>
      <c r="S39" s="40"/>
      <c r="T39" s="40"/>
      <c r="U39" s="40"/>
      <c r="V39" s="40"/>
      <c r="W39" s="40"/>
      <c r="X39" s="40"/>
      <c r="Y39" s="39">
        <f t="shared" ref="Y39" si="86">S39+T39+U39+W39</f>
        <v>0</v>
      </c>
      <c r="Z39" s="40"/>
      <c r="AA39" s="40"/>
      <c r="AB39" s="40"/>
      <c r="AC39" s="40"/>
      <c r="AD39" s="40"/>
      <c r="AE39" s="40"/>
      <c r="AF39" s="39">
        <f t="shared" ref="AF39" si="87">Z39+AA39+AB39+AD39</f>
        <v>0</v>
      </c>
      <c r="AG39" s="40"/>
      <c r="AH39" s="40"/>
      <c r="AI39" s="40"/>
      <c r="AJ39" s="40"/>
      <c r="AK39" s="40"/>
      <c r="AL39" s="40"/>
      <c r="AM39" s="39">
        <f t="shared" ref="AM39" si="88">AG39+AH39+AI39+AK39</f>
        <v>0</v>
      </c>
      <c r="AN39" s="40"/>
      <c r="AO39" s="40"/>
      <c r="AP39" s="40"/>
      <c r="AQ39" s="40"/>
      <c r="AR39" s="40"/>
      <c r="AS39" s="40"/>
      <c r="AT39" s="39">
        <f t="shared" ref="AT39" si="89">AN39+AO39+AP39+AR39</f>
        <v>0</v>
      </c>
      <c r="AU39" s="41">
        <f t="shared" ref="AU39" si="90">AT39+AM39+AF39+Y39+R39+K39+D39</f>
        <v>0</v>
      </c>
      <c r="AV39" s="32"/>
      <c r="AW39" s="32"/>
      <c r="AX39" s="36"/>
      <c r="AY39" s="27"/>
    </row>
    <row r="40" spans="1:101" s="23" customFormat="1" ht="27.75" customHeight="1" thickBot="1" x14ac:dyDescent="0.3">
      <c r="A40" s="458" t="s">
        <v>468</v>
      </c>
      <c r="B40" s="459"/>
      <c r="C40" s="459"/>
      <c r="D40" s="459"/>
      <c r="E40" s="64">
        <f>SUM(E42:E46)</f>
        <v>0</v>
      </c>
      <c r="F40" s="64">
        <f t="shared" ref="F40:AU40" si="91">SUM(F42:F46)</f>
        <v>0</v>
      </c>
      <c r="G40" s="64">
        <f t="shared" si="91"/>
        <v>0</v>
      </c>
      <c r="H40" s="64">
        <f t="shared" si="91"/>
        <v>0</v>
      </c>
      <c r="I40" s="64">
        <f t="shared" si="91"/>
        <v>0</v>
      </c>
      <c r="J40" s="64">
        <f t="shared" si="91"/>
        <v>0</v>
      </c>
      <c r="K40" s="64">
        <f t="shared" si="91"/>
        <v>0</v>
      </c>
      <c r="L40" s="64">
        <f>SUM(L42:L46)</f>
        <v>665700</v>
      </c>
      <c r="M40" s="64">
        <f t="shared" si="91"/>
        <v>0</v>
      </c>
      <c r="N40" s="64">
        <f t="shared" si="91"/>
        <v>0</v>
      </c>
      <c r="O40" s="64">
        <f t="shared" si="91"/>
        <v>0</v>
      </c>
      <c r="P40" s="64">
        <f t="shared" si="91"/>
        <v>0</v>
      </c>
      <c r="Q40" s="64">
        <f t="shared" si="91"/>
        <v>0</v>
      </c>
      <c r="R40" s="64">
        <f t="shared" si="91"/>
        <v>665700</v>
      </c>
      <c r="S40" s="64">
        <f>SUM(S42:S46)</f>
        <v>665700</v>
      </c>
      <c r="T40" s="64">
        <f t="shared" si="91"/>
        <v>0</v>
      </c>
      <c r="U40" s="64">
        <f t="shared" si="91"/>
        <v>0</v>
      </c>
      <c r="V40" s="64">
        <f t="shared" si="91"/>
        <v>0</v>
      </c>
      <c r="W40" s="64">
        <f t="shared" si="91"/>
        <v>0</v>
      </c>
      <c r="X40" s="64">
        <f t="shared" si="91"/>
        <v>0</v>
      </c>
      <c r="Y40" s="64">
        <f t="shared" si="91"/>
        <v>665700</v>
      </c>
      <c r="Z40" s="64">
        <f>SUM(Z42:Z46)</f>
        <v>671100</v>
      </c>
      <c r="AA40" s="64">
        <f t="shared" si="91"/>
        <v>30600</v>
      </c>
      <c r="AB40" s="64">
        <f t="shared" si="91"/>
        <v>0</v>
      </c>
      <c r="AC40" s="64">
        <f t="shared" si="91"/>
        <v>0</v>
      </c>
      <c r="AD40" s="64">
        <f t="shared" si="91"/>
        <v>0</v>
      </c>
      <c r="AE40" s="64">
        <f t="shared" si="91"/>
        <v>0</v>
      </c>
      <c r="AF40" s="64">
        <f t="shared" si="91"/>
        <v>701700</v>
      </c>
      <c r="AG40" s="76">
        <f>SUM(AG42:AG46)</f>
        <v>81288.639999999999</v>
      </c>
      <c r="AH40" s="76">
        <f t="shared" si="91"/>
        <v>173396</v>
      </c>
      <c r="AI40" s="76">
        <f t="shared" si="91"/>
        <v>428351</v>
      </c>
      <c r="AJ40" s="76">
        <f t="shared" si="91"/>
        <v>0</v>
      </c>
      <c r="AK40" s="76">
        <f t="shared" si="91"/>
        <v>0</v>
      </c>
      <c r="AL40" s="76">
        <f t="shared" si="91"/>
        <v>0</v>
      </c>
      <c r="AM40" s="76">
        <f t="shared" si="91"/>
        <v>683035.64</v>
      </c>
      <c r="AN40" s="76">
        <f>SUM(AN42:AN46)</f>
        <v>46458.39</v>
      </c>
      <c r="AO40" s="76">
        <f t="shared" si="91"/>
        <v>0</v>
      </c>
      <c r="AP40" s="76">
        <f t="shared" si="91"/>
        <v>38941</v>
      </c>
      <c r="AQ40" s="76">
        <f t="shared" si="91"/>
        <v>0</v>
      </c>
      <c r="AR40" s="76">
        <f t="shared" si="91"/>
        <v>0</v>
      </c>
      <c r="AS40" s="76">
        <f t="shared" si="91"/>
        <v>0</v>
      </c>
      <c r="AT40" s="76">
        <f t="shared" si="91"/>
        <v>85399.39</v>
      </c>
      <c r="AU40" s="76">
        <f t="shared" si="91"/>
        <v>2801535.0300000003</v>
      </c>
      <c r="AV40" s="64"/>
      <c r="AW40" s="64"/>
      <c r="AX40" s="64"/>
      <c r="AY40" s="64"/>
    </row>
    <row r="41" spans="1:101" s="20" customFormat="1" ht="31.5" customHeight="1" x14ac:dyDescent="0.25">
      <c r="A41" s="456" t="s">
        <v>469</v>
      </c>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s="457"/>
      <c r="AS41" s="457"/>
      <c r="AT41" s="457"/>
      <c r="AU41" s="457"/>
      <c r="AV41" s="457"/>
      <c r="AW41" s="457"/>
      <c r="AX41" s="457"/>
      <c r="AY41" s="457"/>
    </row>
    <row r="42" spans="1:101" s="20" customFormat="1" ht="238.5" customHeight="1" x14ac:dyDescent="0.25">
      <c r="A42" s="24" t="s">
        <v>470</v>
      </c>
      <c r="B42" s="32" t="s">
        <v>643</v>
      </c>
      <c r="C42" s="51" t="s">
        <v>97</v>
      </c>
      <c r="D42" s="32"/>
      <c r="E42" s="40"/>
      <c r="F42" s="40"/>
      <c r="G42" s="40"/>
      <c r="H42" s="40"/>
      <c r="I42" s="40"/>
      <c r="J42" s="40"/>
      <c r="K42" s="39">
        <f t="shared" ref="K42" si="92">E42+F42+G42+I42</f>
        <v>0</v>
      </c>
      <c r="L42" s="40"/>
      <c r="M42" s="40"/>
      <c r="N42" s="40"/>
      <c r="O42" s="40"/>
      <c r="P42" s="40"/>
      <c r="Q42" s="40"/>
      <c r="R42" s="39">
        <f t="shared" ref="R42:R44" si="93">L42+M42+N42+P42</f>
        <v>0</v>
      </c>
      <c r="S42" s="40"/>
      <c r="T42" s="40"/>
      <c r="U42" s="40"/>
      <c r="V42" s="40"/>
      <c r="W42" s="40"/>
      <c r="X42" s="40"/>
      <c r="Y42" s="39">
        <f t="shared" ref="Y42:Y44" si="94">S42+T42+U42+W42</f>
        <v>0</v>
      </c>
      <c r="Z42" s="40"/>
      <c r="AA42" s="40"/>
      <c r="AB42" s="40"/>
      <c r="AC42" s="40"/>
      <c r="AD42" s="40"/>
      <c r="AE42" s="40"/>
      <c r="AF42" s="39">
        <f t="shared" ref="AF42:AF43" si="95">Z42+AA42+AB42+AD42</f>
        <v>0</v>
      </c>
      <c r="AG42" s="40"/>
      <c r="AH42" s="40"/>
      <c r="AI42" s="40"/>
      <c r="AJ42" s="40"/>
      <c r="AK42" s="40"/>
      <c r="AL42" s="40"/>
      <c r="AM42" s="39">
        <f t="shared" ref="AM42:AM43" si="96">AG42+AH42+AI42+AK42</f>
        <v>0</v>
      </c>
      <c r="AN42" s="40"/>
      <c r="AO42" s="40"/>
      <c r="AP42" s="40"/>
      <c r="AQ42" s="40"/>
      <c r="AR42" s="40"/>
      <c r="AS42" s="40"/>
      <c r="AT42" s="39">
        <f t="shared" ref="AT42:AT43" si="97">AN42+AO42+AP42+AR42</f>
        <v>0</v>
      </c>
      <c r="AU42" s="41">
        <f t="shared" ref="AU42" si="98">AT42+AM42+AF42+Y42+R42+K42+D42</f>
        <v>0</v>
      </c>
      <c r="AV42" s="43" t="s">
        <v>807</v>
      </c>
      <c r="AW42" s="32">
        <v>2023</v>
      </c>
      <c r="AX42" s="36">
        <v>2024</v>
      </c>
      <c r="AY42" s="27" t="s">
        <v>640</v>
      </c>
    </row>
    <row r="43" spans="1:101" s="20" customFormat="1" ht="124.5" customHeight="1" x14ac:dyDescent="0.25">
      <c r="A43" s="24" t="s">
        <v>651</v>
      </c>
      <c r="B43" s="32" t="s">
        <v>652</v>
      </c>
      <c r="C43" s="51" t="s">
        <v>97</v>
      </c>
      <c r="D43" s="32"/>
      <c r="E43" s="40"/>
      <c r="F43" s="40"/>
      <c r="G43" s="40"/>
      <c r="H43" s="40"/>
      <c r="I43" s="40"/>
      <c r="J43" s="40"/>
      <c r="K43" s="39">
        <f t="shared" ref="K43:K44" si="99">E43+F43+G43+I43</f>
        <v>0</v>
      </c>
      <c r="L43" s="40">
        <v>665700</v>
      </c>
      <c r="M43" s="40"/>
      <c r="N43" s="40"/>
      <c r="O43" s="40"/>
      <c r="P43" s="40"/>
      <c r="Q43" s="40"/>
      <c r="R43" s="39">
        <f t="shared" si="93"/>
        <v>665700</v>
      </c>
      <c r="S43" s="40">
        <v>665700</v>
      </c>
      <c r="T43" s="40"/>
      <c r="U43" s="40"/>
      <c r="V43" s="40"/>
      <c r="W43" s="40"/>
      <c r="X43" s="40"/>
      <c r="Y43" s="39">
        <f t="shared" si="94"/>
        <v>665700</v>
      </c>
      <c r="Z43" s="40">
        <v>665700</v>
      </c>
      <c r="AA43" s="40"/>
      <c r="AB43" s="40"/>
      <c r="AC43" s="40"/>
      <c r="AD43" s="40"/>
      <c r="AE43" s="40"/>
      <c r="AF43" s="39">
        <f t="shared" si="95"/>
        <v>665700</v>
      </c>
      <c r="AG43" s="40"/>
      <c r="AH43" s="40"/>
      <c r="AI43" s="40"/>
      <c r="AJ43" s="40"/>
      <c r="AK43" s="40"/>
      <c r="AL43" s="40"/>
      <c r="AM43" s="39">
        <f t="shared" si="96"/>
        <v>0</v>
      </c>
      <c r="AN43" s="40"/>
      <c r="AO43" s="40"/>
      <c r="AP43" s="40"/>
      <c r="AQ43" s="40"/>
      <c r="AR43" s="40"/>
      <c r="AS43" s="40"/>
      <c r="AT43" s="39">
        <f t="shared" si="97"/>
        <v>0</v>
      </c>
      <c r="AU43" s="41">
        <f t="shared" ref="AU43" si="100">AT43+AM43+AF43+Y43+R43+K43+D43</f>
        <v>1997100</v>
      </c>
      <c r="AV43" s="43" t="s">
        <v>778</v>
      </c>
      <c r="AW43" s="32">
        <v>2023</v>
      </c>
      <c r="AX43" s="36">
        <v>2024</v>
      </c>
      <c r="AY43" s="27" t="s">
        <v>640</v>
      </c>
    </row>
    <row r="44" spans="1:101" s="360" customFormat="1" ht="140.1" customHeight="1" x14ac:dyDescent="0.25">
      <c r="A44" s="507" t="s">
        <v>1081</v>
      </c>
      <c r="B44" s="485" t="s">
        <v>1082</v>
      </c>
      <c r="C44" s="485" t="s">
        <v>97</v>
      </c>
      <c r="D44" s="508"/>
      <c r="E44" s="486"/>
      <c r="F44" s="485"/>
      <c r="G44" s="485"/>
      <c r="H44" s="485"/>
      <c r="I44" s="485"/>
      <c r="J44" s="485"/>
      <c r="K44" s="259">
        <f t="shared" si="99"/>
        <v>0</v>
      </c>
      <c r="L44" s="485"/>
      <c r="M44" s="485"/>
      <c r="N44" s="485"/>
      <c r="O44" s="485"/>
      <c r="P44" s="485"/>
      <c r="Q44" s="485"/>
      <c r="R44" s="259">
        <f t="shared" si="93"/>
        <v>0</v>
      </c>
      <c r="S44" s="485"/>
      <c r="T44" s="485"/>
      <c r="U44" s="485"/>
      <c r="V44" s="485"/>
      <c r="W44" s="485"/>
      <c r="X44" s="485"/>
      <c r="Y44" s="259">
        <f t="shared" si="94"/>
        <v>0</v>
      </c>
      <c r="Z44" s="509">
        <v>5400</v>
      </c>
      <c r="AA44" s="509">
        <v>30600</v>
      </c>
      <c r="AB44" s="485"/>
      <c r="AC44" s="485"/>
      <c r="AD44" s="485"/>
      <c r="AE44" s="485"/>
      <c r="AF44" s="259">
        <f>Z44+AA44+AB44+AD44</f>
        <v>36000</v>
      </c>
      <c r="AG44" s="510">
        <v>30601</v>
      </c>
      <c r="AH44" s="485">
        <v>173396</v>
      </c>
      <c r="AI44" s="485"/>
      <c r="AJ44" s="485"/>
      <c r="AK44" s="485"/>
      <c r="AL44" s="485"/>
      <c r="AM44" s="259">
        <f>SUM(AG44,AH44)</f>
        <v>203997</v>
      </c>
      <c r="AN44" s="485"/>
      <c r="AO44" s="485"/>
      <c r="AP44" s="485"/>
      <c r="AQ44" s="485"/>
      <c r="AR44" s="485"/>
      <c r="AS44" s="485"/>
      <c r="AT44" s="259"/>
      <c r="AU44" s="490">
        <f>AM44+AF44</f>
        <v>239997</v>
      </c>
      <c r="AV44" s="506" t="s">
        <v>1100</v>
      </c>
      <c r="AW44" s="485">
        <v>2025</v>
      </c>
      <c r="AX44" s="485">
        <v>2026</v>
      </c>
      <c r="AY44" s="511" t="s">
        <v>88</v>
      </c>
    </row>
    <row r="45" spans="1:101" s="362" customFormat="1" ht="35.1" customHeight="1" x14ac:dyDescent="0.25">
      <c r="A45" s="493" t="s">
        <v>1102</v>
      </c>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494"/>
      <c r="AM45" s="494"/>
      <c r="AN45" s="494"/>
      <c r="AO45" s="494"/>
      <c r="AP45" s="494"/>
      <c r="AQ45" s="494"/>
      <c r="AR45" s="494"/>
      <c r="AS45" s="494"/>
      <c r="AT45" s="494"/>
      <c r="AU45" s="494"/>
      <c r="AV45" s="494"/>
      <c r="AW45" s="494"/>
      <c r="AX45" s="494"/>
      <c r="AY45" s="495"/>
    </row>
    <row r="46" spans="1:101" s="362" customFormat="1" ht="409.5" customHeight="1" x14ac:dyDescent="0.25">
      <c r="A46" s="484" t="s">
        <v>1083</v>
      </c>
      <c r="B46" s="485" t="s">
        <v>1084</v>
      </c>
      <c r="C46" s="486" t="s">
        <v>97</v>
      </c>
      <c r="D46" s="487"/>
      <c r="E46" s="496"/>
      <c r="F46" s="497"/>
      <c r="G46" s="487"/>
      <c r="H46" s="487"/>
      <c r="I46" s="487"/>
      <c r="J46" s="487"/>
      <c r="K46" s="273">
        <f>E46+F46+G46+I46</f>
        <v>0</v>
      </c>
      <c r="L46" s="489"/>
      <c r="M46" s="489"/>
      <c r="N46" s="489"/>
      <c r="O46" s="489"/>
      <c r="P46" s="489"/>
      <c r="Q46" s="489"/>
      <c r="R46" s="262">
        <f>L46+M46+N46+P46</f>
        <v>0</v>
      </c>
      <c r="S46" s="489"/>
      <c r="T46" s="489"/>
      <c r="U46" s="489"/>
      <c r="V46" s="489"/>
      <c r="W46" s="489"/>
      <c r="X46" s="489"/>
      <c r="Y46" s="262">
        <f>S46+T46+U46+W46</f>
        <v>0</v>
      </c>
      <c r="Z46" s="489"/>
      <c r="AA46" s="489"/>
      <c r="AB46" s="489"/>
      <c r="AC46" s="489"/>
      <c r="AD46" s="489"/>
      <c r="AE46" s="489"/>
      <c r="AF46" s="261">
        <f>Z46+AA46+AB46+AD46</f>
        <v>0</v>
      </c>
      <c r="AG46" s="489">
        <v>50687.64</v>
      </c>
      <c r="AH46" s="489"/>
      <c r="AI46" s="489">
        <v>428351</v>
      </c>
      <c r="AJ46" s="489" t="s">
        <v>46</v>
      </c>
      <c r="AK46" s="489"/>
      <c r="AL46" s="489"/>
      <c r="AM46" s="261">
        <f>AG46+AH46+AI46+AK46</f>
        <v>479038.64</v>
      </c>
      <c r="AN46" s="489">
        <v>46458.39</v>
      </c>
      <c r="AO46" s="489"/>
      <c r="AP46" s="489">
        <v>38941</v>
      </c>
      <c r="AQ46" s="489" t="s">
        <v>46</v>
      </c>
      <c r="AR46" s="489"/>
      <c r="AS46" s="489"/>
      <c r="AT46" s="262">
        <f>AN46+AO46+AP46+AR46</f>
        <v>85399.39</v>
      </c>
      <c r="AU46" s="498">
        <f>AT46+AM46+AF46+Y46+R46+K46</f>
        <v>564438.03</v>
      </c>
      <c r="AV46" s="499" t="s">
        <v>1099</v>
      </c>
      <c r="AW46" s="487">
        <v>2026</v>
      </c>
      <c r="AX46" s="487">
        <v>2029</v>
      </c>
      <c r="AY46" s="492" t="s">
        <v>68</v>
      </c>
    </row>
    <row r="47" spans="1:101" s="360" customFormat="1" ht="37.5" customHeight="1" thickBot="1" x14ac:dyDescent="0.3">
      <c r="A47" s="493" t="s">
        <v>1102</v>
      </c>
      <c r="B47" s="494"/>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c r="AL47" s="494"/>
      <c r="AM47" s="494"/>
      <c r="AN47" s="494"/>
      <c r="AO47" s="494"/>
      <c r="AP47" s="494"/>
      <c r="AQ47" s="494"/>
      <c r="AR47" s="494"/>
      <c r="AS47" s="494"/>
      <c r="AT47" s="494"/>
      <c r="AU47" s="494"/>
      <c r="AV47" s="494"/>
      <c r="AW47" s="494"/>
      <c r="AX47" s="494"/>
      <c r="AY47" s="495"/>
      <c r="AZ47" s="363"/>
      <c r="BD47" s="361"/>
      <c r="CT47" s="363"/>
      <c r="CU47" s="377"/>
      <c r="CW47" s="361"/>
    </row>
    <row r="48" spans="1:101" s="20" customFormat="1" ht="31.5" customHeight="1" x14ac:dyDescent="0.25">
      <c r="A48" s="456" t="s">
        <v>639</v>
      </c>
      <c r="B48" s="457"/>
      <c r="C48" s="457"/>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row>
    <row r="49" spans="1:51" s="20" customFormat="1" ht="45" hidden="1" customHeight="1" x14ac:dyDescent="0.25">
      <c r="A49" s="24" t="s">
        <v>638</v>
      </c>
      <c r="B49" s="32"/>
      <c r="C49" s="32"/>
      <c r="D49" s="32"/>
      <c r="E49" s="40"/>
      <c r="F49" s="40"/>
      <c r="G49" s="40"/>
      <c r="H49" s="40"/>
      <c r="I49" s="40"/>
      <c r="J49" s="40"/>
      <c r="K49" s="39">
        <f t="shared" ref="K49" si="101">E49+F49+G49+I49</f>
        <v>0</v>
      </c>
      <c r="L49" s="40"/>
      <c r="M49" s="40"/>
      <c r="N49" s="40"/>
      <c r="O49" s="40"/>
      <c r="P49" s="40"/>
      <c r="Q49" s="40"/>
      <c r="R49" s="39">
        <f t="shared" ref="R49" si="102">L49+M49+N49+P49</f>
        <v>0</v>
      </c>
      <c r="S49" s="40"/>
      <c r="T49" s="40"/>
      <c r="U49" s="40"/>
      <c r="V49" s="40"/>
      <c r="W49" s="40"/>
      <c r="X49" s="40"/>
      <c r="Y49" s="39">
        <f t="shared" ref="Y49" si="103">S49+T49+U49+W49</f>
        <v>0</v>
      </c>
      <c r="Z49" s="40"/>
      <c r="AA49" s="40"/>
      <c r="AB49" s="40"/>
      <c r="AC49" s="40"/>
      <c r="AD49" s="40"/>
      <c r="AE49" s="40"/>
      <c r="AF49" s="39">
        <f t="shared" ref="AF49" si="104">Z49+AA49+AB49+AD49</f>
        <v>0</v>
      </c>
      <c r="AG49" s="40"/>
      <c r="AH49" s="40"/>
      <c r="AI49" s="40"/>
      <c r="AJ49" s="40"/>
      <c r="AK49" s="40"/>
      <c r="AL49" s="40"/>
      <c r="AM49" s="39">
        <f t="shared" ref="AM49" si="105">AG49+AH49+AI49+AK49</f>
        <v>0</v>
      </c>
      <c r="AN49" s="40"/>
      <c r="AO49" s="40"/>
      <c r="AP49" s="40"/>
      <c r="AQ49" s="40"/>
      <c r="AR49" s="40"/>
      <c r="AS49" s="40"/>
      <c r="AT49" s="39">
        <f t="shared" ref="AT49" si="106">AN49+AO49+AP49+AR49</f>
        <v>0</v>
      </c>
      <c r="AU49" s="41">
        <f t="shared" ref="AU49" si="107">AT49+AM49+AF49+Y49+R49+K49+D49</f>
        <v>0</v>
      </c>
      <c r="AV49" s="32"/>
      <c r="AW49" s="32"/>
      <c r="AX49" s="36"/>
      <c r="AY49" s="27"/>
    </row>
    <row r="50" spans="1:51" x14ac:dyDescent="0.25">
      <c r="K50" s="9"/>
      <c r="R50" s="9"/>
      <c r="S50" s="8"/>
      <c r="T50" s="8"/>
      <c r="U50" s="8"/>
      <c r="V50" s="8"/>
      <c r="W50" s="8"/>
      <c r="X50" s="8"/>
      <c r="Y50" s="9"/>
      <c r="Z50" s="8"/>
      <c r="AA50" s="8"/>
      <c r="AB50" s="8"/>
      <c r="AC50" s="8"/>
      <c r="AD50" s="8"/>
      <c r="AE50" s="8"/>
      <c r="AF50" s="9"/>
      <c r="AG50" s="8"/>
      <c r="AH50" s="8"/>
      <c r="AI50" s="8"/>
      <c r="AJ50" s="8"/>
      <c r="AK50" s="8"/>
      <c r="AL50" s="8"/>
      <c r="AM50" s="9"/>
      <c r="AN50" s="10"/>
      <c r="AQ50" s="30"/>
      <c r="AR50" s="30"/>
      <c r="AS50" s="31"/>
      <c r="AT50" s="9"/>
      <c r="AU50" s="10"/>
    </row>
    <row r="51" spans="1:51" x14ac:dyDescent="0.25">
      <c r="K51" s="9"/>
      <c r="R51" s="9"/>
      <c r="S51" s="8"/>
      <c r="T51" s="8"/>
      <c r="U51" s="8"/>
      <c r="V51" s="8"/>
      <c r="W51" s="8"/>
      <c r="X51" s="8"/>
      <c r="Y51" s="9"/>
      <c r="Z51" s="8"/>
      <c r="AA51" s="8"/>
      <c r="AB51" s="8"/>
      <c r="AC51" s="8"/>
      <c r="AD51" s="8"/>
      <c r="AE51" s="8"/>
      <c r="AF51" s="9"/>
      <c r="AG51" s="8"/>
      <c r="AH51" s="8"/>
      <c r="AI51" s="8"/>
      <c r="AJ51" s="8"/>
      <c r="AK51" s="8"/>
      <c r="AL51" s="8"/>
      <c r="AM51" s="9"/>
      <c r="AN51" s="10"/>
      <c r="AS51" s="31"/>
      <c r="AT51" s="9"/>
      <c r="AU51" s="10"/>
    </row>
    <row r="52" spans="1:51"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28"/>
      <c r="AR52" s="28"/>
      <c r="AS52" s="29"/>
      <c r="AT52" s="9"/>
      <c r="AU52" s="10"/>
    </row>
    <row r="53" spans="1:51"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1" x14ac:dyDescent="0.25">
      <c r="K54" s="9"/>
      <c r="R54" s="9"/>
      <c r="S54" s="8"/>
      <c r="T54" s="8"/>
      <c r="U54" s="8"/>
      <c r="V54" s="8"/>
      <c r="W54" s="8"/>
      <c r="X54" s="8"/>
      <c r="Y54" s="9"/>
      <c r="Z54" s="8"/>
      <c r="AA54" s="8"/>
      <c r="AB54" s="8"/>
      <c r="AC54" s="8"/>
      <c r="AD54" s="8"/>
      <c r="AE54" s="8"/>
      <c r="AF54" s="9"/>
      <c r="AG54" s="8"/>
      <c r="AH54" s="8"/>
      <c r="AI54" s="8"/>
      <c r="AJ54" s="8"/>
      <c r="AK54" s="8"/>
      <c r="AL54" s="8"/>
      <c r="AM54" s="9"/>
      <c r="AN54" s="10"/>
      <c r="AS54" s="31"/>
      <c r="AT54" s="9"/>
      <c r="AU54" s="10"/>
    </row>
    <row r="55" spans="1:51" s="20" customFormat="1" ht="18.75" x14ac:dyDescent="0.25">
      <c r="A55" s="159" t="s">
        <v>654</v>
      </c>
      <c r="B55" s="160" t="s">
        <v>655</v>
      </c>
      <c r="E55" s="12"/>
      <c r="AU55" s="23"/>
      <c r="AV55" s="45"/>
      <c r="AX55" s="12"/>
    </row>
    <row r="56" spans="1:51" x14ac:dyDescent="0.25">
      <c r="K56" s="9"/>
      <c r="R56" s="9"/>
      <c r="S56" s="8"/>
      <c r="T56" s="8"/>
      <c r="U56" s="8"/>
      <c r="V56" s="8"/>
      <c r="W56" s="8"/>
      <c r="X56" s="8"/>
      <c r="Y56" s="9"/>
      <c r="Z56" s="8"/>
      <c r="AA56" s="8"/>
      <c r="AB56" s="8"/>
      <c r="AC56" s="8"/>
      <c r="AD56" s="8"/>
      <c r="AE56" s="8"/>
      <c r="AF56" s="9"/>
      <c r="AG56" s="8"/>
      <c r="AH56" s="8"/>
      <c r="AI56" s="8"/>
      <c r="AJ56" s="8"/>
      <c r="AK56" s="8"/>
      <c r="AL56" s="8"/>
      <c r="AM56" s="9"/>
      <c r="AN56" s="10"/>
      <c r="AQ56" s="30"/>
      <c r="AR56" s="30"/>
      <c r="AS56" s="31"/>
      <c r="AT56" s="9"/>
      <c r="AU56" s="10"/>
    </row>
    <row r="57" spans="1:51" x14ac:dyDescent="0.25">
      <c r="K57" s="9"/>
      <c r="R57" s="9"/>
      <c r="S57" s="8"/>
      <c r="T57" s="8"/>
      <c r="U57" s="8"/>
      <c r="V57" s="8"/>
      <c r="W57" s="8"/>
      <c r="X57" s="8"/>
      <c r="Y57" s="9"/>
      <c r="Z57" s="8"/>
      <c r="AA57" s="8"/>
      <c r="AB57" s="8"/>
      <c r="AC57" s="8"/>
      <c r="AD57" s="8"/>
      <c r="AE57" s="8"/>
      <c r="AF57" s="9"/>
      <c r="AG57" s="8"/>
      <c r="AH57" s="8"/>
      <c r="AI57" s="8"/>
      <c r="AJ57" s="8"/>
      <c r="AK57" s="8"/>
      <c r="AL57" s="8"/>
      <c r="AM57" s="9"/>
      <c r="AN57" s="10"/>
      <c r="AQ57" s="30"/>
      <c r="AR57" s="30"/>
      <c r="AS57" s="31"/>
      <c r="AT57" s="9"/>
      <c r="AU57" s="10"/>
    </row>
    <row r="58" spans="1:51" x14ac:dyDescent="0.25">
      <c r="K58" s="9"/>
      <c r="R58" s="9"/>
      <c r="S58" s="8"/>
      <c r="T58" s="8"/>
      <c r="U58" s="8"/>
      <c r="V58" s="8"/>
      <c r="W58" s="8"/>
      <c r="X58" s="8"/>
      <c r="Y58" s="9"/>
      <c r="Z58" s="8"/>
      <c r="AA58" s="8"/>
      <c r="AB58" s="8"/>
      <c r="AC58" s="8"/>
      <c r="AD58" s="8"/>
      <c r="AE58" s="8"/>
      <c r="AF58" s="9"/>
      <c r="AG58" s="8"/>
      <c r="AH58" s="8"/>
      <c r="AI58" s="8"/>
      <c r="AJ58" s="8"/>
      <c r="AK58" s="8"/>
      <c r="AL58" s="8"/>
      <c r="AM58" s="9"/>
      <c r="AN58" s="10"/>
      <c r="AQ58" s="30"/>
      <c r="AR58" s="30"/>
      <c r="AS58" s="31"/>
      <c r="AT58" s="9"/>
      <c r="AU58" s="10"/>
    </row>
    <row r="59" spans="1:51"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1"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1"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1"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1"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1"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S77" s="8"/>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S240" s="8"/>
      <c r="T240" s="8"/>
      <c r="U240" s="8"/>
      <c r="V240" s="8"/>
      <c r="W240" s="8"/>
      <c r="X240" s="8"/>
      <c r="Y240" s="9"/>
      <c r="Z240" s="8"/>
      <c r="AA240" s="8"/>
      <c r="AB240" s="8"/>
      <c r="AC240" s="8"/>
      <c r="AD240" s="8"/>
      <c r="AE240" s="8"/>
      <c r="AF240" s="9"/>
      <c r="AG240" s="8"/>
      <c r="AH240" s="8"/>
      <c r="AI240" s="8"/>
      <c r="AJ240" s="8"/>
      <c r="AK240" s="8"/>
      <c r="AL240" s="8"/>
      <c r="AM240" s="9"/>
      <c r="AN240" s="10"/>
      <c r="AT240" s="9"/>
      <c r="AU240" s="10"/>
    </row>
    <row r="241" spans="11:47" x14ac:dyDescent="0.25">
      <c r="K241" s="9"/>
      <c r="R241" s="9"/>
      <c r="S241" s="8"/>
      <c r="T241" s="8"/>
      <c r="U241" s="8"/>
      <c r="V241" s="8"/>
      <c r="W241" s="8"/>
      <c r="X241" s="8"/>
      <c r="Y241" s="9"/>
      <c r="Z241" s="8"/>
      <c r="AA241" s="8"/>
      <c r="AB241" s="8"/>
      <c r="AC241" s="8"/>
      <c r="AD241" s="8"/>
      <c r="AE241" s="8"/>
      <c r="AF241" s="9"/>
      <c r="AG241" s="8"/>
      <c r="AH241" s="8"/>
      <c r="AI241" s="8"/>
      <c r="AJ241" s="8"/>
      <c r="AK241" s="8"/>
      <c r="AL241" s="8"/>
      <c r="AM241" s="9"/>
      <c r="AN241" s="10"/>
      <c r="AT241" s="9"/>
      <c r="AU241" s="10"/>
    </row>
    <row r="242" spans="11:47" x14ac:dyDescent="0.25">
      <c r="K242" s="9"/>
      <c r="R242" s="9"/>
      <c r="S242" s="8"/>
      <c r="T242" s="8"/>
      <c r="U242" s="8"/>
      <c r="V242" s="8"/>
      <c r="W242" s="8"/>
      <c r="X242" s="8"/>
      <c r="Y242" s="9"/>
      <c r="Z242" s="8"/>
      <c r="AA242" s="8"/>
      <c r="AB242" s="8"/>
      <c r="AC242" s="8"/>
      <c r="AD242" s="8"/>
      <c r="AE242" s="8"/>
      <c r="AF242" s="9"/>
      <c r="AG242" s="8"/>
      <c r="AH242" s="8"/>
      <c r="AI242" s="8"/>
      <c r="AJ242" s="8"/>
      <c r="AK242" s="8"/>
      <c r="AL242" s="8"/>
      <c r="AM242" s="9"/>
      <c r="AN242" s="10"/>
      <c r="AT242" s="9"/>
      <c r="AU242" s="10"/>
    </row>
    <row r="243" spans="11:47" x14ac:dyDescent="0.25">
      <c r="K243" s="9"/>
      <c r="R243" s="9"/>
      <c r="S243" s="8"/>
      <c r="T243" s="8"/>
      <c r="U243" s="8"/>
      <c r="V243" s="8"/>
      <c r="W243" s="8"/>
      <c r="X243" s="8"/>
      <c r="Y243" s="9"/>
      <c r="Z243" s="8"/>
      <c r="AA243" s="8"/>
      <c r="AB243" s="8"/>
      <c r="AC243" s="8"/>
      <c r="AD243" s="8"/>
      <c r="AE243" s="8"/>
      <c r="AF243" s="9"/>
      <c r="AG243" s="8"/>
      <c r="AH243" s="8"/>
      <c r="AI243" s="8"/>
      <c r="AJ243" s="8"/>
      <c r="AK243" s="8"/>
      <c r="AL243" s="8"/>
      <c r="AM243" s="9"/>
      <c r="AN243" s="10"/>
      <c r="AT243" s="9"/>
      <c r="AU243" s="10"/>
    </row>
    <row r="244" spans="11:47" x14ac:dyDescent="0.25">
      <c r="K244" s="9"/>
      <c r="R244" s="9"/>
      <c r="S244" s="8"/>
      <c r="T244" s="8"/>
      <c r="U244" s="8"/>
      <c r="V244" s="8"/>
      <c r="W244" s="8"/>
      <c r="X244" s="8"/>
      <c r="Y244" s="9"/>
      <c r="Z244" s="8"/>
      <c r="AA244" s="8"/>
      <c r="AB244" s="8"/>
      <c r="AC244" s="8"/>
      <c r="AD244" s="8"/>
      <c r="AE244" s="8"/>
      <c r="AF244" s="9"/>
      <c r="AG244" s="8"/>
      <c r="AH244" s="8"/>
      <c r="AI244" s="8"/>
      <c r="AJ244" s="8"/>
      <c r="AK244" s="8"/>
      <c r="AL244" s="8"/>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K297" s="9"/>
      <c r="R297" s="9"/>
      <c r="Y297" s="9"/>
      <c r="AF297" s="9"/>
      <c r="AM297" s="9"/>
      <c r="AN297" s="10"/>
      <c r="AT297" s="9"/>
      <c r="AU297" s="10"/>
    </row>
    <row r="298" spans="11:47" x14ac:dyDescent="0.25">
      <c r="K298" s="9"/>
      <c r="R298" s="9"/>
      <c r="Y298" s="9"/>
      <c r="AF298" s="9"/>
      <c r="AM298" s="9"/>
      <c r="AN298" s="10"/>
      <c r="AT298" s="9"/>
      <c r="AU298" s="10"/>
    </row>
    <row r="299" spans="11:47" x14ac:dyDescent="0.25">
      <c r="K299" s="9"/>
      <c r="R299" s="9"/>
      <c r="Y299" s="9"/>
      <c r="AF299" s="9"/>
      <c r="AM299" s="9"/>
      <c r="AN299" s="10"/>
      <c r="AT299" s="9"/>
      <c r="AU299" s="10"/>
    </row>
    <row r="300" spans="11:47" x14ac:dyDescent="0.25">
      <c r="K300" s="9"/>
      <c r="R300" s="9"/>
      <c r="Y300" s="9"/>
      <c r="AF300" s="9"/>
      <c r="AM300" s="9"/>
      <c r="AN300" s="10"/>
      <c r="AT300" s="9"/>
      <c r="AU300" s="10"/>
    </row>
    <row r="301" spans="11:47" x14ac:dyDescent="0.25">
      <c r="K301" s="9"/>
      <c r="R301" s="9"/>
      <c r="Y301" s="9"/>
      <c r="AF301" s="9"/>
      <c r="AM301" s="9"/>
      <c r="AN301" s="10"/>
      <c r="AT301" s="9"/>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S304" s="8"/>
      <c r="T304" s="8"/>
      <c r="U304" s="8"/>
      <c r="V304" s="8"/>
      <c r="W304" s="8"/>
      <c r="X304" s="8"/>
      <c r="Z304" s="8"/>
      <c r="AA304" s="8"/>
      <c r="AB304" s="8"/>
      <c r="AC304" s="8"/>
      <c r="AD304" s="8"/>
      <c r="AE304" s="8"/>
      <c r="AG304" s="8"/>
      <c r="AH304" s="8"/>
      <c r="AI304" s="8"/>
      <c r="AJ304" s="8"/>
      <c r="AK304" s="8"/>
      <c r="AL304" s="8"/>
      <c r="AN304" s="10"/>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S306" s="8"/>
      <c r="T306" s="8"/>
      <c r="U306" s="8"/>
      <c r="V306" s="8"/>
      <c r="W306" s="8"/>
      <c r="X306" s="8"/>
      <c r="Z306" s="8"/>
      <c r="AA306" s="8"/>
      <c r="AB306" s="8"/>
      <c r="AC306" s="8"/>
      <c r="AD306" s="8"/>
      <c r="AE306" s="8"/>
      <c r="AG306" s="8"/>
      <c r="AH306" s="8"/>
      <c r="AI306" s="8"/>
      <c r="AJ306" s="8"/>
      <c r="AK306" s="8"/>
      <c r="AL306" s="8"/>
      <c r="AN306" s="10"/>
      <c r="AU306" s="10"/>
    </row>
    <row r="307" spans="19:47" x14ac:dyDescent="0.25">
      <c r="S307" s="8"/>
      <c r="T307" s="8"/>
      <c r="U307" s="8"/>
      <c r="V307" s="8"/>
      <c r="W307" s="8"/>
      <c r="X307" s="8"/>
      <c r="Z307" s="8"/>
      <c r="AA307" s="8"/>
      <c r="AB307" s="8"/>
      <c r="AC307" s="8"/>
      <c r="AD307" s="8"/>
      <c r="AE307" s="8"/>
      <c r="AG307" s="8"/>
      <c r="AH307" s="8"/>
      <c r="AI307" s="8"/>
      <c r="AJ307" s="8"/>
      <c r="AK307" s="8"/>
      <c r="AL307" s="8"/>
      <c r="AN307" s="10"/>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AU309" s="10"/>
    </row>
    <row r="310" spans="19:47" x14ac:dyDescent="0.25">
      <c r="S310" s="8"/>
      <c r="T310" s="8"/>
      <c r="U310" s="8"/>
      <c r="V310" s="8"/>
      <c r="W310" s="8"/>
      <c r="X310" s="8"/>
      <c r="Z310" s="8"/>
      <c r="AA310" s="8"/>
      <c r="AB310" s="8"/>
      <c r="AC310" s="8"/>
      <c r="AD310" s="8"/>
      <c r="AE310" s="8"/>
      <c r="AG310" s="8"/>
      <c r="AH310" s="8"/>
      <c r="AI310" s="8"/>
      <c r="AJ310" s="8"/>
      <c r="AK310" s="8"/>
      <c r="AL310" s="8"/>
      <c r="AN310" s="10"/>
      <c r="AU310" s="10"/>
    </row>
    <row r="311" spans="19:47" x14ac:dyDescent="0.25">
      <c r="AU311" s="10"/>
    </row>
    <row r="312" spans="19:47" x14ac:dyDescent="0.25">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S316" s="8"/>
      <c r="T316" s="8"/>
      <c r="U316" s="8"/>
      <c r="V316" s="8"/>
      <c r="W316" s="8"/>
      <c r="X316" s="8"/>
      <c r="Z316" s="8"/>
      <c r="AA316" s="8"/>
      <c r="AB316" s="8"/>
      <c r="AC316" s="8"/>
      <c r="AD316" s="8"/>
      <c r="AE316" s="8"/>
      <c r="AG316" s="8"/>
      <c r="AH316" s="8"/>
      <c r="AI316" s="8"/>
      <c r="AJ316" s="8"/>
      <c r="AK316" s="8"/>
      <c r="AL316" s="8"/>
      <c r="AN316" s="10"/>
      <c r="AU316" s="10"/>
    </row>
    <row r="317" spans="19:47" x14ac:dyDescent="0.25">
      <c r="S317" s="8"/>
      <c r="T317" s="8"/>
      <c r="U317" s="8"/>
      <c r="V317" s="8"/>
      <c r="W317" s="8"/>
      <c r="X317" s="8"/>
      <c r="Z317" s="8"/>
      <c r="AA317" s="8"/>
      <c r="AB317" s="8"/>
      <c r="AC317" s="8"/>
      <c r="AD317" s="8"/>
      <c r="AE317" s="8"/>
      <c r="AG317" s="8"/>
      <c r="AH317" s="8"/>
      <c r="AI317" s="8"/>
      <c r="AJ317" s="8"/>
      <c r="AK317" s="8"/>
      <c r="AL317" s="8"/>
      <c r="AN317" s="10"/>
      <c r="AU317" s="10"/>
    </row>
    <row r="318" spans="19:47" x14ac:dyDescent="0.25">
      <c r="S318" s="8"/>
      <c r="T318" s="8"/>
      <c r="U318" s="8"/>
      <c r="V318" s="8"/>
      <c r="W318" s="8"/>
      <c r="X318" s="8"/>
      <c r="Z318" s="8"/>
      <c r="AA318" s="8"/>
      <c r="AB318" s="8"/>
      <c r="AC318" s="8"/>
      <c r="AD318" s="8"/>
      <c r="AE318" s="8"/>
      <c r="AG318" s="8"/>
      <c r="AH318" s="8"/>
      <c r="AI318" s="8"/>
      <c r="AJ318" s="8"/>
      <c r="AK318" s="8"/>
      <c r="AL318" s="8"/>
      <c r="AN318" s="10"/>
      <c r="AU318" s="10"/>
    </row>
    <row r="319" spans="19:47" x14ac:dyDescent="0.25">
      <c r="S319" s="8"/>
      <c r="T319" s="8"/>
      <c r="U319" s="8"/>
      <c r="V319" s="8"/>
      <c r="W319" s="8"/>
      <c r="X319" s="8"/>
      <c r="Z319" s="8"/>
      <c r="AA319" s="8"/>
      <c r="AB319" s="8"/>
      <c r="AC319" s="8"/>
      <c r="AD319" s="8"/>
      <c r="AE319" s="8"/>
      <c r="AG319" s="8"/>
      <c r="AH319" s="8"/>
      <c r="AI319" s="8"/>
      <c r="AJ319" s="8"/>
      <c r="AK319" s="8"/>
      <c r="AL319" s="8"/>
      <c r="AN319" s="10"/>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row r="350" spans="47:47" x14ac:dyDescent="0.25">
      <c r="AU350" s="10"/>
    </row>
    <row r="351" spans="47:47" x14ac:dyDescent="0.25">
      <c r="AU351" s="10"/>
    </row>
    <row r="352" spans="47:47" x14ac:dyDescent="0.25">
      <c r="AU352" s="10"/>
    </row>
    <row r="353" spans="47:47" x14ac:dyDescent="0.25">
      <c r="AU353" s="10"/>
    </row>
    <row r="354" spans="47:47" x14ac:dyDescent="0.25">
      <c r="AU354" s="10"/>
    </row>
  </sheetData>
  <mergeCells count="47">
    <mergeCell ref="A3:AY3"/>
    <mergeCell ref="A2:AY2"/>
    <mergeCell ref="AG4:AM4"/>
    <mergeCell ref="AN4:AT4"/>
    <mergeCell ref="AU4:AU6"/>
    <mergeCell ref="AN5:AT5"/>
    <mergeCell ref="A4:A6"/>
    <mergeCell ref="B4:B6"/>
    <mergeCell ref="C4:C6"/>
    <mergeCell ref="D4:D6"/>
    <mergeCell ref="E4:K4"/>
    <mergeCell ref="AV4:AV6"/>
    <mergeCell ref="AW4:AW6"/>
    <mergeCell ref="AX4:AX6"/>
    <mergeCell ref="A7:D7"/>
    <mergeCell ref="A9:AY9"/>
    <mergeCell ref="AY4:AY6"/>
    <mergeCell ref="E5:K5"/>
    <mergeCell ref="L5:R5"/>
    <mergeCell ref="S5:Y5"/>
    <mergeCell ref="Z5:AF5"/>
    <mergeCell ref="AG5:AM5"/>
    <mergeCell ref="L4:R4"/>
    <mergeCell ref="S4:Y4"/>
    <mergeCell ref="Z4:AF4"/>
    <mergeCell ref="A8:D8"/>
    <mergeCell ref="A11:AY11"/>
    <mergeCell ref="A13:AY13"/>
    <mergeCell ref="A15:AY15"/>
    <mergeCell ref="A18:AY18"/>
    <mergeCell ref="A20:AY20"/>
    <mergeCell ref="A47:AY47"/>
    <mergeCell ref="A48:AY48"/>
    <mergeCell ref="A23:AY23"/>
    <mergeCell ref="A17:D17"/>
    <mergeCell ref="A25:D25"/>
    <mergeCell ref="A41:AY41"/>
    <mergeCell ref="A32:AY32"/>
    <mergeCell ref="A26:AY26"/>
    <mergeCell ref="A29:AY29"/>
    <mergeCell ref="A31:D31"/>
    <mergeCell ref="A40:D40"/>
    <mergeCell ref="A34:AY34"/>
    <mergeCell ref="A38:AY38"/>
    <mergeCell ref="A45:AY45"/>
    <mergeCell ref="A36:AY36"/>
    <mergeCell ref="A22:AY22"/>
  </mergeCells>
  <pageMargins left="0.25" right="0.25" top="0.75" bottom="0.75" header="0.3" footer="0.3"/>
  <pageSetup paperSize="8"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M48" sqref="M48"/>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407"/>
      <c r="B2" s="407"/>
      <c r="C2" s="407"/>
      <c r="D2" s="407"/>
      <c r="P2" s="3"/>
      <c r="U2" s="3"/>
      <c r="Z2" s="3"/>
      <c r="AF2" s="3"/>
    </row>
    <row r="3" spans="1:34" x14ac:dyDescent="0.25">
      <c r="A3" s="407"/>
      <c r="B3" s="407"/>
      <c r="C3" s="407"/>
      <c r="D3" s="407"/>
    </row>
    <row r="4" spans="1:34" ht="18.75" thickBot="1" x14ac:dyDescent="0.3">
      <c r="A4" s="16"/>
      <c r="B4" s="16"/>
      <c r="C4" s="16"/>
      <c r="D4" s="16"/>
    </row>
    <row r="5" spans="1:34" x14ac:dyDescent="0.25">
      <c r="A5" s="391" t="s">
        <v>125</v>
      </c>
      <c r="B5" s="391">
        <v>2022</v>
      </c>
      <c r="C5" s="391"/>
      <c r="D5" s="391"/>
      <c r="E5" s="391"/>
      <c r="F5" s="391"/>
      <c r="G5" s="391">
        <v>2023</v>
      </c>
      <c r="H5" s="391"/>
      <c r="I5" s="391"/>
      <c r="J5" s="391"/>
      <c r="K5" s="391"/>
      <c r="L5" s="391">
        <v>2024</v>
      </c>
      <c r="M5" s="391"/>
      <c r="N5" s="391"/>
      <c r="O5" s="391"/>
      <c r="P5" s="391"/>
      <c r="Q5" s="391">
        <v>2025</v>
      </c>
      <c r="R5" s="391"/>
      <c r="S5" s="391"/>
      <c r="T5" s="391"/>
      <c r="U5" s="391"/>
      <c r="V5" s="391">
        <v>2026</v>
      </c>
      <c r="W5" s="391"/>
      <c r="X5" s="391"/>
      <c r="Y5" s="391"/>
      <c r="Z5" s="391"/>
      <c r="AA5" s="391">
        <v>2027</v>
      </c>
      <c r="AB5" s="391"/>
      <c r="AC5" s="391"/>
      <c r="AD5" s="391"/>
      <c r="AE5" s="391"/>
      <c r="AF5" s="394" t="s">
        <v>544</v>
      </c>
    </row>
    <row r="6" spans="1:34" x14ac:dyDescent="0.25">
      <c r="A6" s="393"/>
      <c r="B6" s="393" t="s">
        <v>15</v>
      </c>
      <c r="C6" s="393"/>
      <c r="D6" s="393"/>
      <c r="E6" s="393"/>
      <c r="F6" s="393"/>
      <c r="G6" s="393" t="s">
        <v>15</v>
      </c>
      <c r="H6" s="393"/>
      <c r="I6" s="393"/>
      <c r="J6" s="393"/>
      <c r="K6" s="393"/>
      <c r="L6" s="393" t="s">
        <v>15</v>
      </c>
      <c r="M6" s="393"/>
      <c r="N6" s="393"/>
      <c r="O6" s="393"/>
      <c r="P6" s="393"/>
      <c r="Q6" s="393" t="s">
        <v>15</v>
      </c>
      <c r="R6" s="393"/>
      <c r="S6" s="393"/>
      <c r="T6" s="393"/>
      <c r="U6" s="393"/>
      <c r="V6" s="393" t="s">
        <v>15</v>
      </c>
      <c r="W6" s="393"/>
      <c r="X6" s="393"/>
      <c r="Y6" s="393"/>
      <c r="Z6" s="393"/>
      <c r="AA6" s="393" t="s">
        <v>15</v>
      </c>
      <c r="AB6" s="393"/>
      <c r="AC6" s="393"/>
      <c r="AD6" s="393"/>
      <c r="AE6" s="393"/>
      <c r="AF6" s="395"/>
    </row>
    <row r="7" spans="1:34" ht="108" x14ac:dyDescent="0.25">
      <c r="A7" s="393"/>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95"/>
    </row>
    <row r="8" spans="1:34" x14ac:dyDescent="0.25">
      <c r="A8" s="158"/>
      <c r="B8" s="65">
        <f t="shared" ref="B8:AE8" si="0">SUM(B9:B177)</f>
        <v>16186214.754999999</v>
      </c>
      <c r="C8" s="65">
        <f t="shared" si="0"/>
        <v>31939443.035000004</v>
      </c>
      <c r="D8" s="65">
        <f t="shared" si="0"/>
        <v>7234580.79</v>
      </c>
      <c r="E8" s="65">
        <f t="shared" si="0"/>
        <v>2796324.81</v>
      </c>
      <c r="F8" s="65">
        <f t="shared" si="0"/>
        <v>58156563.390000001</v>
      </c>
      <c r="G8" s="65">
        <f t="shared" si="0"/>
        <v>31852967.438100003</v>
      </c>
      <c r="H8" s="65">
        <f t="shared" si="0"/>
        <v>5854168.8039999995</v>
      </c>
      <c r="I8" s="65">
        <f t="shared" si="0"/>
        <v>12159535.969999999</v>
      </c>
      <c r="J8" s="65">
        <f t="shared" si="0"/>
        <v>6572548.0700000003</v>
      </c>
      <c r="K8" s="65">
        <f t="shared" si="0"/>
        <v>56219220.282099992</v>
      </c>
      <c r="L8" s="65">
        <f t="shared" si="0"/>
        <v>46873500.567835003</v>
      </c>
      <c r="M8" s="65">
        <f t="shared" si="0"/>
        <v>5315107.141725</v>
      </c>
      <c r="N8" s="65">
        <f t="shared" si="0"/>
        <v>17852231.02</v>
      </c>
      <c r="O8" s="65">
        <f t="shared" si="0"/>
        <v>18775719.999839999</v>
      </c>
      <c r="P8" s="65">
        <f t="shared" si="0"/>
        <v>88816558.729400009</v>
      </c>
      <c r="Q8" s="65">
        <f t="shared" si="0"/>
        <v>18125954.997664999</v>
      </c>
      <c r="R8" s="65">
        <f t="shared" si="0"/>
        <v>11668512.905275</v>
      </c>
      <c r="S8" s="65">
        <f t="shared" si="0"/>
        <v>5786487.7999999998</v>
      </c>
      <c r="T8" s="65">
        <f t="shared" si="0"/>
        <v>2063203.99816</v>
      </c>
      <c r="U8" s="65">
        <f t="shared" si="0"/>
        <v>14467375.459599998</v>
      </c>
      <c r="V8" s="65">
        <f t="shared" si="0"/>
        <v>12079824.58</v>
      </c>
      <c r="W8" s="65">
        <f t="shared" si="0"/>
        <v>1196459.8941176471</v>
      </c>
      <c r="X8" s="65">
        <f t="shared" si="0"/>
        <v>11092604.199999999</v>
      </c>
      <c r="Y8" s="65">
        <f t="shared" si="0"/>
        <v>314238.23499999999</v>
      </c>
      <c r="Z8" s="65">
        <f t="shared" si="0"/>
        <v>24683126.909117647</v>
      </c>
      <c r="AA8" s="65">
        <f t="shared" si="0"/>
        <v>8718564.8900000006</v>
      </c>
      <c r="AB8" s="65">
        <f t="shared" si="0"/>
        <v>13200000</v>
      </c>
      <c r="AC8" s="65">
        <f t="shared" si="0"/>
        <v>5493573</v>
      </c>
      <c r="AD8" s="65">
        <f t="shared" si="0"/>
        <v>64238.235000000001</v>
      </c>
      <c r="AE8" s="65">
        <f t="shared" si="0"/>
        <v>29615702.125</v>
      </c>
      <c r="AF8" s="67">
        <f>SUM(AE8,Z8,U8,P8,K8,F8)</f>
        <v>271958546.89521766</v>
      </c>
      <c r="AH8" s="74"/>
    </row>
    <row r="9" spans="1:34" s="3" customFormat="1" x14ac:dyDescent="0.25">
      <c r="A9" s="68" t="s">
        <v>260</v>
      </c>
      <c r="B9" s="69">
        <f>'1.VTP'!E9</f>
        <v>4599758.9050000003</v>
      </c>
      <c r="C9" s="69">
        <f>'1.VTP'!F9</f>
        <v>6890656.5449999999</v>
      </c>
      <c r="D9" s="69">
        <f>'1.VTP'!G9</f>
        <v>4570239.01</v>
      </c>
      <c r="E9" s="69">
        <f>'1.VTP'!I9</f>
        <v>824536.78</v>
      </c>
      <c r="F9" s="69">
        <f>'1.VTP'!K9</f>
        <v>16885191.239999998</v>
      </c>
      <c r="G9" s="69">
        <f>'1.VTP'!L9</f>
        <v>13381424.307000002</v>
      </c>
      <c r="H9" s="69">
        <f>'1.VTP'!M9</f>
        <v>1952568.804</v>
      </c>
      <c r="I9" s="69">
        <f>'1.VTP'!N9</f>
        <v>3787481.9699999997</v>
      </c>
      <c r="J9" s="69">
        <f>'1.VTP'!P9</f>
        <v>891927.3</v>
      </c>
      <c r="K9" s="69">
        <f>'1.VTP'!R9</f>
        <v>20013402.380999997</v>
      </c>
      <c r="L9" s="69">
        <f>'1.VTP'!S9</f>
        <v>10046202.197275002</v>
      </c>
      <c r="M9" s="69">
        <f>'1.VTP'!T9</f>
        <v>923678.69022499991</v>
      </c>
      <c r="N9" s="69">
        <f>'1.VTP'!U9</f>
        <v>11621875.02</v>
      </c>
      <c r="O9" s="69">
        <f>'1.VTP'!W9</f>
        <v>800000</v>
      </c>
      <c r="P9" s="69">
        <f>'1.VTP'!Y9</f>
        <v>23391755.907500003</v>
      </c>
      <c r="Q9" s="69">
        <f>'1.VTP'!Z9</f>
        <v>11955903.286225</v>
      </c>
      <c r="R9" s="69">
        <f>'1.VTP'!AA9</f>
        <v>6599209.3552750004</v>
      </c>
      <c r="S9" s="69">
        <f>'1.VTP'!AB9</f>
        <v>4188467.6</v>
      </c>
      <c r="T9" s="69">
        <f>'1.VTP'!AD9</f>
        <v>433204</v>
      </c>
      <c r="U9" s="69"/>
      <c r="V9" s="69">
        <f>'1.VTP'!AG9</f>
        <v>8515863</v>
      </c>
      <c r="W9" s="69">
        <f>'1.VTP'!AH9</f>
        <v>620825.59999999998</v>
      </c>
      <c r="X9" s="69">
        <f>'1.VTP'!AI9</f>
        <v>5634871.4000000004</v>
      </c>
      <c r="Y9" s="69">
        <f>'1.VTP'!AK9</f>
        <v>64238.235000000001</v>
      </c>
      <c r="Z9" s="69">
        <f>'1.VTP'!AM9</f>
        <v>14835798.234999999</v>
      </c>
      <c r="AA9" s="69">
        <f>'1.VTP'!AN9</f>
        <v>7512586.5</v>
      </c>
      <c r="AB9" s="69">
        <f>'1.VTP'!AO9</f>
        <v>0</v>
      </c>
      <c r="AC9" s="69">
        <f>'1.VTP'!AP9</f>
        <v>606875</v>
      </c>
      <c r="AD9" s="69">
        <f>'1.VTP'!AR9</f>
        <v>64238.235000000001</v>
      </c>
      <c r="AE9" s="69">
        <f>'1.VTP'!AT9</f>
        <v>8263699.7350000003</v>
      </c>
      <c r="AF9" s="70">
        <f>'1.VTP'!AU9</f>
        <v>106566631.73999999</v>
      </c>
    </row>
    <row r="10" spans="1:34" ht="36" x14ac:dyDescent="0.25">
      <c r="A10" s="68" t="s">
        <v>261</v>
      </c>
      <c r="B10" s="69">
        <f>'2.VTP'!E6</f>
        <v>11064936.849999998</v>
      </c>
      <c r="C10" s="69">
        <f>'2.VTP'!F6</f>
        <v>25048786.490000002</v>
      </c>
      <c r="D10" s="69">
        <f>'2.VTP'!G6</f>
        <v>2645015.7800000003</v>
      </c>
      <c r="E10" s="69">
        <f>'2.VTP'!I6</f>
        <v>1971788.03</v>
      </c>
      <c r="F10" s="69">
        <f>'2.VTP'!K6</f>
        <v>40730527.150000006</v>
      </c>
      <c r="G10" s="69">
        <f>'2.VTP'!L6</f>
        <v>17292237.131099999</v>
      </c>
      <c r="H10" s="69">
        <f>'2.VTP'!M6</f>
        <v>3901600</v>
      </c>
      <c r="I10" s="69">
        <f>'2.VTP'!N6</f>
        <v>2372054</v>
      </c>
      <c r="J10" s="69">
        <f>'2.VTP'!P6</f>
        <v>1680620.77</v>
      </c>
      <c r="K10" s="69">
        <f>'2.VTP'!R6</f>
        <v>25026511.901099999</v>
      </c>
      <c r="L10" s="69">
        <f>'2.VTP'!S6</f>
        <v>35946598.370559998</v>
      </c>
      <c r="M10" s="69">
        <f>'2.VTP'!T6</f>
        <v>4391428.4515000004</v>
      </c>
      <c r="N10" s="69">
        <f>'2.VTP'!U6</f>
        <v>230356</v>
      </c>
      <c r="O10" s="69">
        <f>'2.VTP'!W6</f>
        <v>13975719.999840001</v>
      </c>
      <c r="P10" s="69">
        <f>'2.VTP'!Y6</f>
        <v>54544102.821900003</v>
      </c>
      <c r="Q10" s="69">
        <f>'2.VTP'!Z6</f>
        <v>4608951.7114399998</v>
      </c>
      <c r="R10" s="69">
        <f>'2.VTP'!AA6</f>
        <v>5038703.55</v>
      </c>
      <c r="S10" s="69">
        <f>'2.VTP'!AB6</f>
        <v>1598020.2</v>
      </c>
      <c r="T10" s="69">
        <f>'2.VTP'!AD6</f>
        <v>1379999.99816</v>
      </c>
      <c r="U10" s="69">
        <f>'2.VTP'!AF6</f>
        <v>12625675.459599998</v>
      </c>
      <c r="V10" s="69">
        <f>'2.VTP'!AG6</f>
        <v>2732672.94</v>
      </c>
      <c r="W10" s="69">
        <f>'2.VTP'!AH6</f>
        <v>402238.29411764705</v>
      </c>
      <c r="X10" s="69">
        <f>'2.VTP'!AI6</f>
        <v>5029381.8</v>
      </c>
      <c r="Y10" s="69">
        <f>'2.VTP'!AL6</f>
        <v>0</v>
      </c>
      <c r="Z10" s="69">
        <f>'2.VTP'!AM6</f>
        <v>8164293.0341176474</v>
      </c>
      <c r="AA10" s="69">
        <f>'2.VTP'!AN6</f>
        <v>1019520</v>
      </c>
      <c r="AB10" s="69">
        <f>'2.VTP'!AO6</f>
        <v>13200000</v>
      </c>
      <c r="AC10" s="69">
        <f>'2.VTP'!AP6</f>
        <v>4847757</v>
      </c>
      <c r="AD10" s="69">
        <f>'2.VTP'!AR6</f>
        <v>0</v>
      </c>
      <c r="AE10" s="69">
        <f>'2.VTP'!AT6</f>
        <v>19067277</v>
      </c>
      <c r="AF10" s="70">
        <f>'2.VTP'!AU6</f>
        <v>148380362.76671761</v>
      </c>
    </row>
    <row r="11" spans="1:34" ht="31.5" customHeight="1" x14ac:dyDescent="0.25">
      <c r="A11" s="68" t="s">
        <v>262</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263</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264</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811100</v>
      </c>
      <c r="R13" s="72">
        <f>'5.VTP'!AA7</f>
        <v>30600</v>
      </c>
      <c r="S13" s="72">
        <f>'5.VTP'!AB7</f>
        <v>0</v>
      </c>
      <c r="T13" s="72">
        <f>'5.VTP'!AD7</f>
        <v>0</v>
      </c>
      <c r="U13" s="72">
        <f>'5.VTP'!AF7</f>
        <v>841700</v>
      </c>
      <c r="V13" s="72">
        <f>'5.VTP'!AG7</f>
        <v>81288.639999999999</v>
      </c>
      <c r="W13" s="72">
        <f>'5.VTP'!AH7</f>
        <v>173396</v>
      </c>
      <c r="X13" s="72">
        <f>'5.VTP'!AI7</f>
        <v>428351</v>
      </c>
      <c r="Y13" s="72">
        <f>'5.VTP'!AK7</f>
        <v>0</v>
      </c>
      <c r="Z13" s="72">
        <f>'5.VTP'!AM7</f>
        <v>683035.64</v>
      </c>
      <c r="AA13" s="72">
        <f>'5.VTP'!AN7</f>
        <v>186458.39</v>
      </c>
      <c r="AB13" s="72">
        <f>'5.VTP'!AO7</f>
        <v>0</v>
      </c>
      <c r="AC13" s="72">
        <f>'5.VTP'!AP7</f>
        <v>38941</v>
      </c>
      <c r="AD13" s="72">
        <f>'5.VTP'!AR7</f>
        <v>0</v>
      </c>
      <c r="AE13" s="72">
        <f>'5.VTP'!AT7</f>
        <v>225399.39</v>
      </c>
      <c r="AF13" s="143">
        <f>'5.VTP'!AU7</f>
        <v>4241660.03</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77" t="s">
        <v>199</v>
      </c>
      <c r="B1" s="478"/>
      <c r="C1" s="478"/>
      <c r="D1" s="478"/>
      <c r="E1" s="478"/>
      <c r="F1" s="478"/>
      <c r="G1" s="478"/>
      <c r="H1" s="478"/>
      <c r="I1" s="254"/>
      <c r="J1" s="254"/>
      <c r="K1" s="254"/>
      <c r="L1" s="254"/>
      <c r="M1" s="254"/>
      <c r="N1" s="254"/>
      <c r="O1" s="254"/>
    </row>
    <row r="2" spans="1:15" x14ac:dyDescent="0.25">
      <c r="A2" s="479" t="s">
        <v>79</v>
      </c>
      <c r="B2" s="480"/>
      <c r="C2" s="480"/>
      <c r="D2" s="480"/>
      <c r="E2" s="480"/>
      <c r="F2" s="480"/>
      <c r="G2" s="480"/>
      <c r="H2" s="480"/>
      <c r="I2" s="22"/>
      <c r="J2" s="22"/>
      <c r="K2" s="22"/>
      <c r="L2" s="22"/>
      <c r="M2" s="22"/>
      <c r="N2" s="22"/>
      <c r="O2" s="22"/>
    </row>
    <row r="4" spans="1:15" ht="71.45" customHeight="1" x14ac:dyDescent="0.25">
      <c r="A4" s="253" t="s">
        <v>23</v>
      </c>
      <c r="B4" s="253" t="s">
        <v>80</v>
      </c>
      <c r="C4" s="253" t="s">
        <v>81</v>
      </c>
      <c r="D4" s="253" t="s">
        <v>82</v>
      </c>
      <c r="E4" s="253" t="s">
        <v>83</v>
      </c>
      <c r="F4" s="253" t="s">
        <v>84</v>
      </c>
      <c r="G4" s="253" t="s">
        <v>85</v>
      </c>
      <c r="H4" s="253" t="s">
        <v>86</v>
      </c>
    </row>
    <row r="5" spans="1:15" ht="90" x14ac:dyDescent="0.25">
      <c r="A5" s="289">
        <v>1</v>
      </c>
      <c r="B5" s="290" t="s">
        <v>961</v>
      </c>
      <c r="C5" s="238" t="s">
        <v>962</v>
      </c>
      <c r="D5" s="233" t="s">
        <v>963</v>
      </c>
      <c r="E5" s="233" t="s">
        <v>97</v>
      </c>
      <c r="F5" s="291" t="s">
        <v>964</v>
      </c>
      <c r="G5" s="292" t="s">
        <v>965</v>
      </c>
      <c r="H5" s="234" t="s">
        <v>966</v>
      </c>
    </row>
    <row r="6" spans="1:15" x14ac:dyDescent="0.25">
      <c r="A6" s="426" t="s">
        <v>989</v>
      </c>
      <c r="B6" s="475"/>
      <c r="C6" s="475"/>
      <c r="D6" s="475"/>
      <c r="E6" s="475"/>
      <c r="F6" s="475"/>
      <c r="G6" s="475"/>
      <c r="H6" s="476"/>
    </row>
    <row r="7" spans="1:15" s="255" customFormat="1" ht="93.75" customHeight="1" x14ac:dyDescent="0.25">
      <c r="A7" s="289">
        <v>2</v>
      </c>
      <c r="B7" s="293" t="s">
        <v>967</v>
      </c>
      <c r="C7" s="238" t="s">
        <v>962</v>
      </c>
      <c r="D7" s="293" t="s">
        <v>963</v>
      </c>
      <c r="E7" s="233" t="s">
        <v>97</v>
      </c>
      <c r="F7" s="294" t="s">
        <v>968</v>
      </c>
      <c r="G7" s="292" t="s">
        <v>969</v>
      </c>
      <c r="H7" s="234" t="s">
        <v>966</v>
      </c>
    </row>
    <row r="8" spans="1:15" x14ac:dyDescent="0.25">
      <c r="A8" s="426" t="s">
        <v>989</v>
      </c>
      <c r="B8" s="475"/>
      <c r="C8" s="475"/>
      <c r="D8" s="475"/>
      <c r="E8" s="475"/>
      <c r="F8" s="475"/>
      <c r="G8" s="475"/>
      <c r="H8" s="476"/>
    </row>
    <row r="9" spans="1:15" s="44" customFormat="1" ht="90" x14ac:dyDescent="0.25">
      <c r="A9" s="289">
        <v>3</v>
      </c>
      <c r="B9" s="238" t="s">
        <v>970</v>
      </c>
      <c r="C9" s="238" t="s">
        <v>962</v>
      </c>
      <c r="D9" s="238" t="s">
        <v>963</v>
      </c>
      <c r="E9" s="233" t="s">
        <v>97</v>
      </c>
      <c r="F9" s="295" t="s">
        <v>971</v>
      </c>
      <c r="G9" s="292" t="s">
        <v>965</v>
      </c>
      <c r="H9" s="234" t="s">
        <v>966</v>
      </c>
    </row>
    <row r="10" spans="1:15" x14ac:dyDescent="0.25">
      <c r="A10" s="426" t="s">
        <v>989</v>
      </c>
      <c r="B10" s="475"/>
      <c r="C10" s="475"/>
      <c r="D10" s="475"/>
      <c r="E10" s="475"/>
      <c r="F10" s="475"/>
      <c r="G10" s="475"/>
      <c r="H10" s="476"/>
    </row>
    <row r="11" spans="1:15" s="44" customFormat="1" ht="69.95" customHeight="1" x14ac:dyDescent="0.25">
      <c r="A11" s="289">
        <v>4</v>
      </c>
      <c r="B11" s="238" t="s">
        <v>972</v>
      </c>
      <c r="C11" s="238" t="s">
        <v>973</v>
      </c>
      <c r="D11" s="238" t="s">
        <v>260</v>
      </c>
      <c r="E11" s="233" t="s">
        <v>97</v>
      </c>
      <c r="F11" s="295" t="s">
        <v>974</v>
      </c>
      <c r="G11" s="292" t="s">
        <v>965</v>
      </c>
      <c r="H11" s="234" t="s">
        <v>975</v>
      </c>
    </row>
    <row r="12" spans="1:15" x14ac:dyDescent="0.25">
      <c r="A12" s="426" t="s">
        <v>989</v>
      </c>
      <c r="B12" s="475"/>
      <c r="C12" s="475"/>
      <c r="D12" s="475"/>
      <c r="E12" s="475"/>
      <c r="F12" s="475"/>
      <c r="G12" s="475"/>
      <c r="H12" s="476"/>
    </row>
    <row r="13" spans="1:15" s="44" customFormat="1" ht="90" x14ac:dyDescent="0.25">
      <c r="A13" s="289">
        <v>5</v>
      </c>
      <c r="B13" s="238" t="s">
        <v>976</v>
      </c>
      <c r="C13" s="238" t="s">
        <v>962</v>
      </c>
      <c r="D13" s="238" t="s">
        <v>963</v>
      </c>
      <c r="E13" s="233" t="s">
        <v>97</v>
      </c>
      <c r="F13" s="295" t="s">
        <v>977</v>
      </c>
      <c r="G13" s="292" t="s">
        <v>965</v>
      </c>
      <c r="H13" s="234" t="s">
        <v>966</v>
      </c>
    </row>
    <row r="14" spans="1:15" x14ac:dyDescent="0.25">
      <c r="A14" s="426" t="s">
        <v>989</v>
      </c>
      <c r="B14" s="475"/>
      <c r="C14" s="475"/>
      <c r="D14" s="475"/>
      <c r="E14" s="475"/>
      <c r="F14" s="475"/>
      <c r="G14" s="475"/>
      <c r="H14" s="476"/>
    </row>
    <row r="15" spans="1:15" s="44" customFormat="1" ht="72" x14ac:dyDescent="0.25">
      <c r="A15" s="289">
        <v>6</v>
      </c>
      <c r="B15" s="238" t="s">
        <v>978</v>
      </c>
      <c r="C15" s="238" t="s">
        <v>979</v>
      </c>
      <c r="D15" s="238" t="s">
        <v>963</v>
      </c>
      <c r="E15" s="233" t="s">
        <v>97</v>
      </c>
      <c r="F15" s="295" t="s">
        <v>980</v>
      </c>
      <c r="G15" s="292" t="s">
        <v>965</v>
      </c>
      <c r="H15" s="234" t="s">
        <v>966</v>
      </c>
    </row>
    <row r="16" spans="1:15" x14ac:dyDescent="0.25">
      <c r="A16" s="426" t="s">
        <v>989</v>
      </c>
      <c r="B16" s="475"/>
      <c r="C16" s="475"/>
      <c r="D16" s="475"/>
      <c r="E16" s="475"/>
      <c r="F16" s="475"/>
      <c r="G16" s="475"/>
      <c r="H16" s="476"/>
    </row>
    <row r="17" spans="1:8" s="44" customFormat="1" ht="90" x14ac:dyDescent="0.25">
      <c r="A17" s="289">
        <v>7</v>
      </c>
      <c r="B17" s="238" t="s">
        <v>981</v>
      </c>
      <c r="C17" s="238" t="s">
        <v>962</v>
      </c>
      <c r="D17" s="238" t="s">
        <v>963</v>
      </c>
      <c r="E17" s="233" t="s">
        <v>97</v>
      </c>
      <c r="F17" s="295" t="s">
        <v>982</v>
      </c>
      <c r="G17" s="292" t="s">
        <v>965</v>
      </c>
      <c r="H17" s="234" t="s">
        <v>966</v>
      </c>
    </row>
    <row r="18" spans="1:8" x14ac:dyDescent="0.25">
      <c r="A18" s="426" t="s">
        <v>989</v>
      </c>
      <c r="B18" s="475"/>
      <c r="C18" s="475"/>
      <c r="D18" s="475"/>
      <c r="E18" s="475"/>
      <c r="F18" s="475"/>
      <c r="G18" s="475"/>
      <c r="H18" s="476"/>
    </row>
    <row r="19" spans="1:8" s="44" customFormat="1" ht="72" x14ac:dyDescent="0.25">
      <c r="A19" s="289">
        <v>8</v>
      </c>
      <c r="B19" s="238" t="s">
        <v>983</v>
      </c>
      <c r="C19" s="238" t="s">
        <v>979</v>
      </c>
      <c r="D19" s="238" t="s">
        <v>963</v>
      </c>
      <c r="E19" s="233" t="s">
        <v>97</v>
      </c>
      <c r="F19" s="295" t="s">
        <v>984</v>
      </c>
      <c r="G19" s="292" t="s">
        <v>965</v>
      </c>
      <c r="H19" s="234" t="s">
        <v>966</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2025-09-25T08:46:30Z</cp:lastPrinted>
  <dcterms:created xsi:type="dcterms:W3CDTF">2018-05-28T06:38:28Z</dcterms:created>
  <dcterms:modified xsi:type="dcterms:W3CDTF">2025-09-25T08:54:10Z</dcterms:modified>
</cp:coreProperties>
</file>