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ērķdot.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<sst xmlns="http://schemas.openxmlformats.org/spreadsheetml/2006/main" count="89" uniqueCount="62">
  <si>
    <t>Ogres 1.vidussk.</t>
  </si>
  <si>
    <t>Jaunogres v-sk.</t>
  </si>
  <si>
    <t>Ogres sākumsk.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</si>
  <si>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</si>
  <si>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</si>
  <si>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</si>
  <si>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</si>
  <si>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</si>
  <si>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</si>
  <si>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</si>
  <si>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</si>
  <si>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</si>
  <si>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</si>
  <si>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</si>
  <si>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</si>
  <si>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</si>
  <si>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</si>
  <si>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</si>
  <si>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</si>
  <si>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</si>
  <si>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Suntažu vidusskola pirmskolas grupa</t>
  </si>
  <si>
    <t>Taurupes pamatskola pirmskolas grupa</t>
  </si>
  <si>
    <t>Madlienas mūzikas un mākslas skola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</si>
  <si>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</si>
  <si>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</si>
  <si>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</si>
  <si>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</si>
  <si>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Pielikums Nr.6</t>
  </si>
  <si>
    <t>Ogress Mūzikas un mākslas skola</t>
  </si>
  <si>
    <t>Tīnūžu sākumskola</t>
  </si>
  <si>
    <t>Ķeguma komercnovirziena vidusskola</t>
  </si>
  <si>
    <t>Birzgales pamatskola</t>
  </si>
  <si>
    <t>Edgara Kauliņa Lielvārdes vidusskola</t>
  </si>
  <si>
    <t>Jumpravas pamatskola</t>
  </si>
  <si>
    <t>Lēdmanes pamatskola</t>
  </si>
  <si>
    <t>Lielvārdes pamatskola</t>
  </si>
  <si>
    <t>Jumpravas Valdemāra pamatskola</t>
  </si>
  <si>
    <t>Ikšķiles vidusskola</t>
  </si>
  <si>
    <t>Ogres Valsts ģimnāzija</t>
  </si>
  <si>
    <t>Urdaviņa</t>
  </si>
  <si>
    <t>Čiekuriņš</t>
  </si>
  <si>
    <t>Tīnūžu sākumskolas pirmskolas grupa</t>
  </si>
  <si>
    <t>Gaismiņa</t>
  </si>
  <si>
    <t>Birztaliņa</t>
  </si>
  <si>
    <t xml:space="preserve"> Pūt vējiņi</t>
  </si>
  <si>
    <t>VPII Jumpravas pamatskola</t>
  </si>
  <si>
    <t>VPII Lēdmanes pamatskola</t>
  </si>
  <si>
    <t>VPII Lielvārdes pamatskola</t>
  </si>
  <si>
    <t>Ikšķiles mūzikas un mākslas skola</t>
  </si>
  <si>
    <t>Ikšķiles sporta skola</t>
  </si>
  <si>
    <t>Ikšķiles privātās izglītības iestādes</t>
  </si>
  <si>
    <t>Lielvārdes novada sporta centrs</t>
  </si>
  <si>
    <t>Lielvārdes novada mūzikas un mākslas skola</t>
  </si>
  <si>
    <t>Birzgales mūzikas skola</t>
  </si>
  <si>
    <t>Ogres novada sporta centrs</t>
  </si>
  <si>
    <t>Ogres Basketbola skola</t>
  </si>
  <si>
    <t xml:space="preserve"> Taurenītis</t>
  </si>
  <si>
    <t>Ķeipenes pamatskolas pirmsskolas grupa</t>
  </si>
  <si>
    <t xml:space="preserve"> Mērķdotācijas izglītības iestāžu pedagoģisko darbinieku darba samaksai un sociālās apdrošināšanas obligātajām iemaksām 2021.gada 8 mēnešiem</t>
  </si>
  <si>
    <t>Dotācija Profesionālās ievirzes izglītības iestāžu pedagoģisko darbinieku darba samaksai un sociālās apdrošināšanas obligātajām iemaksām 2021.gadā</t>
  </si>
  <si>
    <t>Ogres novada pašvaldības domes</t>
  </si>
  <si>
    <t>05.08.2021. Saistošajiem noteikumiem Nr.15/2021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</si>
</sst>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1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0" fontId="26" fillId="0" borderId="17" xfId="0" applyFont="1" applyBorder="1" applyAlignment="1">
      <alignment/>
    </xf>
    <xf numFmtId="3" fontId="26" fillId="0" borderId="21" xfId="0" applyNumberFormat="1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22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7" fillId="0" borderId="11" xfId="41" applyNumberFormat="1" applyFont="1" applyFill="1" applyBorder="1" applyAlignment="1" applyProtection="1">
      <alignment horizontal="right" wrapText="1"/>
      <protection/>
    </xf>
    <xf numFmtId="3" fontId="27" fillId="0" borderId="22" xfId="41" applyNumberFormat="1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6" fillId="0" borderId="0" xfId="51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</cellXfs>
  <cellStyles count="5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Hyperlink" xfId="42"/>
    <cellStyle name="Ievade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_Specbudz.kopsavilkums 2006.g un korekc." xfId="51"/>
    <cellStyle name="Nosaukums" xfId="52"/>
    <cellStyle name="Parasts 2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nita.vilnite\AppData\Local\Microsoft\Windows\Temporary%20Internet%20Files\Content.IE5\20YZXRN0\3%20pielikums_izglit_kultura_merkdot_22.06.2021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āmes atskaite"/>
    </sheetNames>
    <sheetDataSet>
      <sheetData sheetId="0">
        <row r="69">
          <cell r="D69">
            <v>107733</v>
          </cell>
        </row>
        <row r="70">
          <cell r="D70">
            <v>32560</v>
          </cell>
        </row>
        <row r="71">
          <cell r="D71">
            <v>29185</v>
          </cell>
        </row>
        <row r="72">
          <cell r="D72">
            <v>15873</v>
          </cell>
        </row>
        <row r="73">
          <cell r="D73">
            <v>6630</v>
          </cell>
        </row>
        <row r="74">
          <cell r="D74">
            <v>5400</v>
          </cell>
        </row>
        <row r="75">
          <cell r="D75">
            <v>1200</v>
          </cell>
        </row>
        <row r="76">
          <cell r="D76">
            <v>1620</v>
          </cell>
        </row>
        <row r="77">
          <cell r="D77">
            <v>1200</v>
          </cell>
        </row>
        <row r="78">
          <cell r="D78">
            <v>2220</v>
          </cell>
        </row>
        <row r="79">
          <cell r="D79">
            <v>1125</v>
          </cell>
        </row>
        <row r="80">
          <cell r="D80">
            <v>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2.00390625" style="0" customWidth="1"/>
    <col min="10" max="12" width="11.28125" style="0" customWidth="1"/>
    <col min="13" max="14" width="11.421875" style="0" customWidth="1"/>
    <col min="15" max="15" width="11.7109375" style="0" customWidth="1"/>
    <col min="16" max="17" width="11.8515625" style="0" customWidth="1"/>
    <col min="18" max="18" width="11.7109375" style="0" customWidth="1"/>
    <col min="19" max="20" width="11.57421875" style="0" customWidth="1"/>
    <col min="21" max="21" width="11.421875" style="0" customWidth="1"/>
    <col min="22" max="23" width="11.28125" style="0" customWidth="1"/>
    <col min="24" max="24" width="11.421875" style="0" customWidth="1"/>
    <col min="25" max="25" width="11.140625" style="0" customWidth="1"/>
  </cols>
  <sheetData>
    <row r="1" spans="1:21" ht="15">
      <c r="A1" s="1"/>
      <c r="B1" s="1"/>
      <c r="C1" s="1"/>
      <c r="D1" s="1"/>
      <c r="E1" s="1"/>
      <c r="F1" s="29"/>
      <c r="G1" s="29"/>
      <c r="H1" s="30"/>
      <c r="I1" s="1"/>
      <c r="L1" s="1"/>
      <c r="U1" s="57" t="s">
        <v>27</v>
      </c>
    </row>
    <row r="2" spans="1:21" ht="15">
      <c r="A2" s="1"/>
      <c r="B2" s="1"/>
      <c r="C2" s="1"/>
      <c r="D2" s="1"/>
      <c r="E2" s="1"/>
      <c r="F2" s="31"/>
      <c r="G2" s="31"/>
      <c r="H2" s="30"/>
      <c r="I2" s="1"/>
      <c r="L2" s="1"/>
      <c r="U2" s="58" t="s">
        <v>60</v>
      </c>
    </row>
    <row r="3" spans="1:21" ht="15">
      <c r="A3" s="1"/>
      <c r="B3" s="1"/>
      <c r="C3" s="1"/>
      <c r="D3" s="1"/>
      <c r="E3" s="1"/>
      <c r="F3" s="31"/>
      <c r="G3" s="31"/>
      <c r="H3" s="30"/>
      <c r="I3" s="1"/>
      <c r="L3" s="1"/>
      <c r="U3" s="58" t="s">
        <v>61</v>
      </c>
    </row>
    <row r="4" spans="1:12" ht="15">
      <c r="A4" s="1"/>
      <c r="B4" s="1"/>
      <c r="C4" s="1"/>
      <c r="D4" s="1"/>
      <c r="E4" s="1"/>
      <c r="F4" s="31"/>
      <c r="G4" s="31"/>
      <c r="H4" s="30"/>
      <c r="I4" s="1"/>
      <c r="J4" s="1"/>
      <c r="K4" s="1"/>
      <c r="L4" s="1"/>
    </row>
    <row r="5" spans="1:12" ht="33" customHeight="1">
      <c r="A5" s="55" t="s">
        <v>58</v>
      </c>
      <c r="B5" s="55"/>
      <c r="C5" s="55"/>
      <c r="D5" s="55"/>
      <c r="E5" s="55"/>
      <c r="F5" s="55"/>
      <c r="G5" s="55"/>
      <c r="H5" s="55"/>
      <c r="I5" s="55"/>
      <c r="J5" s="55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26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24" ht="60.75" customHeight="1" thickBot="1">
      <c r="A8" s="4"/>
      <c r="B8" s="5" t="s">
        <v>0</v>
      </c>
      <c r="C8" s="5" t="s">
        <v>38</v>
      </c>
      <c r="D8" s="5" t="s">
        <v>1</v>
      </c>
      <c r="E8" s="5" t="s">
        <v>2</v>
      </c>
      <c r="F8" s="5" t="s">
        <v>3</v>
      </c>
      <c r="G8" s="26" t="s">
        <v>16</v>
      </c>
      <c r="H8" s="26" t="s">
        <v>17</v>
      </c>
      <c r="I8" s="26" t="s">
        <v>18</v>
      </c>
      <c r="J8" s="26" t="s">
        <v>19</v>
      </c>
      <c r="K8" s="5" t="s">
        <v>37</v>
      </c>
      <c r="L8" s="5" t="s">
        <v>29</v>
      </c>
      <c r="M8" s="5" t="s">
        <v>30</v>
      </c>
      <c r="N8" s="5" t="s">
        <v>31</v>
      </c>
      <c r="O8" s="52" t="s">
        <v>32</v>
      </c>
      <c r="P8" s="52" t="s">
        <v>33</v>
      </c>
      <c r="Q8" s="52" t="s">
        <v>34</v>
      </c>
      <c r="R8" s="52" t="s">
        <v>35</v>
      </c>
      <c r="S8" s="53" t="s">
        <v>36</v>
      </c>
      <c r="T8" s="39" t="s">
        <v>4</v>
      </c>
      <c r="U8" s="7"/>
      <c r="V8" s="7"/>
      <c r="W8" s="1"/>
      <c r="X8" s="8"/>
    </row>
    <row r="9" spans="1:24" ht="15.75" thickBot="1">
      <c r="A9" s="24" t="s">
        <v>5</v>
      </c>
      <c r="B9" s="33">
        <f>1336048+70947</f>
        <v>1406995</v>
      </c>
      <c r="C9" s="34">
        <f>600133+31825</f>
        <v>631958</v>
      </c>
      <c r="D9" s="36">
        <f>591024+31296</f>
        <v>622320</v>
      </c>
      <c r="E9" s="34">
        <f>651879+34616</f>
        <v>686495</v>
      </c>
      <c r="F9" s="37">
        <f>210233+11164</f>
        <v>221397</v>
      </c>
      <c r="G9" s="38">
        <f>237186+12595</f>
        <v>249781</v>
      </c>
      <c r="H9" s="38">
        <f>302237+16030</f>
        <v>318267</v>
      </c>
      <c r="I9" s="38">
        <f>109127+5795</f>
        <v>114922</v>
      </c>
      <c r="J9" s="38">
        <f>65493+3453</f>
        <v>68946</v>
      </c>
      <c r="K9" s="44">
        <v>1013264</v>
      </c>
      <c r="L9" s="44">
        <v>77157</v>
      </c>
      <c r="M9" s="33">
        <f>400201+21072</f>
        <v>421273</v>
      </c>
      <c r="N9" s="34">
        <f>103839+3187</f>
        <v>107026</v>
      </c>
      <c r="O9" s="33">
        <v>561970</v>
      </c>
      <c r="P9" s="34">
        <v>152806</v>
      </c>
      <c r="Q9" s="36">
        <v>106423</v>
      </c>
      <c r="R9" s="34">
        <v>352520</v>
      </c>
      <c r="S9" s="45">
        <v>399456</v>
      </c>
      <c r="T9" s="40">
        <f>SUM(B9:S9)</f>
        <v>7512976</v>
      </c>
      <c r="U9" s="9"/>
      <c r="V9" s="9"/>
      <c r="W9" s="1"/>
      <c r="X9" s="10"/>
    </row>
    <row r="10" spans="1:13" ht="15">
      <c r="A10" s="11"/>
      <c r="B10" s="12"/>
      <c r="C10" s="13"/>
      <c r="D10" s="14"/>
      <c r="E10" s="14"/>
      <c r="F10" s="15"/>
      <c r="G10" s="9"/>
      <c r="H10" s="16"/>
      <c r="I10" s="1"/>
      <c r="M10" s="17"/>
    </row>
    <row r="11" spans="1:13" ht="16.5" thickBot="1">
      <c r="A11" s="3" t="s">
        <v>23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23" ht="68.25" customHeight="1" thickBot="1">
      <c r="A12" s="4"/>
      <c r="B12" s="6" t="s">
        <v>6</v>
      </c>
      <c r="C12" s="6" t="s">
        <v>7</v>
      </c>
      <c r="D12" s="5" t="s">
        <v>8</v>
      </c>
      <c r="E12" s="6" t="s">
        <v>9</v>
      </c>
      <c r="F12" s="6" t="s">
        <v>10</v>
      </c>
      <c r="G12" s="6" t="s">
        <v>11</v>
      </c>
      <c r="H12" s="19" t="s">
        <v>12</v>
      </c>
      <c r="I12" s="26" t="s">
        <v>57</v>
      </c>
      <c r="J12" s="26" t="s">
        <v>56</v>
      </c>
      <c r="K12" s="26" t="s">
        <v>20</v>
      </c>
      <c r="L12" s="26" t="s">
        <v>21</v>
      </c>
      <c r="M12" s="19" t="s">
        <v>39</v>
      </c>
      <c r="N12" s="19" t="s">
        <v>40</v>
      </c>
      <c r="O12" s="26" t="s">
        <v>41</v>
      </c>
      <c r="P12" s="19" t="s">
        <v>42</v>
      </c>
      <c r="Q12" s="19" t="s">
        <v>43</v>
      </c>
      <c r="R12" s="52" t="s">
        <v>44</v>
      </c>
      <c r="S12" s="52" t="s">
        <v>45</v>
      </c>
      <c r="T12" s="52" t="s">
        <v>46</v>
      </c>
      <c r="U12" s="52" t="s">
        <v>47</v>
      </c>
      <c r="V12" s="41" t="s">
        <v>13</v>
      </c>
      <c r="W12" s="17"/>
    </row>
    <row r="13" spans="1:23" ht="15.75" thickBot="1">
      <c r="A13" s="27" t="s">
        <v>5</v>
      </c>
      <c r="B13" s="33">
        <f>98144+15910</f>
        <v>114054</v>
      </c>
      <c r="C13" s="33">
        <f>57304+11310</f>
        <v>68614</v>
      </c>
      <c r="D13" s="33">
        <f>97080+12330</f>
        <v>109410</v>
      </c>
      <c r="E13" s="33">
        <f>91552+14630</f>
        <v>106182</v>
      </c>
      <c r="F13" s="33">
        <f>36968+6375</f>
        <v>43343</v>
      </c>
      <c r="G13" s="33">
        <f>69824+15395</f>
        <v>85219</v>
      </c>
      <c r="H13" s="34">
        <f>30304+7340</f>
        <v>37644</v>
      </c>
      <c r="I13" s="35">
        <f>14048+2192</f>
        <v>16240</v>
      </c>
      <c r="J13" s="35">
        <f>33152+6495</f>
        <v>39647</v>
      </c>
      <c r="K13" s="35">
        <f>35375+5150</f>
        <v>40525</v>
      </c>
      <c r="L13" s="35">
        <f>11088+2238</f>
        <v>13326</v>
      </c>
      <c r="M13" s="46">
        <v>117931</v>
      </c>
      <c r="N13" s="46">
        <v>61344</v>
      </c>
      <c r="O13" s="46">
        <v>32097</v>
      </c>
      <c r="P13" s="33">
        <f>61368+11661</f>
        <v>73029</v>
      </c>
      <c r="Q13" s="33">
        <f>15528+4755</f>
        <v>20283</v>
      </c>
      <c r="R13" s="33">
        <f>'[1]Tāmes atskaite'!$D$69+'[1]Tāmes atskaite'!$D$73+'[1]Tāmes atskaite'!$D$74</f>
        <v>119763</v>
      </c>
      <c r="S13" s="33">
        <f>'[1]Tāmes atskaite'!$D$71+'[1]Tāmes atskaite'!$D$77+'[1]Tāmes atskaite'!$D$78</f>
        <v>32605</v>
      </c>
      <c r="T13" s="33">
        <f>'[1]Tāmes atskaite'!$D$72+'[1]Tāmes atskaite'!$D$79+'[1]Tāmes atskaite'!$D$80</f>
        <v>17833</v>
      </c>
      <c r="U13" s="47">
        <f>'[1]Tāmes atskaite'!$D$70+'[1]Tāmes atskaite'!$D$75+'[1]Tāmes atskaite'!$D$76</f>
        <v>35380</v>
      </c>
      <c r="V13" s="42">
        <f>SUM(B13:U13)</f>
        <v>1184469</v>
      </c>
      <c r="W13" s="17"/>
    </row>
    <row r="14" spans="1:12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</row>
    <row r="15" spans="1:12" ht="16.5" thickBot="1">
      <c r="A15" s="3" t="s">
        <v>24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27" ht="72" customHeight="1" thickBot="1">
      <c r="A16" s="4"/>
      <c r="B16" s="51" t="s">
        <v>0</v>
      </c>
      <c r="C16" s="5" t="s">
        <v>38</v>
      </c>
      <c r="D16" s="21" t="s">
        <v>1</v>
      </c>
      <c r="E16" s="5" t="s">
        <v>2</v>
      </c>
      <c r="F16" s="22" t="s">
        <v>3</v>
      </c>
      <c r="G16" s="26" t="s">
        <v>16</v>
      </c>
      <c r="H16" s="26" t="s">
        <v>17</v>
      </c>
      <c r="I16" s="26" t="s">
        <v>18</v>
      </c>
      <c r="J16" s="26" t="s">
        <v>19</v>
      </c>
      <c r="K16" s="22" t="s">
        <v>54</v>
      </c>
      <c r="L16" s="26" t="s">
        <v>28</v>
      </c>
      <c r="M16" s="5" t="s">
        <v>37</v>
      </c>
      <c r="N16" s="5" t="s">
        <v>29</v>
      </c>
      <c r="O16" s="22" t="s">
        <v>48</v>
      </c>
      <c r="P16" s="22" t="s">
        <v>49</v>
      </c>
      <c r="Q16" s="22" t="s">
        <v>50</v>
      </c>
      <c r="R16" s="5" t="s">
        <v>30</v>
      </c>
      <c r="S16" s="5" t="s">
        <v>31</v>
      </c>
      <c r="T16" s="52" t="s">
        <v>32</v>
      </c>
      <c r="U16" s="52" t="s">
        <v>33</v>
      </c>
      <c r="V16" s="52" t="s">
        <v>34</v>
      </c>
      <c r="W16" s="52" t="s">
        <v>35</v>
      </c>
      <c r="X16" s="54" t="s">
        <v>51</v>
      </c>
      <c r="Y16" s="54" t="s">
        <v>52</v>
      </c>
      <c r="Z16" s="41" t="s">
        <v>4</v>
      </c>
      <c r="AA16" s="23"/>
    </row>
    <row r="17" spans="1:26" ht="15.75" thickBot="1">
      <c r="A17" s="24" t="s">
        <v>5</v>
      </c>
      <c r="B17" s="33">
        <v>31197</v>
      </c>
      <c r="C17" s="33">
        <v>28946</v>
      </c>
      <c r="D17" s="33">
        <v>37951</v>
      </c>
      <c r="E17" s="33">
        <v>24202</v>
      </c>
      <c r="F17" s="34">
        <v>12222</v>
      </c>
      <c r="G17" s="35">
        <v>20262</v>
      </c>
      <c r="H17" s="35">
        <v>14312</v>
      </c>
      <c r="I17" s="35">
        <v>8684</v>
      </c>
      <c r="J17" s="35">
        <v>5729</v>
      </c>
      <c r="K17" s="35">
        <v>30876</v>
      </c>
      <c r="L17" s="35">
        <v>12222</v>
      </c>
      <c r="M17" s="48">
        <v>49737</v>
      </c>
      <c r="N17" s="48">
        <v>7265</v>
      </c>
      <c r="O17" s="48">
        <v>9865</v>
      </c>
      <c r="P17" s="48">
        <v>2864</v>
      </c>
      <c r="Q17" s="48">
        <v>2616</v>
      </c>
      <c r="R17" s="48">
        <v>18865</v>
      </c>
      <c r="S17" s="48">
        <v>6696</v>
      </c>
      <c r="T17" s="33">
        <v>15744</v>
      </c>
      <c r="U17" s="33">
        <v>11872</v>
      </c>
      <c r="V17" s="33">
        <v>7313</v>
      </c>
      <c r="W17" s="33">
        <v>9306</v>
      </c>
      <c r="X17" s="34">
        <v>7597</v>
      </c>
      <c r="Y17" s="47">
        <v>9213</v>
      </c>
      <c r="Z17" s="43">
        <f>SUM(B17:Y17)</f>
        <v>385556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5"/>
    </row>
    <row r="19" spans="1:14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"/>
      <c r="N19" s="25"/>
    </row>
    <row r="20" spans="1:12" ht="41.25" customHeight="1" thickBot="1">
      <c r="A20" s="56" t="s">
        <v>59</v>
      </c>
      <c r="B20" s="56"/>
      <c r="C20" s="56"/>
      <c r="D20" s="56"/>
      <c r="E20" s="56"/>
      <c r="F20" s="56"/>
      <c r="G20" s="56"/>
      <c r="H20" s="56"/>
      <c r="I20" s="56"/>
      <c r="J20" s="56"/>
      <c r="K20" s="1"/>
      <c r="L20" s="1"/>
    </row>
    <row r="21" spans="1:17" ht="71.25" customHeight="1" thickBot="1">
      <c r="A21" s="4"/>
      <c r="B21" s="22" t="s">
        <v>54</v>
      </c>
      <c r="C21" s="22" t="s">
        <v>55</v>
      </c>
      <c r="D21" s="26" t="s">
        <v>28</v>
      </c>
      <c r="E21" s="26" t="s">
        <v>22</v>
      </c>
      <c r="F21" s="22" t="s">
        <v>48</v>
      </c>
      <c r="G21" s="22" t="s">
        <v>49</v>
      </c>
      <c r="H21" s="22" t="s">
        <v>53</v>
      </c>
      <c r="I21" s="54" t="s">
        <v>51</v>
      </c>
      <c r="J21" s="54" t="s">
        <v>52</v>
      </c>
      <c r="K21" s="41" t="s">
        <v>4</v>
      </c>
      <c r="L21" s="1"/>
      <c r="M21" s="1"/>
      <c r="N21" s="1"/>
      <c r="O21" s="1"/>
      <c r="P21" s="1"/>
      <c r="Q21" s="1"/>
    </row>
    <row r="22" spans="1:17" ht="16.5" thickBot="1">
      <c r="A22" s="24" t="s">
        <v>25</v>
      </c>
      <c r="B22" s="32">
        <f>200002+5700</f>
        <v>205702</v>
      </c>
      <c r="C22" s="32">
        <f>116913+2973</f>
        <v>119886</v>
      </c>
      <c r="D22" s="28">
        <f>553847+17778</f>
        <v>571625</v>
      </c>
      <c r="E22" s="32">
        <f>74443+3097</f>
        <v>77540</v>
      </c>
      <c r="F22" s="33">
        <v>163168</v>
      </c>
      <c r="G22" s="33">
        <v>35614</v>
      </c>
      <c r="H22" s="33">
        <f>85680+2674</f>
        <v>88354</v>
      </c>
      <c r="I22" s="49">
        <v>67166</v>
      </c>
      <c r="J22" s="50">
        <v>190683</v>
      </c>
      <c r="K22" s="42">
        <f>SUM(B22:J22)</f>
        <v>1519738</v>
      </c>
      <c r="L22" s="1"/>
      <c r="M22" s="1"/>
      <c r="N22" s="1"/>
      <c r="O22" s="1"/>
      <c r="P22" s="1"/>
      <c r="Q22" s="1"/>
    </row>
    <row r="23" spans="1:12" ht="15">
      <c r="A23" s="11"/>
      <c r="B23" s="12"/>
      <c r="C23" s="12"/>
      <c r="D23" s="12"/>
      <c r="E23" s="12"/>
      <c r="F23" s="9"/>
      <c r="G23" s="1"/>
      <c r="H23" s="1"/>
      <c r="I23" s="1"/>
      <c r="J23" s="1"/>
      <c r="K23" s="1"/>
      <c r="L23" s="1"/>
    </row>
    <row r="24" spans="1:12" ht="15">
      <c r="A24" s="11"/>
      <c r="B24" s="12"/>
      <c r="C24" s="12"/>
      <c r="D24" s="12"/>
      <c r="E24" s="12"/>
      <c r="F24" s="9"/>
      <c r="G24" s="1"/>
      <c r="H24" s="1"/>
      <c r="I24" s="1"/>
      <c r="J24" s="1"/>
      <c r="K24" s="1"/>
      <c r="L24" s="1"/>
    </row>
    <row r="25" spans="1:12" ht="12.75">
      <c r="A25" s="11"/>
      <c r="B25" s="1" t="s">
        <v>14</v>
      </c>
      <c r="C25" s="1"/>
      <c r="D25" s="1"/>
      <c r="E25" s="1"/>
      <c r="F25" s="1"/>
      <c r="G25" s="1"/>
      <c r="H25" s="1" t="s">
        <v>15</v>
      </c>
      <c r="I25" s="1"/>
      <c r="J25" s="1"/>
      <c r="K25" s="1"/>
      <c r="L25" s="1"/>
    </row>
  </sheetData>
  <sheetProtection/>
  <mergeCells count="2">
    <mergeCell ref="A5:J5"/>
    <mergeCell ref="A20:J2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2020-01-09T07:55:58Z</cp:lastPrinted>
  <dcterms:created xsi:type="dcterms:W3CDTF">2016-12-13T09:18:45Z</dcterms:created>
  <dcterms:modified xsi:type="dcterms:W3CDTF">2021-08-05T11:11:33Z</dcterms:modified>
  <cp:category/>
  <cp:version/>
  <cp:contentType/>
  <cp:contentStatus/>
</cp:coreProperties>
</file>