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autoCompressPictures="0" defaultThemeVersion="124226"/>
  <mc:AlternateContent xmlns:mc="http://schemas.openxmlformats.org/markup-compatibility/2006">
    <mc:Choice Requires="x15">
      <x15ac:absPath xmlns:x15ac="http://schemas.microsoft.com/office/spreadsheetml/2010/11/ac" url="Z:\AP\IAS_AP_2021-Diznovadam\publiska apspriesana\sejumi\"/>
    </mc:Choice>
  </mc:AlternateContent>
  <xr:revisionPtr revIDLastSave="0" documentId="13_ncr:1_{681FB86D-AA41-447B-9072-BCD7CE9E1DCD}" xr6:coauthVersionLast="47" xr6:coauthVersionMax="47" xr10:uidLastSave="{00000000-0000-0000-0000-000000000000}"/>
  <bookViews>
    <workbookView xWindow="2085" yWindow="7650" windowWidth="33840" windowHeight="23370" tabRatio="599" activeTab="2" xr2:uid="{00000000-000D-0000-FFFF-FFFF00000000}"/>
  </bookViews>
  <sheets>
    <sheet name="1.priorit." sheetId="1" r:id="rId1"/>
    <sheet name="2.priorit." sheetId="4" r:id="rId2"/>
    <sheet name="3.priorit." sheetId="6" r:id="rId3"/>
    <sheet name="4.priorit." sheetId="5" r:id="rId4"/>
    <sheet name="Kopa_finanses" sheetId="7" r:id="rId5"/>
    <sheet name="Pielikums" sheetId="8" r:id="rId6"/>
  </sheets>
  <definedNames>
    <definedName name="Z_3A8CB22C_810C_4E50_A760_7DCAD2CF78DF_.wvu.Cols" localSheetId="1" hidden="1">'2.priorit.'!$AA:$BB</definedName>
  </definedNames>
  <calcPr calcId="181029"/>
  <customWorkbookViews>
    <customWorkbookView name="Aija Romanovska - personiskais skats" guid="{3A8CB22C-810C-4E50-A760-7DCAD2CF78DF}" mergeInterval="0" personalView="1" maximized="1" xWindow="-8" yWindow="-8" windowWidth="1382" windowHeight="744" tabRatio="599" activeSheetId="1"/>
  </customWorkbookViews>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B68" i="4" l="1"/>
  <c r="AU68" i="4"/>
  <c r="AN68" i="4"/>
  <c r="AG68" i="4"/>
  <c r="Z68" i="4"/>
  <c r="S68" i="4"/>
  <c r="L68" i="4"/>
  <c r="L157" i="4"/>
  <c r="L158" i="4"/>
  <c r="BC68" i="4" l="1"/>
  <c r="G5" i="6"/>
  <c r="H5" i="6"/>
  <c r="J5" i="6"/>
  <c r="K5" i="6"/>
  <c r="M5" i="6"/>
  <c r="N5" i="6"/>
  <c r="O5" i="6"/>
  <c r="Q5" i="6"/>
  <c r="R5" i="6"/>
  <c r="T5" i="6"/>
  <c r="U5" i="6"/>
  <c r="V5" i="6"/>
  <c r="X5" i="6"/>
  <c r="Y5" i="6"/>
  <c r="AA5" i="6"/>
  <c r="AB5" i="6"/>
  <c r="AC5" i="6"/>
  <c r="AE5" i="6"/>
  <c r="AF5" i="6"/>
  <c r="AH5" i="6"/>
  <c r="AI5" i="6"/>
  <c r="AJ5" i="6"/>
  <c r="AL5" i="6"/>
  <c r="AM5" i="6"/>
  <c r="AO5" i="6"/>
  <c r="AP5" i="6"/>
  <c r="AQ5" i="6"/>
  <c r="AS5" i="6"/>
  <c r="AT5" i="6"/>
  <c r="AV5" i="6"/>
  <c r="AW5" i="6"/>
  <c r="AX5" i="6"/>
  <c r="AZ5" i="6"/>
  <c r="BA5" i="6"/>
  <c r="AN5" i="6" l="1"/>
  <c r="S5" i="6"/>
  <c r="L47" i="1"/>
  <c r="L48" i="1"/>
  <c r="S48" i="1"/>
  <c r="BB47" i="1"/>
  <c r="BB48" i="1"/>
  <c r="AG47" i="1"/>
  <c r="AG48" i="1"/>
  <c r="AN47" i="1"/>
  <c r="AN48" i="1"/>
  <c r="S47" i="1"/>
  <c r="AN46" i="1"/>
  <c r="S46" i="1"/>
  <c r="BC47" i="1" l="1"/>
  <c r="BC48" i="1"/>
  <c r="AN40" i="1"/>
  <c r="AN41" i="1"/>
  <c r="AN42" i="1"/>
  <c r="AN43" i="1"/>
  <c r="AN44" i="1"/>
  <c r="AN45" i="1"/>
  <c r="BB33" i="1"/>
  <c r="BB34" i="1"/>
  <c r="BB35" i="1"/>
  <c r="BB36" i="1"/>
  <c r="BB37" i="1"/>
  <c r="BB38" i="1"/>
  <c r="BB39" i="1"/>
  <c r="BB40" i="1"/>
  <c r="BB41" i="1"/>
  <c r="BB42" i="1"/>
  <c r="BB43" i="1"/>
  <c r="BB44" i="1"/>
  <c r="BB45" i="1"/>
  <c r="BB46" i="1"/>
  <c r="AU33" i="1"/>
  <c r="AU34" i="1"/>
  <c r="AU35" i="1"/>
  <c r="AU36" i="1"/>
  <c r="AU37" i="1"/>
  <c r="AU38" i="1"/>
  <c r="AU39" i="1"/>
  <c r="AU40" i="1"/>
  <c r="AU41" i="1"/>
  <c r="AN33" i="1"/>
  <c r="AN34" i="1"/>
  <c r="AN35" i="1"/>
  <c r="AN36" i="1"/>
  <c r="AN37" i="1"/>
  <c r="AN38" i="1"/>
  <c r="AN39" i="1"/>
  <c r="AG33" i="1"/>
  <c r="AG34" i="1"/>
  <c r="AG35" i="1"/>
  <c r="AG36" i="1"/>
  <c r="AG37" i="1"/>
  <c r="AG38" i="1"/>
  <c r="AG39" i="1"/>
  <c r="AG40" i="1"/>
  <c r="AG41" i="1"/>
  <c r="AG42" i="1"/>
  <c r="AG43" i="1"/>
  <c r="AG44" i="1"/>
  <c r="AG45" i="1"/>
  <c r="AG46" i="1"/>
  <c r="Z33" i="1"/>
  <c r="Z34" i="1"/>
  <c r="Z35" i="1"/>
  <c r="Z36" i="1"/>
  <c r="Z37" i="1"/>
  <c r="Z38" i="1"/>
  <c r="Z39" i="1"/>
  <c r="Z40" i="1"/>
  <c r="Z41" i="1"/>
  <c r="Z42" i="1"/>
  <c r="Z43" i="1"/>
  <c r="Z44" i="1"/>
  <c r="Z45" i="1"/>
  <c r="Z46" i="1"/>
  <c r="S34" i="1"/>
  <c r="S35" i="1"/>
  <c r="S36" i="1"/>
  <c r="S37" i="1"/>
  <c r="S38" i="1"/>
  <c r="S39" i="1"/>
  <c r="S40" i="1"/>
  <c r="S41" i="1"/>
  <c r="S42" i="1"/>
  <c r="S43" i="1"/>
  <c r="S44" i="1"/>
  <c r="S45" i="1"/>
  <c r="S33" i="1"/>
  <c r="L33" i="1"/>
  <c r="L34" i="1"/>
  <c r="L35" i="1"/>
  <c r="L36" i="1"/>
  <c r="L37" i="1"/>
  <c r="L38" i="1"/>
  <c r="L39" i="1"/>
  <c r="L40" i="1"/>
  <c r="L41" i="1"/>
  <c r="L42" i="1"/>
  <c r="L43" i="1"/>
  <c r="L44" i="1"/>
  <c r="L45" i="1"/>
  <c r="L46" i="1"/>
  <c r="BC46" i="1" l="1"/>
  <c r="BC38" i="1"/>
  <c r="BC33" i="1"/>
  <c r="BC42" i="1"/>
  <c r="BC40" i="1"/>
  <c r="BC39" i="1"/>
  <c r="BC35" i="1"/>
  <c r="BC44" i="1"/>
  <c r="BC43" i="1"/>
  <c r="BC34" i="1"/>
  <c r="BC37" i="1"/>
  <c r="BC36" i="1"/>
  <c r="BC41" i="1"/>
  <c r="BC45" i="1"/>
  <c r="N143" i="4"/>
  <c r="M143" i="4" s="1"/>
  <c r="N145" i="4"/>
  <c r="M145" i="4" s="1"/>
  <c r="L124" i="4"/>
  <c r="L125" i="4"/>
  <c r="L126" i="4"/>
  <c r="L127" i="4"/>
  <c r="L128" i="4"/>
  <c r="L129" i="4"/>
  <c r="L130" i="4"/>
  <c r="L131" i="4"/>
  <c r="L132" i="4"/>
  <c r="L133" i="4"/>
  <c r="L134" i="4"/>
  <c r="L135" i="4"/>
  <c r="L136" i="4"/>
  <c r="L137" i="4"/>
  <c r="L138" i="4"/>
  <c r="L139" i="4"/>
  <c r="L140" i="4"/>
  <c r="L141" i="4"/>
  <c r="L142" i="4"/>
  <c r="L143" i="4"/>
  <c r="L144" i="4"/>
  <c r="L145" i="4"/>
  <c r="L146" i="4"/>
  <c r="L147" i="4"/>
  <c r="L148" i="4"/>
  <c r="N144" i="4"/>
  <c r="M144" i="4" s="1"/>
  <c r="N138" i="4"/>
  <c r="M138" i="4" s="1"/>
  <c r="N141" i="4"/>
  <c r="M141" i="4" s="1"/>
  <c r="N140" i="4"/>
  <c r="M140" i="4" s="1"/>
  <c r="M139" i="4"/>
  <c r="AG49" i="4" l="1"/>
  <c r="AN49" i="4"/>
  <c r="BB49" i="4"/>
  <c r="AG45" i="4"/>
  <c r="Z49" i="4"/>
  <c r="S49" i="4"/>
  <c r="L49" i="4"/>
  <c r="S124" i="4"/>
  <c r="BC124" i="4" s="1"/>
  <c r="BC49" i="4" l="1"/>
  <c r="BB16" i="5"/>
  <c r="AU16" i="5"/>
  <c r="AN16" i="5"/>
  <c r="AG16" i="5"/>
  <c r="Z16" i="5"/>
  <c r="S16" i="5"/>
  <c r="L16" i="5"/>
  <c r="BB15" i="5"/>
  <c r="AU15" i="5"/>
  <c r="AN15" i="5"/>
  <c r="AG15" i="5"/>
  <c r="Z15" i="5"/>
  <c r="S15" i="5"/>
  <c r="L15" i="5"/>
  <c r="BB14" i="5"/>
  <c r="AU14" i="5"/>
  <c r="AN14" i="5"/>
  <c r="AG14" i="5"/>
  <c r="Z14" i="5"/>
  <c r="S14" i="5"/>
  <c r="L14" i="5"/>
  <c r="BB13" i="5"/>
  <c r="AU13" i="5"/>
  <c r="AN13" i="5"/>
  <c r="AG13" i="5"/>
  <c r="Z13" i="5"/>
  <c r="S13" i="5"/>
  <c r="L13" i="5"/>
  <c r="BB12" i="5"/>
  <c r="AU12" i="5"/>
  <c r="AN12" i="5"/>
  <c r="AG12" i="5"/>
  <c r="Z12" i="5"/>
  <c r="S12" i="5"/>
  <c r="L12" i="5"/>
  <c r="BB11" i="5"/>
  <c r="AU11" i="5"/>
  <c r="AN11" i="5"/>
  <c r="AG11" i="5"/>
  <c r="Z11" i="5"/>
  <c r="S11" i="5"/>
  <c r="L11" i="5"/>
  <c r="BC12" i="5" l="1"/>
  <c r="BC14" i="5"/>
  <c r="BC13" i="5"/>
  <c r="BC16" i="5"/>
  <c r="BC15" i="5"/>
  <c r="BC11" i="5"/>
  <c r="Z132" i="4" l="1"/>
  <c r="Z133" i="4"/>
  <c r="Z134" i="4"/>
  <c r="Z135" i="4"/>
  <c r="Z136" i="4"/>
  <c r="Z137" i="4"/>
  <c r="Z138" i="4"/>
  <c r="Z139" i="4"/>
  <c r="Z140" i="4"/>
  <c r="Z141" i="4"/>
  <c r="Z142" i="4"/>
  <c r="Z143" i="4"/>
  <c r="Z144" i="4"/>
  <c r="Z145" i="4"/>
  <c r="Z146" i="4"/>
  <c r="Z147" i="4"/>
  <c r="Z148" i="4"/>
  <c r="S132" i="4"/>
  <c r="S133" i="4"/>
  <c r="S134" i="4"/>
  <c r="S135" i="4"/>
  <c r="S136" i="4"/>
  <c r="S137" i="4"/>
  <c r="S138" i="4"/>
  <c r="S139" i="4"/>
  <c r="S140" i="4"/>
  <c r="S141" i="4"/>
  <c r="S142" i="4"/>
  <c r="S143" i="4"/>
  <c r="S144" i="4"/>
  <c r="S145" i="4"/>
  <c r="S146" i="4"/>
  <c r="S147" i="4"/>
  <c r="S148" i="4"/>
  <c r="Z149" i="4"/>
  <c r="BC137" i="4" l="1"/>
  <c r="BC145" i="4"/>
  <c r="BC142" i="4"/>
  <c r="BC138" i="4"/>
  <c r="BC146" i="4"/>
  <c r="BC139" i="4"/>
  <c r="BC148" i="4"/>
  <c r="BC143" i="4"/>
  <c r="BC134" i="4"/>
  <c r="BC147" i="4"/>
  <c r="BC135" i="4"/>
  <c r="BC141" i="4"/>
  <c r="BC133" i="4"/>
  <c r="BC144" i="4"/>
  <c r="BC136" i="4"/>
  <c r="BC140" i="4"/>
  <c r="BC132" i="4"/>
  <c r="O11" i="7" l="1"/>
  <c r="AI11" i="7"/>
  <c r="BB19" i="5"/>
  <c r="BA7" i="5"/>
  <c r="AZ7" i="5"/>
  <c r="AJ12" i="7" s="1"/>
  <c r="AX7" i="5"/>
  <c r="AI12" i="7" s="1"/>
  <c r="AW7" i="5"/>
  <c r="AH12" i="7" s="1"/>
  <c r="AT7" i="5"/>
  <c r="AS7" i="5"/>
  <c r="AE12" i="7" s="1"/>
  <c r="AQ7" i="5"/>
  <c r="AD12" i="7" s="1"/>
  <c r="AP7" i="5"/>
  <c r="AC12" i="7" s="1"/>
  <c r="AO7" i="5"/>
  <c r="AB12" i="7" s="1"/>
  <c r="AM7" i="5"/>
  <c r="AL7" i="5"/>
  <c r="Z12" i="7" s="1"/>
  <c r="AJ7" i="5"/>
  <c r="Y12" i="7" s="1"/>
  <c r="AI7" i="5"/>
  <c r="X12" i="7" s="1"/>
  <c r="AH7" i="5"/>
  <c r="W12" i="7" s="1"/>
  <c r="AF7" i="5"/>
  <c r="AE7" i="5"/>
  <c r="U12" i="7" s="1"/>
  <c r="AC7" i="5"/>
  <c r="T12" i="7" s="1"/>
  <c r="AB7" i="5"/>
  <c r="S12" i="7" s="1"/>
  <c r="AA7" i="5"/>
  <c r="R12" i="7" s="1"/>
  <c r="Y7" i="5"/>
  <c r="X7" i="5"/>
  <c r="P12" i="7" s="1"/>
  <c r="V7" i="5"/>
  <c r="O12" i="7" s="1"/>
  <c r="U7" i="5"/>
  <c r="N12" i="7" s="1"/>
  <c r="T7" i="5"/>
  <c r="M12" i="7" s="1"/>
  <c r="R7" i="5"/>
  <c r="Q7" i="5"/>
  <c r="K12" i="7" s="1"/>
  <c r="O7" i="5"/>
  <c r="J12" i="7" s="1"/>
  <c r="N7" i="5"/>
  <c r="I12" i="7" s="1"/>
  <c r="M7" i="5"/>
  <c r="H12" i="7" s="1"/>
  <c r="K7" i="5"/>
  <c r="J7" i="5"/>
  <c r="F12" i="7" s="1"/>
  <c r="H7" i="5"/>
  <c r="E12" i="7" s="1"/>
  <c r="G7" i="5"/>
  <c r="D12" i="7" s="1"/>
  <c r="F7" i="5"/>
  <c r="C12" i="7" s="1"/>
  <c r="AE11" i="7"/>
  <c r="AD11" i="7"/>
  <c r="AC11" i="7"/>
  <c r="AB11" i="7"/>
  <c r="Z11" i="7"/>
  <c r="Y11" i="7"/>
  <c r="X11" i="7"/>
  <c r="W11" i="7"/>
  <c r="U11" i="7"/>
  <c r="T11" i="7"/>
  <c r="S11" i="7"/>
  <c r="R11" i="7"/>
  <c r="BB41" i="6"/>
  <c r="BB39" i="6"/>
  <c r="BB38" i="6"/>
  <c r="BB37" i="6"/>
  <c r="BB36" i="6"/>
  <c r="BB35" i="6"/>
  <c r="BB34" i="6"/>
  <c r="BB33" i="6"/>
  <c r="BB32" i="6"/>
  <c r="BB31" i="6"/>
  <c r="BB30" i="6"/>
  <c r="BB29" i="6"/>
  <c r="BB28" i="6"/>
  <c r="BB27" i="6"/>
  <c r="BB26" i="6"/>
  <c r="BB25" i="6"/>
  <c r="BB24" i="6"/>
  <c r="BB23" i="6"/>
  <c r="BB22" i="6"/>
  <c r="BB21" i="6"/>
  <c r="BB19" i="6"/>
  <c r="BB18" i="6"/>
  <c r="BB17" i="6"/>
  <c r="BB16" i="6"/>
  <c r="BB14" i="6"/>
  <c r="BB13" i="6"/>
  <c r="BB11" i="6"/>
  <c r="BB10" i="6"/>
  <c r="BB9" i="6"/>
  <c r="BB8" i="6"/>
  <c r="AJ11" i="7"/>
  <c r="AH11" i="7"/>
  <c r="AG11" i="7"/>
  <c r="D11" i="7"/>
  <c r="E11" i="7"/>
  <c r="F11" i="7"/>
  <c r="H11" i="7"/>
  <c r="I11" i="7"/>
  <c r="J11" i="7"/>
  <c r="K11" i="7"/>
  <c r="M11" i="7"/>
  <c r="N11" i="7"/>
  <c r="P11" i="7"/>
  <c r="BA5" i="4"/>
  <c r="AZ5" i="4"/>
  <c r="AJ10" i="7" s="1"/>
  <c r="AX5" i="4"/>
  <c r="AI10" i="7" s="1"/>
  <c r="AW5" i="4"/>
  <c r="AH10" i="7" s="1"/>
  <c r="AT5" i="4"/>
  <c r="AS5" i="4"/>
  <c r="AE10" i="7" s="1"/>
  <c r="AQ5" i="4"/>
  <c r="AD10" i="7" s="1"/>
  <c r="AP5" i="4"/>
  <c r="AC10" i="7" s="1"/>
  <c r="AO5" i="4"/>
  <c r="AB10" i="7" s="1"/>
  <c r="AM5" i="4"/>
  <c r="AL5" i="4"/>
  <c r="Z10" i="7" s="1"/>
  <c r="AJ5" i="4"/>
  <c r="Y10" i="7" s="1"/>
  <c r="AI5" i="4"/>
  <c r="X10" i="7" s="1"/>
  <c r="AH5" i="4"/>
  <c r="W10" i="7" s="1"/>
  <c r="AF5" i="4"/>
  <c r="AE5" i="4"/>
  <c r="U10" i="7" s="1"/>
  <c r="AC5" i="4"/>
  <c r="T10" i="7" s="1"/>
  <c r="AB5" i="4"/>
  <c r="S10" i="7" s="1"/>
  <c r="AA5" i="4"/>
  <c r="R10" i="7" s="1"/>
  <c r="Y5" i="4"/>
  <c r="X5" i="4"/>
  <c r="P10" i="7" s="1"/>
  <c r="V5" i="4"/>
  <c r="O10" i="7" s="1"/>
  <c r="U5" i="4"/>
  <c r="N10" i="7" s="1"/>
  <c r="R5" i="4"/>
  <c r="Q5" i="4"/>
  <c r="K10" i="7" s="1"/>
  <c r="O5" i="4"/>
  <c r="J10" i="7" s="1"/>
  <c r="N5" i="4"/>
  <c r="I10" i="7" s="1"/>
  <c r="K5" i="4"/>
  <c r="J5" i="4"/>
  <c r="F10" i="7" s="1"/>
  <c r="H5" i="4"/>
  <c r="E10" i="7" s="1"/>
  <c r="G5" i="4"/>
  <c r="D10" i="7" s="1"/>
  <c r="AH5" i="1"/>
  <c r="W9" i="7" s="1"/>
  <c r="AI5" i="1"/>
  <c r="X9" i="7" s="1"/>
  <c r="AJ5" i="1"/>
  <c r="Y9" i="7" s="1"/>
  <c r="AL5" i="1"/>
  <c r="Z9" i="7" s="1"/>
  <c r="AM5" i="1"/>
  <c r="AO5" i="1"/>
  <c r="AB9" i="7" s="1"/>
  <c r="AP5" i="1"/>
  <c r="AC9" i="7" s="1"/>
  <c r="AQ5" i="1"/>
  <c r="AD9" i="7" s="1"/>
  <c r="AS5" i="1"/>
  <c r="AE9" i="7" s="1"/>
  <c r="AT5" i="1"/>
  <c r="AV5" i="1"/>
  <c r="AG9" i="7" s="1"/>
  <c r="AW5" i="1"/>
  <c r="AH9" i="7" s="1"/>
  <c r="AX5" i="1"/>
  <c r="AI9" i="7" s="1"/>
  <c r="AZ5" i="1"/>
  <c r="AJ9" i="7" s="1"/>
  <c r="BA5" i="1"/>
  <c r="AF5" i="1"/>
  <c r="AE5" i="1"/>
  <c r="U9" i="7" s="1"/>
  <c r="AC5" i="1"/>
  <c r="T9" i="7" s="1"/>
  <c r="AB5" i="1"/>
  <c r="S9" i="7" s="1"/>
  <c r="AA5" i="1"/>
  <c r="R9" i="7" s="1"/>
  <c r="Y5" i="1"/>
  <c r="X5" i="1"/>
  <c r="P9" i="7" s="1"/>
  <c r="V5" i="1"/>
  <c r="O9" i="7" s="1"/>
  <c r="U5" i="1"/>
  <c r="N9" i="7" s="1"/>
  <c r="R5" i="1"/>
  <c r="Q5" i="1"/>
  <c r="K9" i="7" s="1"/>
  <c r="O5" i="1"/>
  <c r="J9" i="7" s="1"/>
  <c r="N5" i="1"/>
  <c r="I9" i="7" s="1"/>
  <c r="K5" i="1"/>
  <c r="J5" i="1"/>
  <c r="F9" i="7" s="1"/>
  <c r="H5" i="1"/>
  <c r="E9" i="7" s="1"/>
  <c r="G5" i="1"/>
  <c r="D9" i="7" s="1"/>
  <c r="F5" i="1"/>
  <c r="C9" i="7" s="1"/>
  <c r="AU21" i="6"/>
  <c r="AN21" i="6"/>
  <c r="AG21" i="6"/>
  <c r="Z21" i="6"/>
  <c r="S21" i="6"/>
  <c r="L21" i="6"/>
  <c r="BB165" i="4"/>
  <c r="AU165" i="4"/>
  <c r="AN165" i="4"/>
  <c r="AG165" i="4"/>
  <c r="Z165" i="4"/>
  <c r="S165" i="4"/>
  <c r="L165" i="4"/>
  <c r="F25" i="6"/>
  <c r="F5" i="6" l="1"/>
  <c r="C11" i="7" s="1"/>
  <c r="BB5" i="6"/>
  <c r="AK11" i="7" s="1"/>
  <c r="K8" i="7"/>
  <c r="AH8" i="7"/>
  <c r="AJ8" i="7"/>
  <c r="Y8" i="7"/>
  <c r="S8" i="7"/>
  <c r="P8" i="7"/>
  <c r="E8" i="7"/>
  <c r="AE8" i="7"/>
  <c r="AB8" i="7"/>
  <c r="T8" i="7"/>
  <c r="N8" i="7"/>
  <c r="F8" i="7"/>
  <c r="AD8" i="7"/>
  <c r="R8" i="7"/>
  <c r="Z8" i="7"/>
  <c r="I8" i="7"/>
  <c r="X8" i="7"/>
  <c r="U8" i="7"/>
  <c r="J8" i="7"/>
  <c r="D8" i="7"/>
  <c r="AI8" i="7"/>
  <c r="AC8" i="7"/>
  <c r="W8" i="7"/>
  <c r="O8" i="7"/>
  <c r="BB7" i="5"/>
  <c r="AK12" i="7" s="1"/>
  <c r="AA11" i="7"/>
  <c r="S7" i="5"/>
  <c r="L12" i="7" s="1"/>
  <c r="AN7" i="5"/>
  <c r="AA12" i="7" s="1"/>
  <c r="L11" i="7"/>
  <c r="BC165" i="4"/>
  <c r="BC21" i="6"/>
  <c r="AA8" i="7" l="1"/>
  <c r="Z23" i="6" l="1"/>
  <c r="AU102" i="4"/>
  <c r="AN102" i="4"/>
  <c r="AG102" i="4"/>
  <c r="Z102" i="4"/>
  <c r="S102" i="4"/>
  <c r="L102" i="4"/>
  <c r="AU38" i="6"/>
  <c r="AN38" i="6"/>
  <c r="AG38" i="6"/>
  <c r="Z38" i="6"/>
  <c r="S38" i="6"/>
  <c r="L38" i="6"/>
  <c r="AV5" i="4" l="1"/>
  <c r="AG10" i="7" s="1"/>
  <c r="BC102" i="4"/>
  <c r="BC38" i="6"/>
  <c r="L167" i="4" l="1"/>
  <c r="S167" i="4"/>
  <c r="Z167" i="4"/>
  <c r="AG167" i="4"/>
  <c r="AN167" i="4"/>
  <c r="AU167" i="4"/>
  <c r="BB167" i="4"/>
  <c r="L168" i="4"/>
  <c r="S168" i="4"/>
  <c r="Z168" i="4"/>
  <c r="AG168" i="4"/>
  <c r="AN168" i="4"/>
  <c r="AU168" i="4"/>
  <c r="BB168" i="4"/>
  <c r="L169" i="4"/>
  <c r="S169" i="4"/>
  <c r="Z169" i="4"/>
  <c r="AG169" i="4"/>
  <c r="AN169" i="4"/>
  <c r="AU169" i="4"/>
  <c r="BB169" i="4"/>
  <c r="L170" i="4"/>
  <c r="S170" i="4"/>
  <c r="Z170" i="4"/>
  <c r="AG170" i="4"/>
  <c r="AN170" i="4"/>
  <c r="AU170" i="4"/>
  <c r="BB170" i="4"/>
  <c r="L171" i="4"/>
  <c r="S171" i="4"/>
  <c r="Z171" i="4"/>
  <c r="AG171" i="4"/>
  <c r="AN171" i="4"/>
  <c r="AU171" i="4"/>
  <c r="BB171" i="4"/>
  <c r="L172" i="4"/>
  <c r="S172" i="4"/>
  <c r="Z172" i="4"/>
  <c r="AG172" i="4"/>
  <c r="AN172" i="4"/>
  <c r="AU172" i="4"/>
  <c r="BB172" i="4"/>
  <c r="BC169" i="4" l="1"/>
  <c r="BC170" i="4"/>
  <c r="BC172" i="4"/>
  <c r="BC168" i="4"/>
  <c r="BC171" i="4"/>
  <c r="BC167" i="4"/>
  <c r="S74" i="4" l="1"/>
  <c r="Z74" i="4"/>
  <c r="AG54" i="1" l="1"/>
  <c r="Z54" i="1"/>
  <c r="BB163" i="4"/>
  <c r="AU163" i="4"/>
  <c r="AN163" i="4"/>
  <c r="AG163" i="4"/>
  <c r="Z163" i="4"/>
  <c r="S163" i="4"/>
  <c r="BB162" i="4"/>
  <c r="AU162" i="4"/>
  <c r="AN162" i="4"/>
  <c r="AG162" i="4"/>
  <c r="Z162" i="4"/>
  <c r="S162" i="4"/>
  <c r="L162" i="4"/>
  <c r="BB161" i="4"/>
  <c r="AU161" i="4"/>
  <c r="AN161" i="4"/>
  <c r="AG161" i="4"/>
  <c r="Z161" i="4"/>
  <c r="S161" i="4"/>
  <c r="L161" i="4"/>
  <c r="BB160" i="4"/>
  <c r="AU160" i="4"/>
  <c r="AN160" i="4"/>
  <c r="AG160" i="4"/>
  <c r="Z160" i="4"/>
  <c r="S160" i="4"/>
  <c r="L160" i="4"/>
  <c r="BB159" i="4"/>
  <c r="AU159" i="4"/>
  <c r="AN159" i="4"/>
  <c r="AG159" i="4"/>
  <c r="Z159" i="4"/>
  <c r="S159" i="4"/>
  <c r="L159" i="4"/>
  <c r="BB156" i="4"/>
  <c r="AU156" i="4"/>
  <c r="AN156" i="4"/>
  <c r="AG156" i="4"/>
  <c r="Z156" i="4"/>
  <c r="S156" i="4"/>
  <c r="L156" i="4"/>
  <c r="BB155" i="4"/>
  <c r="AU155" i="4"/>
  <c r="AN155" i="4"/>
  <c r="AG155" i="4"/>
  <c r="Z155" i="4"/>
  <c r="S155" i="4"/>
  <c r="L155" i="4"/>
  <c r="BB154" i="4"/>
  <c r="AU154" i="4"/>
  <c r="AN154" i="4"/>
  <c r="AG154" i="4"/>
  <c r="Z154" i="4"/>
  <c r="S154" i="4"/>
  <c r="L154" i="4"/>
  <c r="BB153" i="4"/>
  <c r="AU153" i="4"/>
  <c r="AN153" i="4"/>
  <c r="AG153" i="4"/>
  <c r="Z153" i="4"/>
  <c r="S153" i="4"/>
  <c r="L153" i="4"/>
  <c r="BB152" i="4"/>
  <c r="AU152" i="4"/>
  <c r="AN152" i="4"/>
  <c r="AG152" i="4"/>
  <c r="Z152" i="4"/>
  <c r="S152" i="4"/>
  <c r="L152" i="4"/>
  <c r="BB151" i="4"/>
  <c r="AU151" i="4"/>
  <c r="AN151" i="4"/>
  <c r="AG151" i="4"/>
  <c r="Z151" i="4"/>
  <c r="S151" i="4"/>
  <c r="L151" i="4"/>
  <c r="Z150" i="4"/>
  <c r="M150" i="4"/>
  <c r="S150" i="4" s="1"/>
  <c r="F150" i="4"/>
  <c r="BB149" i="4"/>
  <c r="AU149" i="4"/>
  <c r="AN149" i="4"/>
  <c r="AG149" i="4"/>
  <c r="S149" i="4"/>
  <c r="L149" i="4"/>
  <c r="BB131" i="4"/>
  <c r="AU131" i="4"/>
  <c r="AN131" i="4"/>
  <c r="AG131" i="4"/>
  <c r="Z131" i="4"/>
  <c r="S131" i="4"/>
  <c r="BB130" i="4"/>
  <c r="AU130" i="4"/>
  <c r="AN130" i="4"/>
  <c r="AG130" i="4"/>
  <c r="Z130" i="4"/>
  <c r="S130" i="4"/>
  <c r="BB129" i="4"/>
  <c r="AU129" i="4"/>
  <c r="AN129" i="4"/>
  <c r="AG129" i="4"/>
  <c r="Z129" i="4"/>
  <c r="S129" i="4"/>
  <c r="BB128" i="4"/>
  <c r="AU128" i="4"/>
  <c r="AN128" i="4"/>
  <c r="AG128" i="4"/>
  <c r="Z128" i="4"/>
  <c r="S128" i="4"/>
  <c r="BB127" i="4"/>
  <c r="AU127" i="4"/>
  <c r="AN127" i="4"/>
  <c r="AG127" i="4"/>
  <c r="Z127" i="4"/>
  <c r="S127" i="4"/>
  <c r="BB126" i="4"/>
  <c r="AU126" i="4"/>
  <c r="AN126" i="4"/>
  <c r="AG126" i="4"/>
  <c r="Z126" i="4"/>
  <c r="S126" i="4"/>
  <c r="BB125" i="4"/>
  <c r="AU125" i="4"/>
  <c r="AN125" i="4"/>
  <c r="AG125" i="4"/>
  <c r="Z125" i="4"/>
  <c r="S125" i="4"/>
  <c r="BB123" i="4"/>
  <c r="AU123" i="4"/>
  <c r="AN123" i="4"/>
  <c r="AG123" i="4"/>
  <c r="Z123" i="4"/>
  <c r="S123" i="4"/>
  <c r="L123" i="4"/>
  <c r="BB122" i="4"/>
  <c r="AU122" i="4"/>
  <c r="AN122" i="4"/>
  <c r="AG122" i="4"/>
  <c r="Z122" i="4"/>
  <c r="S122" i="4"/>
  <c r="L122" i="4"/>
  <c r="BB121" i="4"/>
  <c r="AU121" i="4"/>
  <c r="AN121" i="4"/>
  <c r="AG121" i="4"/>
  <c r="Z121" i="4"/>
  <c r="S121" i="4"/>
  <c r="L121" i="4"/>
  <c r="BB120" i="4"/>
  <c r="AU120" i="4"/>
  <c r="AN120" i="4"/>
  <c r="AG120" i="4"/>
  <c r="Z120" i="4"/>
  <c r="S120" i="4"/>
  <c r="L120" i="4"/>
  <c r="BB119" i="4"/>
  <c r="AU119" i="4"/>
  <c r="AN119" i="4"/>
  <c r="AG119" i="4"/>
  <c r="Z119" i="4"/>
  <c r="S119" i="4"/>
  <c r="L119" i="4"/>
  <c r="BB118" i="4"/>
  <c r="AU118" i="4"/>
  <c r="AN118" i="4"/>
  <c r="AG118" i="4"/>
  <c r="Z118" i="4"/>
  <c r="S118" i="4"/>
  <c r="L118" i="4"/>
  <c r="BB117" i="4"/>
  <c r="AU117" i="4"/>
  <c r="AN117" i="4"/>
  <c r="AG117" i="4"/>
  <c r="Z117" i="4"/>
  <c r="S117" i="4"/>
  <c r="L117" i="4"/>
  <c r="BB116" i="4"/>
  <c r="AU116" i="4"/>
  <c r="AN116" i="4"/>
  <c r="AG116" i="4"/>
  <c r="Z116" i="4"/>
  <c r="S116" i="4"/>
  <c r="L116" i="4"/>
  <c r="BB115" i="4"/>
  <c r="AU115" i="4"/>
  <c r="AN115" i="4"/>
  <c r="AG115" i="4"/>
  <c r="Z115" i="4"/>
  <c r="S115" i="4"/>
  <c r="L115" i="4"/>
  <c r="BB114" i="4"/>
  <c r="AU114" i="4"/>
  <c r="AN114" i="4"/>
  <c r="AG114" i="4"/>
  <c r="Z114" i="4"/>
  <c r="S114" i="4"/>
  <c r="L114" i="4"/>
  <c r="BB111" i="4"/>
  <c r="AU111" i="4"/>
  <c r="AN111" i="4"/>
  <c r="AG111" i="4"/>
  <c r="Z111" i="4"/>
  <c r="S111" i="4"/>
  <c r="L111" i="4"/>
  <c r="BB110" i="4"/>
  <c r="AU110" i="4"/>
  <c r="AN110" i="4"/>
  <c r="AG110" i="4"/>
  <c r="Z110" i="4"/>
  <c r="S110" i="4"/>
  <c r="L110" i="4"/>
  <c r="BB109" i="4"/>
  <c r="AU109" i="4"/>
  <c r="AN109" i="4"/>
  <c r="AG109" i="4"/>
  <c r="Z109" i="4"/>
  <c r="S109" i="4"/>
  <c r="L109" i="4"/>
  <c r="BB108" i="4"/>
  <c r="AU108" i="4"/>
  <c r="AN108" i="4"/>
  <c r="AG108" i="4"/>
  <c r="Z108" i="4"/>
  <c r="S108" i="4"/>
  <c r="L108" i="4"/>
  <c r="BB107" i="4"/>
  <c r="AU107" i="4"/>
  <c r="AN107" i="4"/>
  <c r="AG107" i="4"/>
  <c r="Z107" i="4"/>
  <c r="S107" i="4"/>
  <c r="L107" i="4"/>
  <c r="BB106" i="4"/>
  <c r="AU106" i="4"/>
  <c r="AN106" i="4"/>
  <c r="AG106" i="4"/>
  <c r="Z106" i="4"/>
  <c r="S106" i="4"/>
  <c r="L106" i="4"/>
  <c r="Z105" i="4"/>
  <c r="BC105" i="4" s="1"/>
  <c r="BB103" i="4"/>
  <c r="AU103" i="4"/>
  <c r="AN103" i="4"/>
  <c r="AG103" i="4"/>
  <c r="Z103" i="4"/>
  <c r="S103" i="4"/>
  <c r="L103" i="4"/>
  <c r="BB101" i="4"/>
  <c r="AU101" i="4"/>
  <c r="AN101" i="4"/>
  <c r="AG101" i="4"/>
  <c r="Z101" i="4"/>
  <c r="M101" i="4"/>
  <c r="S101" i="4" s="1"/>
  <c r="L101" i="4"/>
  <c r="BB100" i="4"/>
  <c r="AU100" i="4"/>
  <c r="AN100" i="4"/>
  <c r="AG100" i="4"/>
  <c r="Z100" i="4"/>
  <c r="S100" i="4"/>
  <c r="L100" i="4"/>
  <c r="BB99" i="4"/>
  <c r="AU99" i="4"/>
  <c r="AN99" i="4"/>
  <c r="AG99" i="4"/>
  <c r="Z99" i="4"/>
  <c r="S99" i="4"/>
  <c r="L99" i="4"/>
  <c r="BB98" i="4"/>
  <c r="AU98" i="4"/>
  <c r="AN98" i="4"/>
  <c r="AG98" i="4"/>
  <c r="Z98" i="4"/>
  <c r="S98" i="4"/>
  <c r="L98" i="4"/>
  <c r="BB97" i="4"/>
  <c r="AU97" i="4"/>
  <c r="AN97" i="4"/>
  <c r="AG97" i="4"/>
  <c r="Z97" i="4"/>
  <c r="S97" i="4"/>
  <c r="L97" i="4"/>
  <c r="BB96" i="4"/>
  <c r="AU96" i="4"/>
  <c r="AN96" i="4"/>
  <c r="AG96" i="4"/>
  <c r="Z96" i="4"/>
  <c r="S96" i="4"/>
  <c r="L96" i="4"/>
  <c r="BB95" i="4"/>
  <c r="AU95" i="4"/>
  <c r="AN95" i="4"/>
  <c r="AG95" i="4"/>
  <c r="Z95" i="4"/>
  <c r="S95" i="4"/>
  <c r="L95" i="4"/>
  <c r="BB94" i="4"/>
  <c r="AU94" i="4"/>
  <c r="AN94" i="4"/>
  <c r="AG94" i="4"/>
  <c r="Z94" i="4"/>
  <c r="S94" i="4"/>
  <c r="L94" i="4"/>
  <c r="BB93" i="4"/>
  <c r="AU93" i="4"/>
  <c r="AN93" i="4"/>
  <c r="AG93" i="4"/>
  <c r="Z93" i="4"/>
  <c r="S93" i="4"/>
  <c r="L93" i="4"/>
  <c r="BB92" i="4"/>
  <c r="AU92" i="4"/>
  <c r="AN92" i="4"/>
  <c r="AG92" i="4"/>
  <c r="Z92" i="4"/>
  <c r="M92" i="4"/>
  <c r="S92" i="4" s="1"/>
  <c r="L92" i="4"/>
  <c r="BB91" i="4"/>
  <c r="AU91" i="4"/>
  <c r="AN91" i="4"/>
  <c r="AG91" i="4"/>
  <c r="Z91" i="4"/>
  <c r="S91" i="4"/>
  <c r="L91" i="4"/>
  <c r="BB90" i="4"/>
  <c r="AU90" i="4"/>
  <c r="AN90" i="4"/>
  <c r="AG90" i="4"/>
  <c r="Z90" i="4"/>
  <c r="S90" i="4"/>
  <c r="L90" i="4"/>
  <c r="BB89" i="4"/>
  <c r="AU89" i="4"/>
  <c r="AN89" i="4"/>
  <c r="AG89" i="4"/>
  <c r="Z89" i="4"/>
  <c r="S89" i="4"/>
  <c r="L89" i="4"/>
  <c r="BB88" i="4"/>
  <c r="AU88" i="4"/>
  <c r="AN88" i="4"/>
  <c r="AG88" i="4"/>
  <c r="Z88" i="4"/>
  <c r="S88" i="4"/>
  <c r="L88" i="4"/>
  <c r="BB87" i="4"/>
  <c r="AU87" i="4"/>
  <c r="AN87" i="4"/>
  <c r="AG87" i="4"/>
  <c r="Z87" i="4"/>
  <c r="S87" i="4"/>
  <c r="L87" i="4"/>
  <c r="T8" i="4"/>
  <c r="M8" i="4"/>
  <c r="Z41" i="4"/>
  <c r="Z42" i="4"/>
  <c r="Z43" i="4"/>
  <c r="S41" i="4"/>
  <c r="S42" i="4"/>
  <c r="S43" i="4"/>
  <c r="L41" i="4"/>
  <c r="L42" i="4"/>
  <c r="L43" i="4"/>
  <c r="L40" i="4"/>
  <c r="T40" i="4"/>
  <c r="Z40" i="4" s="1"/>
  <c r="M40" i="4"/>
  <c r="S40" i="4" s="1"/>
  <c r="BC149" i="4" l="1"/>
  <c r="L150" i="4"/>
  <c r="BC150" i="4" s="1"/>
  <c r="F5" i="4"/>
  <c r="C10" i="7" s="1"/>
  <c r="C8" i="7" s="1"/>
  <c r="BC96" i="4"/>
  <c r="BC100" i="4"/>
  <c r="BC107" i="4"/>
  <c r="BC116" i="4"/>
  <c r="BC120" i="4"/>
  <c r="BC92" i="4"/>
  <c r="BC128" i="4"/>
  <c r="BC154" i="4"/>
  <c r="BC163" i="4"/>
  <c r="BC95" i="4"/>
  <c r="BC99" i="4"/>
  <c r="BC103" i="4"/>
  <c r="BC106" i="4"/>
  <c r="BC108" i="4"/>
  <c r="BC111" i="4"/>
  <c r="BC119" i="4"/>
  <c r="BC123" i="4"/>
  <c r="BC127" i="4"/>
  <c r="BC131" i="4"/>
  <c r="BC153" i="4"/>
  <c r="BC159" i="4"/>
  <c r="BC162" i="4"/>
  <c r="BC94" i="4"/>
  <c r="BC98" i="4"/>
  <c r="BC115" i="4"/>
  <c r="BC118" i="4"/>
  <c r="BC122" i="4"/>
  <c r="BC125" i="4"/>
  <c r="BC126" i="4"/>
  <c r="BC130" i="4"/>
  <c r="BC152" i="4"/>
  <c r="BC156" i="4"/>
  <c r="BC161" i="4"/>
  <c r="BC109" i="4"/>
  <c r="BC160" i="4"/>
  <c r="BC91" i="4"/>
  <c r="BC93" i="4"/>
  <c r="BC97" i="4"/>
  <c r="BC110" i="4"/>
  <c r="BC114" i="4"/>
  <c r="BC117" i="4"/>
  <c r="BC121" i="4"/>
  <c r="BC129" i="4"/>
  <c r="BC151" i="4"/>
  <c r="BC155" i="4"/>
  <c r="BC101" i="4"/>
  <c r="BC88" i="4"/>
  <c r="BC87" i="4"/>
  <c r="BC90" i="4"/>
  <c r="BC89" i="4"/>
  <c r="T11" i="4" l="1"/>
  <c r="T5" i="4" s="1"/>
  <c r="M10" i="7" s="1"/>
  <c r="M11" i="4"/>
  <c r="S11" i="4" l="1"/>
  <c r="M5" i="4"/>
  <c r="M52" i="1"/>
  <c r="S5" i="4" l="1"/>
  <c r="L10" i="7" s="1"/>
  <c r="H10" i="7"/>
  <c r="AU19" i="5"/>
  <c r="AN19" i="5"/>
  <c r="AG19" i="5"/>
  <c r="Z19" i="5"/>
  <c r="S19" i="5"/>
  <c r="L19" i="5"/>
  <c r="AU8" i="6"/>
  <c r="AU41" i="6"/>
  <c r="AU39" i="6"/>
  <c r="AU37" i="6"/>
  <c r="AU36" i="6"/>
  <c r="AU35" i="6"/>
  <c r="AU34" i="6"/>
  <c r="AU33" i="6"/>
  <c r="AU32" i="6"/>
  <c r="AU31" i="6"/>
  <c r="AU30" i="6"/>
  <c r="AU29" i="6"/>
  <c r="AU28" i="6"/>
  <c r="AU27" i="6"/>
  <c r="AU26" i="6"/>
  <c r="AU25" i="6"/>
  <c r="AU24" i="6"/>
  <c r="AU23" i="6"/>
  <c r="AU22" i="6"/>
  <c r="AU19" i="6"/>
  <c r="AU18" i="6"/>
  <c r="AU17" i="6"/>
  <c r="AU16" i="6"/>
  <c r="AU14" i="6"/>
  <c r="AU13" i="6"/>
  <c r="AU11" i="6"/>
  <c r="AU10" i="6"/>
  <c r="AU9" i="6"/>
  <c r="BB83" i="4"/>
  <c r="BB84" i="4"/>
  <c r="BB85" i="4"/>
  <c r="BB86" i="4"/>
  <c r="BB82" i="4"/>
  <c r="BB71" i="4"/>
  <c r="BB72" i="4"/>
  <c r="BB73" i="4"/>
  <c r="BB74" i="4"/>
  <c r="BB75" i="4"/>
  <c r="BB76" i="4"/>
  <c r="BB77" i="4"/>
  <c r="BB79" i="4"/>
  <c r="BB80" i="4"/>
  <c r="BB70" i="4"/>
  <c r="BB9" i="4"/>
  <c r="BB10" i="4"/>
  <c r="BB11" i="4"/>
  <c r="BB12" i="4"/>
  <c r="BB13" i="4"/>
  <c r="BB14" i="4"/>
  <c r="BB15" i="4"/>
  <c r="BB16" i="4"/>
  <c r="BB17" i="4"/>
  <c r="BB18" i="4"/>
  <c r="BB19" i="4"/>
  <c r="BB20" i="4"/>
  <c r="BB21" i="4"/>
  <c r="BB22" i="4"/>
  <c r="BB23" i="4"/>
  <c r="BB24" i="4"/>
  <c r="BB25" i="4"/>
  <c r="BB26" i="4"/>
  <c r="BB27" i="4"/>
  <c r="BB28" i="4"/>
  <c r="BB29" i="4"/>
  <c r="BB30" i="4"/>
  <c r="BB31" i="4"/>
  <c r="BB32" i="4"/>
  <c r="BB33" i="4"/>
  <c r="BB34" i="4"/>
  <c r="BB35" i="4"/>
  <c r="BB36" i="4"/>
  <c r="BB37" i="4"/>
  <c r="BB38" i="4"/>
  <c r="BB39" i="4"/>
  <c r="BB44" i="4"/>
  <c r="BB45" i="4"/>
  <c r="BB46" i="4"/>
  <c r="BB47" i="4"/>
  <c r="BB48" i="4"/>
  <c r="BB50" i="4"/>
  <c r="BB51" i="4"/>
  <c r="BB52" i="4"/>
  <c r="BB53" i="4"/>
  <c r="BB54" i="4"/>
  <c r="BB55" i="4"/>
  <c r="BB56" i="4"/>
  <c r="BB57" i="4"/>
  <c r="BB58" i="4"/>
  <c r="BB59" i="4"/>
  <c r="BB60" i="4"/>
  <c r="BB61" i="4"/>
  <c r="BB62" i="4"/>
  <c r="BB63" i="4"/>
  <c r="BB64" i="4"/>
  <c r="BB65" i="4"/>
  <c r="BB66" i="4"/>
  <c r="BB67" i="4"/>
  <c r="BB8" i="4"/>
  <c r="AN41" i="6"/>
  <c r="AG41" i="6"/>
  <c r="AN39" i="6"/>
  <c r="AG39" i="6"/>
  <c r="AN37" i="6"/>
  <c r="AG37" i="6"/>
  <c r="AN36" i="6"/>
  <c r="AG36" i="6"/>
  <c r="AN35" i="6"/>
  <c r="AG35" i="6"/>
  <c r="AN34" i="6"/>
  <c r="AG34" i="6"/>
  <c r="AN33" i="6"/>
  <c r="AG33" i="6"/>
  <c r="AN32" i="6"/>
  <c r="AG32" i="6"/>
  <c r="AN31" i="6"/>
  <c r="AG31" i="6"/>
  <c r="AN30" i="6"/>
  <c r="AG30" i="6"/>
  <c r="AN29" i="6"/>
  <c r="AG29" i="6"/>
  <c r="AN28" i="6"/>
  <c r="AG28" i="6"/>
  <c r="AN27" i="6"/>
  <c r="AG27" i="6"/>
  <c r="AN26" i="6"/>
  <c r="AG26" i="6"/>
  <c r="AN25" i="6"/>
  <c r="AG25" i="6"/>
  <c r="AN24" i="6"/>
  <c r="AG24" i="6"/>
  <c r="AN23" i="6"/>
  <c r="AG23" i="6"/>
  <c r="AN22" i="6"/>
  <c r="AG22" i="6"/>
  <c r="AN19" i="6"/>
  <c r="AG19" i="6"/>
  <c r="AN18" i="6"/>
  <c r="AG18" i="6"/>
  <c r="AN17" i="6"/>
  <c r="AG17" i="6"/>
  <c r="AN16" i="6"/>
  <c r="AG16" i="6"/>
  <c r="AN14" i="6"/>
  <c r="AG14" i="6"/>
  <c r="AN13" i="6"/>
  <c r="AG13" i="6"/>
  <c r="AN11" i="6"/>
  <c r="AG11" i="6"/>
  <c r="AN10" i="6"/>
  <c r="AG10" i="6"/>
  <c r="AN9" i="6"/>
  <c r="AG9" i="6"/>
  <c r="AG83" i="4"/>
  <c r="AN83" i="4"/>
  <c r="AU83" i="4"/>
  <c r="AG84" i="4"/>
  <c r="AN84" i="4"/>
  <c r="AU84" i="4"/>
  <c r="AG85" i="4"/>
  <c r="AN85" i="4"/>
  <c r="AU85" i="4"/>
  <c r="AG86" i="4"/>
  <c r="AN86" i="4"/>
  <c r="AU86" i="4"/>
  <c r="AU82" i="4"/>
  <c r="AN82" i="4"/>
  <c r="AG82" i="4"/>
  <c r="AG80" i="4"/>
  <c r="AN80" i="4"/>
  <c r="AU80" i="4"/>
  <c r="AG79" i="4"/>
  <c r="AN79" i="4"/>
  <c r="AU79" i="4"/>
  <c r="AG71" i="4"/>
  <c r="AN71" i="4"/>
  <c r="AU71" i="4"/>
  <c r="AG72" i="4"/>
  <c r="AN72" i="4"/>
  <c r="AU72" i="4"/>
  <c r="AG73" i="4"/>
  <c r="AN73" i="4"/>
  <c r="AU73" i="4"/>
  <c r="AG74" i="4"/>
  <c r="AN74" i="4"/>
  <c r="AU74" i="4"/>
  <c r="AG75" i="4"/>
  <c r="AN75" i="4"/>
  <c r="AU75" i="4"/>
  <c r="AG76" i="4"/>
  <c r="AN76" i="4"/>
  <c r="AU76" i="4"/>
  <c r="AG77" i="4"/>
  <c r="AN77" i="4"/>
  <c r="AU77" i="4"/>
  <c r="AU70" i="4"/>
  <c r="AN70" i="4"/>
  <c r="AG70" i="4"/>
  <c r="AU67" i="4"/>
  <c r="AN67" i="4"/>
  <c r="AG67" i="4"/>
  <c r="AG63" i="4"/>
  <c r="AN63" i="4"/>
  <c r="AU63" i="4"/>
  <c r="AG64" i="4"/>
  <c r="AN64" i="4"/>
  <c r="AU64" i="4"/>
  <c r="AG65" i="4"/>
  <c r="AN65" i="4"/>
  <c r="AU65" i="4"/>
  <c r="AG66" i="4"/>
  <c r="AN66" i="4"/>
  <c r="AU66" i="4"/>
  <c r="AG53" i="4"/>
  <c r="AN53" i="4"/>
  <c r="AU53" i="4"/>
  <c r="AG54" i="4"/>
  <c r="AN54" i="4"/>
  <c r="AU54" i="4"/>
  <c r="AG55" i="4"/>
  <c r="AN55" i="4"/>
  <c r="AU55" i="4"/>
  <c r="AG56" i="4"/>
  <c r="AN56" i="4"/>
  <c r="AU56" i="4"/>
  <c r="AG57" i="4"/>
  <c r="AN57" i="4"/>
  <c r="AU57" i="4"/>
  <c r="AG58" i="4"/>
  <c r="AN58" i="4"/>
  <c r="AU58" i="4"/>
  <c r="AG59" i="4"/>
  <c r="AN59" i="4"/>
  <c r="AU59" i="4"/>
  <c r="AG60" i="4"/>
  <c r="AN60" i="4"/>
  <c r="AU60" i="4"/>
  <c r="AG61" i="4"/>
  <c r="AN61" i="4"/>
  <c r="AU61" i="4"/>
  <c r="AG62" i="4"/>
  <c r="AN62" i="4"/>
  <c r="AU62" i="4"/>
  <c r="AG50" i="4"/>
  <c r="AN50" i="4"/>
  <c r="AU50" i="4"/>
  <c r="AG51" i="4"/>
  <c r="AN51" i="4"/>
  <c r="AU51" i="4"/>
  <c r="AG52" i="4"/>
  <c r="AN52" i="4"/>
  <c r="AU52" i="4"/>
  <c r="AG46" i="4"/>
  <c r="AN46" i="4"/>
  <c r="AU46" i="4"/>
  <c r="AG47" i="4"/>
  <c r="AN47" i="4"/>
  <c r="AU47" i="4"/>
  <c r="AG48" i="4"/>
  <c r="AN48" i="4"/>
  <c r="AU48" i="4"/>
  <c r="AU45" i="4"/>
  <c r="AN45" i="4"/>
  <c r="AG9" i="4"/>
  <c r="AN9" i="4"/>
  <c r="AU9" i="4"/>
  <c r="AG10" i="4"/>
  <c r="AN10" i="4"/>
  <c r="AU10" i="4"/>
  <c r="AG11" i="4"/>
  <c r="AN11" i="4"/>
  <c r="AU11" i="4"/>
  <c r="AG12" i="4"/>
  <c r="AN12" i="4"/>
  <c r="AU12" i="4"/>
  <c r="AG13" i="4"/>
  <c r="AN13" i="4"/>
  <c r="AU13" i="4"/>
  <c r="AG14" i="4"/>
  <c r="AN14" i="4"/>
  <c r="AU14" i="4"/>
  <c r="AG15" i="4"/>
  <c r="AN15" i="4"/>
  <c r="AU15" i="4"/>
  <c r="AG16" i="4"/>
  <c r="AN16" i="4"/>
  <c r="AU16" i="4"/>
  <c r="AG17" i="4"/>
  <c r="AN17" i="4"/>
  <c r="AU17" i="4"/>
  <c r="AG18" i="4"/>
  <c r="AN18" i="4"/>
  <c r="AU18" i="4"/>
  <c r="AG19" i="4"/>
  <c r="AN19" i="4"/>
  <c r="AU19" i="4"/>
  <c r="AG20" i="4"/>
  <c r="AN20" i="4"/>
  <c r="AU20" i="4"/>
  <c r="AG21" i="4"/>
  <c r="AN21" i="4"/>
  <c r="AU21" i="4"/>
  <c r="AG22" i="4"/>
  <c r="AN22" i="4"/>
  <c r="AU22" i="4"/>
  <c r="AG23" i="4"/>
  <c r="AN23" i="4"/>
  <c r="AU23" i="4"/>
  <c r="AG24" i="4"/>
  <c r="AN24" i="4"/>
  <c r="AU24" i="4"/>
  <c r="AG25" i="4"/>
  <c r="AN25" i="4"/>
  <c r="AU25" i="4"/>
  <c r="AG26" i="4"/>
  <c r="AN26" i="4"/>
  <c r="AU26" i="4"/>
  <c r="AG27" i="4"/>
  <c r="AN27" i="4"/>
  <c r="AU27" i="4"/>
  <c r="AG28" i="4"/>
  <c r="AN28" i="4"/>
  <c r="AU28" i="4"/>
  <c r="AG29" i="4"/>
  <c r="AN29" i="4"/>
  <c r="AU29" i="4"/>
  <c r="AG30" i="4"/>
  <c r="AN30" i="4"/>
  <c r="AU30" i="4"/>
  <c r="AG31" i="4"/>
  <c r="AN31" i="4"/>
  <c r="AU31" i="4"/>
  <c r="AG32" i="4"/>
  <c r="AN32" i="4"/>
  <c r="AU32" i="4"/>
  <c r="AG33" i="4"/>
  <c r="AN33" i="4"/>
  <c r="AU33" i="4"/>
  <c r="AG34" i="4"/>
  <c r="AN34" i="4"/>
  <c r="AU34" i="4"/>
  <c r="AG35" i="4"/>
  <c r="AN35" i="4"/>
  <c r="AU35" i="4"/>
  <c r="AG36" i="4"/>
  <c r="AN36" i="4"/>
  <c r="AU36" i="4"/>
  <c r="AG37" i="4"/>
  <c r="AN37" i="4"/>
  <c r="AU37" i="4"/>
  <c r="AG38" i="4"/>
  <c r="AN38" i="4"/>
  <c r="AU38" i="4"/>
  <c r="AG39" i="4"/>
  <c r="AN39" i="4"/>
  <c r="AU39" i="4"/>
  <c r="AG44" i="4"/>
  <c r="AN44" i="4"/>
  <c r="AU44" i="4"/>
  <c r="AU8" i="4"/>
  <c r="AN8" i="4"/>
  <c r="AG8" i="4"/>
  <c r="Z83" i="4"/>
  <c r="Z84" i="4"/>
  <c r="Z85" i="4"/>
  <c r="Z86" i="4"/>
  <c r="Z82" i="4"/>
  <c r="AG60" i="1"/>
  <c r="AN60" i="1"/>
  <c r="AU60" i="1"/>
  <c r="BB60" i="1"/>
  <c r="AG61" i="1"/>
  <c r="AN61" i="1"/>
  <c r="AU61" i="1"/>
  <c r="BB61" i="1"/>
  <c r="BB59" i="1"/>
  <c r="AU59" i="1"/>
  <c r="AN59" i="1"/>
  <c r="AG59" i="1"/>
  <c r="AG52" i="1"/>
  <c r="AN52" i="1"/>
  <c r="AU52" i="1"/>
  <c r="BB52" i="1"/>
  <c r="AG53" i="1"/>
  <c r="AN53" i="1"/>
  <c r="AU53" i="1"/>
  <c r="BB53" i="1"/>
  <c r="AN54" i="1"/>
  <c r="AU54" i="1"/>
  <c r="BB54" i="1"/>
  <c r="AG55" i="1"/>
  <c r="AN55" i="1"/>
  <c r="AU55" i="1"/>
  <c r="BB55" i="1"/>
  <c r="AG56" i="1"/>
  <c r="AN56" i="1"/>
  <c r="AU56" i="1"/>
  <c r="BB56" i="1"/>
  <c r="AG57" i="1"/>
  <c r="AN57" i="1"/>
  <c r="AU57" i="1"/>
  <c r="BB57" i="1"/>
  <c r="BB50" i="1"/>
  <c r="AU50" i="1"/>
  <c r="AN50" i="1"/>
  <c r="AG50" i="1"/>
  <c r="AG19" i="1"/>
  <c r="AN19" i="1"/>
  <c r="AU19" i="1"/>
  <c r="BB19" i="1"/>
  <c r="AG20" i="1"/>
  <c r="AN20" i="1"/>
  <c r="AU20" i="1"/>
  <c r="BB20" i="1"/>
  <c r="AG21" i="1"/>
  <c r="AN21" i="1"/>
  <c r="AU21" i="1"/>
  <c r="BB21" i="1"/>
  <c r="AG22" i="1"/>
  <c r="AN22" i="1"/>
  <c r="AU22" i="1"/>
  <c r="BB22" i="1"/>
  <c r="AG23" i="1"/>
  <c r="AN23" i="1"/>
  <c r="AU23" i="1"/>
  <c r="BB23" i="1"/>
  <c r="AG24" i="1"/>
  <c r="AN24" i="1"/>
  <c r="AU24" i="1"/>
  <c r="BB24" i="1"/>
  <c r="AG25" i="1"/>
  <c r="AN25" i="1"/>
  <c r="AU25" i="1"/>
  <c r="BB25" i="1"/>
  <c r="AG26" i="1"/>
  <c r="AN26" i="1"/>
  <c r="AU26" i="1"/>
  <c r="BB26" i="1"/>
  <c r="AG27" i="1"/>
  <c r="AN27" i="1"/>
  <c r="AU27" i="1"/>
  <c r="BB27" i="1"/>
  <c r="AG28" i="1"/>
  <c r="AN28" i="1"/>
  <c r="AU28" i="1"/>
  <c r="BB28" i="1"/>
  <c r="AG29" i="1"/>
  <c r="AN29" i="1"/>
  <c r="AU29" i="1"/>
  <c r="BB29" i="1"/>
  <c r="AG30" i="1"/>
  <c r="AN30" i="1"/>
  <c r="AU30" i="1"/>
  <c r="BB30" i="1"/>
  <c r="AG31" i="1"/>
  <c r="AN31" i="1"/>
  <c r="AU31" i="1"/>
  <c r="BB31" i="1"/>
  <c r="AG32" i="1"/>
  <c r="AN32" i="1"/>
  <c r="AU32" i="1"/>
  <c r="BB32" i="1"/>
  <c r="BB18" i="1"/>
  <c r="AU18" i="1"/>
  <c r="AN18" i="1"/>
  <c r="AG18" i="1"/>
  <c r="AG13" i="1"/>
  <c r="AN13" i="1"/>
  <c r="AU13" i="1"/>
  <c r="BB13" i="1"/>
  <c r="AG14" i="1"/>
  <c r="AN14" i="1"/>
  <c r="AU14" i="1"/>
  <c r="BB14" i="1"/>
  <c r="AG16" i="1"/>
  <c r="AN16" i="1"/>
  <c r="AU16" i="1"/>
  <c r="BB16" i="1"/>
  <c r="BB12" i="1"/>
  <c r="AU12" i="1"/>
  <c r="AN12" i="1"/>
  <c r="AG12" i="1"/>
  <c r="BB9" i="1"/>
  <c r="BB10" i="1"/>
  <c r="BB8" i="1"/>
  <c r="AG9" i="1"/>
  <c r="AN9" i="1"/>
  <c r="AU9" i="1"/>
  <c r="AG10" i="1"/>
  <c r="AN10" i="1"/>
  <c r="AU10" i="1"/>
  <c r="AU8" i="1"/>
  <c r="AN8" i="1"/>
  <c r="AG8" i="1"/>
  <c r="Z60" i="1"/>
  <c r="Z61" i="1"/>
  <c r="Z59" i="1"/>
  <c r="Z52" i="1"/>
  <c r="Z53" i="1"/>
  <c r="Z55" i="1"/>
  <c r="Z56" i="1"/>
  <c r="Z57" i="1"/>
  <c r="Z50" i="1"/>
  <c r="Z19" i="1"/>
  <c r="Z20" i="1"/>
  <c r="Z21" i="1"/>
  <c r="Z22" i="1"/>
  <c r="Z23" i="1"/>
  <c r="Z24" i="1"/>
  <c r="Z25" i="1"/>
  <c r="Z26" i="1"/>
  <c r="Z27" i="1"/>
  <c r="Z28" i="1"/>
  <c r="Z29" i="1"/>
  <c r="Z30" i="1"/>
  <c r="Z31" i="1"/>
  <c r="Z32" i="1"/>
  <c r="Z13" i="1"/>
  <c r="Z14" i="1"/>
  <c r="Z16" i="1"/>
  <c r="Z12" i="1"/>
  <c r="Z9" i="1"/>
  <c r="Z10" i="1"/>
  <c r="Z8" i="1"/>
  <c r="S60" i="1"/>
  <c r="S61" i="1"/>
  <c r="S59" i="1"/>
  <c r="S52" i="1"/>
  <c r="S53" i="1"/>
  <c r="S54" i="1"/>
  <c r="S55" i="1"/>
  <c r="S56" i="1"/>
  <c r="S57" i="1"/>
  <c r="S50" i="1"/>
  <c r="S19" i="1"/>
  <c r="S20" i="1"/>
  <c r="S21" i="1"/>
  <c r="S22" i="1"/>
  <c r="S23" i="1"/>
  <c r="S24" i="1"/>
  <c r="S25" i="1"/>
  <c r="S26" i="1"/>
  <c r="S27" i="1"/>
  <c r="S28" i="1"/>
  <c r="S29" i="1"/>
  <c r="S30" i="1"/>
  <c r="S31" i="1"/>
  <c r="S32" i="1"/>
  <c r="L60" i="1"/>
  <c r="L61" i="1"/>
  <c r="L59" i="1"/>
  <c r="L57" i="1"/>
  <c r="L52" i="1"/>
  <c r="L53" i="1"/>
  <c r="L54" i="1"/>
  <c r="L55" i="1"/>
  <c r="L56" i="1"/>
  <c r="L50" i="1"/>
  <c r="L19" i="1"/>
  <c r="L20" i="1"/>
  <c r="L21" i="1"/>
  <c r="L22" i="1"/>
  <c r="L23" i="1"/>
  <c r="L24" i="1"/>
  <c r="L25" i="1"/>
  <c r="L26" i="1"/>
  <c r="L27" i="1"/>
  <c r="L28" i="1"/>
  <c r="L29" i="1"/>
  <c r="L30" i="1"/>
  <c r="L31" i="1"/>
  <c r="L32" i="1"/>
  <c r="L18" i="1"/>
  <c r="S13" i="1"/>
  <c r="S14" i="1"/>
  <c r="S16" i="1"/>
  <c r="S12" i="1"/>
  <c r="L13" i="1"/>
  <c r="L14" i="1"/>
  <c r="L16" i="1"/>
  <c r="L12" i="1"/>
  <c r="S9" i="1"/>
  <c r="S10" i="1"/>
  <c r="S8" i="1"/>
  <c r="L9" i="1"/>
  <c r="L10" i="1"/>
  <c r="L8" i="1"/>
  <c r="AU5" i="6" l="1"/>
  <c r="AF11" i="7" s="1"/>
  <c r="AG5" i="6"/>
  <c r="V11" i="7" s="1"/>
  <c r="AU5" i="1"/>
  <c r="AF9" i="7" s="1"/>
  <c r="BC19" i="5"/>
  <c r="AU5" i="4"/>
  <c r="AF10" i="7" s="1"/>
  <c r="BB5" i="4"/>
  <c r="AK10" i="7" s="1"/>
  <c r="AN5" i="1"/>
  <c r="AA9" i="7" s="1"/>
  <c r="BB5" i="1"/>
  <c r="AK9" i="7" s="1"/>
  <c r="AG5" i="1"/>
  <c r="V9" i="7" s="1"/>
  <c r="L5" i="1"/>
  <c r="G9" i="7" s="1"/>
  <c r="Z7" i="5"/>
  <c r="Q12" i="7" s="1"/>
  <c r="AG7" i="5"/>
  <c r="V12" i="7" s="1"/>
  <c r="L7" i="5"/>
  <c r="G12" i="7" s="1"/>
  <c r="AU7" i="5"/>
  <c r="AF12" i="7" s="1"/>
  <c r="AG5" i="4"/>
  <c r="V10" i="7" s="1"/>
  <c r="AN5" i="4"/>
  <c r="AA10" i="7" s="1"/>
  <c r="BC10" i="1"/>
  <c r="BC26" i="1"/>
  <c r="BC60" i="1"/>
  <c r="BC30" i="1"/>
  <c r="BC22" i="1"/>
  <c r="BC61" i="1"/>
  <c r="BC9" i="1"/>
  <c r="BC59" i="1"/>
  <c r="BC14" i="1"/>
  <c r="BC13" i="1"/>
  <c r="BC32" i="1"/>
  <c r="BC31" i="1"/>
  <c r="BC28" i="1"/>
  <c r="BC27" i="1"/>
  <c r="BC21" i="1"/>
  <c r="BC57" i="1"/>
  <c r="BC8" i="1"/>
  <c r="BC12" i="1"/>
  <c r="BC16" i="1"/>
  <c r="BC24" i="1"/>
  <c r="BC23" i="1"/>
  <c r="BC50" i="1"/>
  <c r="BC54" i="1"/>
  <c r="BC25" i="1"/>
  <c r="BC29" i="1"/>
  <c r="BC20" i="1"/>
  <c r="BC19" i="1"/>
  <c r="BC56" i="1"/>
  <c r="BC55" i="1"/>
  <c r="BC53" i="1"/>
  <c r="BC52" i="1"/>
  <c r="L14" i="6"/>
  <c r="L9" i="6"/>
  <c r="L10" i="6"/>
  <c r="L11" i="6"/>
  <c r="S9" i="6"/>
  <c r="S10" i="6"/>
  <c r="S11" i="6"/>
  <c r="Z9" i="6"/>
  <c r="Z10" i="6"/>
  <c r="Z11" i="6"/>
  <c r="Z8" i="6"/>
  <c r="L8" i="6"/>
  <c r="S8" i="6"/>
  <c r="Z24" i="6"/>
  <c r="Z25" i="6"/>
  <c r="Z26" i="6"/>
  <c r="Z27" i="6"/>
  <c r="Z28" i="6"/>
  <c r="Z29" i="6"/>
  <c r="Z30" i="6"/>
  <c r="Z31" i="6"/>
  <c r="Z32" i="6"/>
  <c r="Z33" i="6"/>
  <c r="Z34" i="6"/>
  <c r="Z35" i="6"/>
  <c r="Z36" i="6"/>
  <c r="Z37" i="6"/>
  <c r="Z39" i="6"/>
  <c r="Z41" i="6"/>
  <c r="Z22" i="6"/>
  <c r="S23" i="6"/>
  <c r="S24" i="6"/>
  <c r="S25" i="6"/>
  <c r="S26" i="6"/>
  <c r="S27" i="6"/>
  <c r="S28" i="6"/>
  <c r="S29" i="6"/>
  <c r="S30" i="6"/>
  <c r="S31" i="6"/>
  <c r="S32" i="6"/>
  <c r="S33" i="6"/>
  <c r="S34" i="6"/>
  <c r="S35" i="6"/>
  <c r="S36" i="6"/>
  <c r="S37" i="6"/>
  <c r="S39" i="6"/>
  <c r="S41" i="6"/>
  <c r="S22" i="6"/>
  <c r="L23" i="6"/>
  <c r="L24" i="6"/>
  <c r="L25" i="6"/>
  <c r="L26" i="6"/>
  <c r="L27" i="6"/>
  <c r="L28" i="6"/>
  <c r="L29" i="6"/>
  <c r="L30" i="6"/>
  <c r="L31" i="6"/>
  <c r="L32" i="6"/>
  <c r="L33" i="6"/>
  <c r="L34" i="6"/>
  <c r="L35" i="6"/>
  <c r="L36" i="6"/>
  <c r="L37" i="6"/>
  <c r="L39" i="6"/>
  <c r="L41" i="6"/>
  <c r="L22" i="6"/>
  <c r="L17" i="6"/>
  <c r="L18" i="6"/>
  <c r="L19" i="6"/>
  <c r="S17" i="6"/>
  <c r="S18" i="6"/>
  <c r="S19" i="6"/>
  <c r="Z17" i="6"/>
  <c r="Z18" i="6"/>
  <c r="Z19" i="6"/>
  <c r="L16" i="6"/>
  <c r="S16" i="6"/>
  <c r="Z16" i="6"/>
  <c r="Z14" i="6"/>
  <c r="S14" i="6"/>
  <c r="Z13" i="6"/>
  <c r="S13" i="6"/>
  <c r="Z5" i="6" l="1"/>
  <c r="Q11" i="7" s="1"/>
  <c r="AK8" i="7"/>
  <c r="V8" i="7"/>
  <c r="AF8" i="7"/>
  <c r="BC7" i="5"/>
  <c r="AL12" i="7" s="1"/>
  <c r="AV7" i="5"/>
  <c r="AG12" i="7" s="1"/>
  <c r="AG8" i="7" s="1"/>
  <c r="BC14" i="6"/>
  <c r="BC19" i="6"/>
  <c r="BC34" i="6"/>
  <c r="BC23" i="6"/>
  <c r="BC33" i="6"/>
  <c r="BC29" i="6"/>
  <c r="BC16" i="6"/>
  <c r="BC8" i="6"/>
  <c r="BC32" i="6"/>
  <c r="BC25" i="6"/>
  <c r="BC36" i="6"/>
  <c r="BC24" i="6"/>
  <c r="BC31" i="6"/>
  <c r="BC27" i="6"/>
  <c r="BC11" i="6"/>
  <c r="BC10" i="6"/>
  <c r="BC9" i="6"/>
  <c r="BC18" i="6"/>
  <c r="BC22" i="6"/>
  <c r="BC35" i="6"/>
  <c r="BC28" i="6"/>
  <c r="BC17" i="6"/>
  <c r="BC41" i="6"/>
  <c r="BC37" i="6"/>
  <c r="BC30" i="6"/>
  <c r="BC26" i="6"/>
  <c r="BC39" i="6"/>
  <c r="S83" i="4" l="1"/>
  <c r="S84" i="4"/>
  <c r="S85" i="4"/>
  <c r="S86" i="4"/>
  <c r="S82" i="4"/>
  <c r="L83" i="4"/>
  <c r="L84" i="4"/>
  <c r="L85" i="4"/>
  <c r="L86" i="4"/>
  <c r="L82" i="4"/>
  <c r="Z71" i="4"/>
  <c r="Z72" i="4"/>
  <c r="Z73" i="4"/>
  <c r="Z75" i="4"/>
  <c r="Z76" i="4"/>
  <c r="Z77" i="4"/>
  <c r="Z79" i="4"/>
  <c r="Z80" i="4"/>
  <c r="Z70" i="4"/>
  <c r="S71" i="4"/>
  <c r="S72" i="4"/>
  <c r="S73" i="4"/>
  <c r="S75" i="4"/>
  <c r="S76" i="4"/>
  <c r="S77" i="4"/>
  <c r="S79" i="4"/>
  <c r="S80" i="4"/>
  <c r="BC82" i="4" l="1"/>
  <c r="BC84" i="4"/>
  <c r="BC85" i="4"/>
  <c r="BC86" i="4"/>
  <c r="BC83" i="4"/>
  <c r="Z9" i="4" l="1"/>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4" i="4"/>
  <c r="Z45" i="4"/>
  <c r="Z46" i="4"/>
  <c r="Z47" i="4"/>
  <c r="Z48" i="4"/>
  <c r="Z50" i="4"/>
  <c r="Z51" i="4"/>
  <c r="Z52" i="4"/>
  <c r="Z53" i="4"/>
  <c r="Z54" i="4"/>
  <c r="Z55" i="4"/>
  <c r="Z56" i="4"/>
  <c r="Z57" i="4"/>
  <c r="Z58" i="4"/>
  <c r="Z59" i="4"/>
  <c r="Z60" i="4"/>
  <c r="Z61" i="4"/>
  <c r="Z62" i="4"/>
  <c r="Z63" i="4"/>
  <c r="Z64" i="4"/>
  <c r="Z65" i="4"/>
  <c r="Z66" i="4"/>
  <c r="Z67" i="4"/>
  <c r="Z8" i="4"/>
  <c r="L80" i="4"/>
  <c r="BC80" i="4" s="1"/>
  <c r="L71" i="4"/>
  <c r="BC71" i="4" s="1"/>
  <c r="L72" i="4"/>
  <c r="BC72" i="4" s="1"/>
  <c r="L73" i="4"/>
  <c r="BC73" i="4" s="1"/>
  <c r="L74" i="4"/>
  <c r="BC74" i="4" s="1"/>
  <c r="L75" i="4"/>
  <c r="BC75" i="4" s="1"/>
  <c r="L76" i="4"/>
  <c r="BC76" i="4" s="1"/>
  <c r="L77" i="4"/>
  <c r="BC77" i="4" s="1"/>
  <c r="L79" i="4"/>
  <c r="BC79" i="4" s="1"/>
  <c r="L70" i="4"/>
  <c r="S70" i="4"/>
  <c r="S10"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4" i="4"/>
  <c r="S45" i="4"/>
  <c r="S46" i="4"/>
  <c r="S47" i="4"/>
  <c r="S48" i="4"/>
  <c r="S50" i="4"/>
  <c r="S51" i="4"/>
  <c r="S52" i="4"/>
  <c r="S53" i="4"/>
  <c r="S54" i="4"/>
  <c r="S55" i="4"/>
  <c r="S56" i="4"/>
  <c r="S57" i="4"/>
  <c r="S58" i="4"/>
  <c r="S59" i="4"/>
  <c r="S60" i="4"/>
  <c r="S61" i="4"/>
  <c r="S62" i="4"/>
  <c r="S63" i="4"/>
  <c r="S64" i="4"/>
  <c r="S65" i="4"/>
  <c r="S66" i="4"/>
  <c r="S67" i="4"/>
  <c r="S8" i="4"/>
  <c r="Z5" i="4" l="1"/>
  <c r="Q10" i="7" s="1"/>
  <c r="BC70" i="4"/>
  <c r="L9" i="4"/>
  <c r="BC9" i="4" s="1"/>
  <c r="L10" i="4"/>
  <c r="BC10" i="4" s="1"/>
  <c r="L11" i="4"/>
  <c r="BC11" i="4" s="1"/>
  <c r="L12" i="4"/>
  <c r="BC12" i="4" s="1"/>
  <c r="L13" i="4"/>
  <c r="BC13" i="4" s="1"/>
  <c r="L14" i="4"/>
  <c r="BC14" i="4" s="1"/>
  <c r="L15" i="4"/>
  <c r="BC15" i="4" s="1"/>
  <c r="L16" i="4"/>
  <c r="BC16" i="4" s="1"/>
  <c r="L17" i="4"/>
  <c r="BC17" i="4" s="1"/>
  <c r="L18" i="4"/>
  <c r="BC18" i="4" s="1"/>
  <c r="L19" i="4"/>
  <c r="BC19" i="4" s="1"/>
  <c r="L20" i="4"/>
  <c r="BC20" i="4" s="1"/>
  <c r="L21" i="4"/>
  <c r="BC21" i="4" s="1"/>
  <c r="L22" i="4"/>
  <c r="BC22" i="4" s="1"/>
  <c r="L23" i="4"/>
  <c r="BC23" i="4" s="1"/>
  <c r="L24" i="4"/>
  <c r="BC24" i="4" s="1"/>
  <c r="L25" i="4"/>
  <c r="BC25" i="4" s="1"/>
  <c r="L26" i="4"/>
  <c r="BC26" i="4" s="1"/>
  <c r="L27" i="4"/>
  <c r="BC27" i="4" s="1"/>
  <c r="L28" i="4"/>
  <c r="BC28" i="4" s="1"/>
  <c r="L29" i="4"/>
  <c r="BC29" i="4" s="1"/>
  <c r="L30" i="4"/>
  <c r="BC30" i="4" s="1"/>
  <c r="L31" i="4"/>
  <c r="BC31" i="4" s="1"/>
  <c r="L32" i="4"/>
  <c r="BC32" i="4" s="1"/>
  <c r="L33" i="4"/>
  <c r="BC33" i="4" s="1"/>
  <c r="L34" i="4"/>
  <c r="BC34" i="4" s="1"/>
  <c r="L35" i="4"/>
  <c r="BC35" i="4" s="1"/>
  <c r="L36" i="4"/>
  <c r="BC36" i="4" s="1"/>
  <c r="L37" i="4"/>
  <c r="BC37" i="4" s="1"/>
  <c r="L38" i="4"/>
  <c r="BC38" i="4" s="1"/>
  <c r="L39" i="4"/>
  <c r="BC39" i="4" s="1"/>
  <c r="L44" i="4"/>
  <c r="BC44" i="4" s="1"/>
  <c r="L45" i="4"/>
  <c r="BC45" i="4" s="1"/>
  <c r="L46" i="4"/>
  <c r="BC46" i="4" s="1"/>
  <c r="L47" i="4"/>
  <c r="BC47" i="4" s="1"/>
  <c r="L48" i="4"/>
  <c r="BC48" i="4" s="1"/>
  <c r="L50" i="4"/>
  <c r="BC50" i="4" s="1"/>
  <c r="L51" i="4"/>
  <c r="BC51" i="4" s="1"/>
  <c r="L52" i="4"/>
  <c r="BC52" i="4" s="1"/>
  <c r="L53" i="4"/>
  <c r="BC53" i="4" s="1"/>
  <c r="L54" i="4"/>
  <c r="BC54" i="4" s="1"/>
  <c r="L55" i="4"/>
  <c r="BC55" i="4" s="1"/>
  <c r="L56" i="4"/>
  <c r="BC56" i="4" s="1"/>
  <c r="L57" i="4"/>
  <c r="BC57" i="4" s="1"/>
  <c r="L58" i="4"/>
  <c r="BC58" i="4" s="1"/>
  <c r="L59" i="4"/>
  <c r="BC59" i="4" s="1"/>
  <c r="L60" i="4"/>
  <c r="BC60" i="4" s="1"/>
  <c r="L61" i="4"/>
  <c r="BC61" i="4" s="1"/>
  <c r="L62" i="4"/>
  <c r="BC62" i="4" s="1"/>
  <c r="L63" i="4"/>
  <c r="BC63" i="4" s="1"/>
  <c r="L64" i="4"/>
  <c r="BC64" i="4" s="1"/>
  <c r="L65" i="4"/>
  <c r="BC65" i="4" s="1"/>
  <c r="L66" i="4"/>
  <c r="BC66" i="4" s="1"/>
  <c r="L67" i="4"/>
  <c r="BC67" i="4" s="1"/>
  <c r="L13" i="6"/>
  <c r="L5" i="6" s="1"/>
  <c r="BC5" i="6" s="1"/>
  <c r="L8" i="4"/>
  <c r="AL11" i="7" l="1"/>
  <c r="G11" i="7"/>
  <c r="L5" i="4"/>
  <c r="BC13" i="6"/>
  <c r="T18" i="1"/>
  <c r="M18" i="1"/>
  <c r="BC5" i="4" l="1"/>
  <c r="AL10" i="7" s="1"/>
  <c r="G10" i="7"/>
  <c r="G8" i="7" s="1"/>
  <c r="S18" i="1"/>
  <c r="M5" i="1"/>
  <c r="Z18" i="1"/>
  <c r="Z5" i="1" s="1"/>
  <c r="Q9" i="7" s="1"/>
  <c r="Q8" i="7" s="1"/>
  <c r="T5" i="1"/>
  <c r="M9" i="7" s="1"/>
  <c r="M8" i="7" s="1"/>
  <c r="S5" i="1" l="1"/>
  <c r="H9" i="7"/>
  <c r="H8" i="7" s="1"/>
  <c r="L8" i="7" s="1"/>
  <c r="AL8" i="7" s="1"/>
  <c r="BC18" i="1"/>
  <c r="BC8" i="4"/>
  <c r="BC5" i="1" l="1"/>
  <c r="AL9" i="7" s="1"/>
  <c r="L9" i="7"/>
</calcChain>
</file>

<file path=xl/sharedStrings.xml><?xml version="1.0" encoding="utf-8"?>
<sst xmlns="http://schemas.openxmlformats.org/spreadsheetml/2006/main" count="1780" uniqueCount="1037">
  <si>
    <t>Projekta nosaukums</t>
  </si>
  <si>
    <t>Nr. p.k.</t>
  </si>
  <si>
    <t xml:space="preserve">Pašvaldības      budžets </t>
  </si>
  <si>
    <t>Pašvaldības ņemtie kredītlīdzekļi</t>
  </si>
  <si>
    <t>Projekta plānotie darbības rezultāti un to rezultatīvie rādītāji</t>
  </si>
  <si>
    <t>Atbildīgais par projekta īstenošanu      (sadarbības partneri)</t>
  </si>
  <si>
    <t>VTP - Vides pārvaldības uzlabošana</t>
  </si>
  <si>
    <t>Atbalsts videi draudzīgajam sabiedriskajam transportam</t>
  </si>
  <si>
    <t xml:space="preserve">Pakalpojumu sniedzējam Ogres pilsētā iegādātii 20 ar CNG darbināmie autobusi. </t>
  </si>
  <si>
    <t>Veikta veloceliņa uz Kaibalu projektēšana un būvniecība</t>
  </si>
  <si>
    <t xml:space="preserve"> Sagatavota tehniskā dokumentācija un daļēji veikta gājēju un veloceliņa izbūve gar rekonstruēto autoceļu P10 no Ikšķiles līdz Tīnūžiem, ar pagarinājumu līdz P10 pagriezienam uz Ceplīšiem;</t>
  </si>
  <si>
    <t>Ūdenssaimniecības pakalpojumu attīstība Lielvārdē 3.kārta SAM 5.3.1. "Attīstīt un uzlabot ūdensapgādes un kanalizācijas sistēmas pakalpojumu kvalitāti un nodrošināt pieslēgšanas iespējas" (KF)</t>
  </si>
  <si>
    <t>Izveidoti un aprīkoti atkritumu savākšanas laukumi</t>
  </si>
  <si>
    <t>Grāvju sistēmas atjaunošana/remontdarbi Lielvārdē</t>
  </si>
  <si>
    <t xml:space="preserve"> Dzeramā ūdens kvalitātes uzlabošana Lielvārdē</t>
  </si>
  <si>
    <t xml:space="preserve"> Uzlabota dzeramā ūdens kvalitāte, modernizējot dzeramā ūdens tīklu sistēmas, ūdens sagatavošanas un attīrīšanas iekārtas Lielvārdes pilsētas teritorijā aiz dzelzceļa;</t>
  </si>
  <si>
    <t>Kanalizācijas sistēmas izbūve Jumpravā, Rītupītes ielā</t>
  </si>
  <si>
    <t>Ūdensvada projektēšana un izbūve dzelzceļa Rīga - Krustpils kreisajā pusē Jumpravā</t>
  </si>
  <si>
    <t>Lēdmanes ūdenstorņa remonta 2. un 3.kārtas</t>
  </si>
  <si>
    <t>Lietusūdens kanalizācijas ierikošana un uzturēšana Ogres pilsētā</t>
  </si>
  <si>
    <t>Ūdensvada rekonstrukcija Ogres pilsētā un Ogresgala pagastā</t>
  </si>
  <si>
    <t xml:space="preserve"> Veikta ūdensvada rekonstrukcija Indrānu ielā (posmā no Indrānu ielas 9 līdz Indrānu ielai 17, PE63, L=100m), ūdensvada ievada uz Grīvas pr.23 rekonstrukcija</t>
  </si>
  <si>
    <t>Veikta tehnislās dokumentācijas sagatavošana un Madlienas ciema attīrīšanas iekārtu pārbūve;</t>
  </si>
  <si>
    <t>Madlienas pagasta apdzīvoto vietu (Vecķeipene) ūdenssaimniecības infrastruktūras sakārtošana</t>
  </si>
  <si>
    <t xml:space="preserve"> Vecķeipenes iedzīvotājiem nodrošīnāts normatīvo aktu prasībām atbilstošs dzeramais ūdens;</t>
  </si>
  <si>
    <t>Krapes pagasta Ūdenssaimniecības infrastruktūras sakārtošana</t>
  </si>
  <si>
    <t xml:space="preserve"> Atjaunotas un sakārtotas ūdensapgādes sistēmas Krapes pagasta Krapes un Lobes centros;</t>
  </si>
  <si>
    <t>Veikta urbuma un ūdensapgādes sistēmas būvniecība Krapē daudzdzīvokļu mājai “Modernieki”, kurā tiek nodrošināta sociālās aprūpes centra funkcija</t>
  </si>
  <si>
    <t>Nodrošināt atbalstu 462 dzīvojamo ēku pievienošanai centralizētajiem ūdensapgādes un kanalizācijas tīkliem, kas tika izbūvēti ES Kohēzijas Fonda finansēto projektu “Ogres ūdenssaimniecības attīstības 2.kārta” un “Ogres ūdenssaimniecības attīstības 4.kārta” ietvaros.</t>
  </si>
  <si>
    <t>Pašvaldības ēkas Rīgas ielā 12, Ķegumā rekonstrukcija</t>
  </si>
  <si>
    <t xml:space="preserve"> Sagatavota tehniskā dokumentācija un veikti būvdarbi ēkas Peldu ielā 22, Ikšķilē energoefektivitātes palielināšanai un pārbūvei</t>
  </si>
  <si>
    <t>SAM 4.2.2. Bijušās sūkņu stacijas ēkā, Rīgas ielā 45, Ogrē, energoefektivitātes paaugstināšana, izmantojot atjaunojamos energoresursus</t>
  </si>
  <si>
    <t xml:space="preserve">• Pieejams detalizēts tehniskās apsekošanas atzinums, veikts energoaudits, sagatavota specifikācija iepirkuma izsludināšana
• Projekta īstenošanas rezultātā prognozējams primārās enerģijas patēriņa samazinājums no 915,48 kWh/gadā līdz 0 kWh/gadā, sasniedzot primārās enerģijas ietaupījumu 91 731 kWh/gadā.
• Aprēķinātais siltumnīcefekta gāzu emisiju apjoms pirms projekta īstenošanas, CO2 ekvivalenta tonnas/gadā – 18,629, pēc projekta īstenošanas – 0. Projekta īstenošanas rezultātā plānotais siltumnīcefekta gāzu emisiju apjoma samazinājums – 18,629 CO2 ekvivalenta tonnas/gadā. 
• No atjaunojamiem energoresursiem saražotā papildjauda projekta ietvaros veikto investīciju rezultātā – 0,024 MW.
</t>
  </si>
  <si>
    <t>SAM 4.2.2. PII "Bitīte" ēkas energoefektivitātes paaugstināšana</t>
  </si>
  <si>
    <t>Samazinātas oglekļa dioksīda emisijas un primārās enerģijas patēriņš, sekmējot energoefektivitātes paaugstināšanu un izdevumu samazināšanos par siltumapgādi pašvaldības īpašumā esošajā  PII "Bitīte" ēkā, Mālkalnes pr. 10, Ogrē, Ogres nov., veicot tās siltināšanu.</t>
  </si>
  <si>
    <t>Pašvaldības koplietošanas meliorācijas sistēmu atjaunošana vai pārbūve</t>
  </si>
  <si>
    <t>Pretplūdu pasākumu ietvaros izstrādāts Ogres pilsētas mazās ostas u.p. rekreācijas teritorijas projekts un realizēta 1.kārta</t>
  </si>
  <si>
    <t>Finanšu instrumenti</t>
  </si>
  <si>
    <t>Pašvaldības budžeta līdzekļi EUR</t>
  </si>
  <si>
    <t>Pašvaldības ņemtie kredītlīdzekļi EUR</t>
  </si>
  <si>
    <t>Eiropas Savienības un cits ārējais finansējums EUR</t>
  </si>
  <si>
    <t>Fonda nosaukums.</t>
  </si>
  <si>
    <t>Cits finansējums EUR</t>
  </si>
  <si>
    <t>Cita finansējuma avots</t>
  </si>
  <si>
    <t xml:space="preserve">Kopā </t>
  </si>
  <si>
    <t>Projekta uzsākšanas datums</t>
  </si>
  <si>
    <t>Projekta pabeigšanas datums</t>
  </si>
  <si>
    <t>N.p.k.</t>
  </si>
  <si>
    <t>Vadības funkcija pašvaldības budžetā</t>
  </si>
  <si>
    <t>Projekta nozīme
(iespējami, svarīgi, ļoti svarīgi)</t>
  </si>
  <si>
    <t>Kopā</t>
  </si>
  <si>
    <t>Projekta izmaksas      KOPĀ</t>
  </si>
  <si>
    <t>Edgara Kauliņa Lielvārdes vidusskolas ēkas uzlabošanas pasākumi</t>
  </si>
  <si>
    <t>Nomainīta ventilācijas sistēma un  atjaunotas ēdnīcas telpas (t.sk. virtuve), nodrošināta būvuzraudzība</t>
  </si>
  <si>
    <t>2022</t>
  </si>
  <si>
    <t>Ķeguma komercnovirziena vidusskolas telpu renovācija, infrastruktūras uzlabošana</t>
  </si>
  <si>
    <t>Atjaunots Birzgales pamatskolas Stadions (mākslīgais segums, asfalts un bruģēti celiņi ap skolu, teritorijas iežogošana un labiekārtošana, videonovērošanas uzstādīšana);</t>
  </si>
  <si>
    <t>2021</t>
  </si>
  <si>
    <t>Jaunogres vidusskolas 2.korpusa energoefektivitātes paaugstināšana</t>
  </si>
  <si>
    <t xml:space="preserve">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t>
  </si>
  <si>
    <t>Jaunogres vidusskolas stadiona rekonstrukcija un teritorijas daļēja labiekārtošana</t>
  </si>
  <si>
    <t>Veikta jaunogres vidusskolas stadiona rekonstrukcija un teritorijas daļēja labiekārtošana</t>
  </si>
  <si>
    <t>Sakārtota izglītības iestādes teritorija, atjaunojot celiņus, žogu, vārtus un apstādījumus, kā arī ierīkojot apgaismojumu</t>
  </si>
  <si>
    <t>Sakārtota Jaunogres vidusskolas teritorija, atjaunojot celiņus, žogu, vārtus un apstādījumus, kā arī ierīkojot apgaismojumu</t>
  </si>
  <si>
    <t>Uzstādītas ugunsdrošas durvis Jaunogres vidusskolas galvenās ēkas visos stāvos</t>
  </si>
  <si>
    <t>Veikta Ķeipenes pamatskolas energoefektivitātes paaugstināšana un remontdarbi</t>
  </si>
  <si>
    <t xml:space="preserve"> Ķeipenes
pamatskolas sporta laukuma atjaunošana</t>
  </si>
  <si>
    <t xml:space="preserve">Renovēts Ķeipenes
pamatskolas sporta laukums
</t>
  </si>
  <si>
    <t>Veikta Madlienas vidusskolas sporta kompleksa rekonstrukcija (nomainīts grīdas segums sporta zālē, veikts kosmētiskais remonts sporta zālē, foajē, sanitārajos mezglos un sporta ģērbtuvēs, rekonstruēti sanitārie mezgli)</t>
  </si>
  <si>
    <t xml:space="preserve">Madlienas vidusskolas sporta kompleksa rekonstrukcija </t>
  </si>
  <si>
    <t xml:space="preserve">Ierīkota centrālapkures sistēma ar granulu apkuri Madlienas vidusskolas Krapes filiālē
</t>
  </si>
  <si>
    <t>Ventilācijas sistēmas atjaunošana Madlienas vidusskolas mācību korpusā</t>
  </si>
  <si>
    <t>Skolā ir izveidota sanitāri -higiēniskajām normām atbilstoša ventilācijas sistēma</t>
  </si>
  <si>
    <t xml:space="preserve"> Madlienas vidusskolas virtuves un ēdnīcas atjaunošana, veicot telpu kosmētisko remontu un iegādājoties
jaunas virtuves mēbeles
</t>
  </si>
  <si>
    <t xml:space="preserve">Atjaunota Madlienas vidusskolas virtuve un ēdnīca, veicot telpu kosmētisko remontu un iegādājoties
jaunas virtuves mēbeles
</t>
  </si>
  <si>
    <t>Madlienas vidusskolas lietusūdeņu novades sistēmas izveidošana pie sporta un mācību korpusiem</t>
  </si>
  <si>
    <t>Netiek izskaloti ēkas pamati,zem grīdām neuzkrājas lietusūdens, mitrums nenonāk ēkas pamatos un nebojā infrastruktūru</t>
  </si>
  <si>
    <t>Iegādāts autobuss Ogresgala pamatskolai</t>
  </si>
  <si>
    <t xml:space="preserve"> Autobusa iegāde Ogresgala pamatskolai</t>
  </si>
  <si>
    <t xml:space="preserve">Suntažu internātpamatskolas – rehabilitācijas centra ēkas siltināšana
</t>
  </si>
  <si>
    <t xml:space="preserve">Veikta Suntažu internātpamatskolas – rehabilitācijas centra ēkas siltināšana
</t>
  </si>
  <si>
    <t>Elektro- instalācijas nomaiņa Taurupes pamatskolas ēdināšanas blokā, izveidota ventilācija visām telpām, veikta virtuves, noliktavu un mazgāšanas telpu renovācija, ēdamzāles remonts</t>
  </si>
  <si>
    <t xml:space="preserve">Veikta elektro- instalācijas nomaiņa Taurupes pamatskolas ēdināšanas blokā, izveidota ventilācija visām telpām, veikta virtuves, noliktavu un mazgāšanas telpu renovācija, ēdamzāles remonts
</t>
  </si>
  <si>
    <t>Veikta lietus ūdens kanalizācijas sistēmas atjaunošanai,ēkas pamatu atjaunošanai, pastiprināšanai, siltināšanai un iekšējo nesošo bojāto sienu konstrukciju atjaunošanai Suntažu internātvidusskolā</t>
  </si>
  <si>
    <t>Ogres 1 vsk. stāvlaukuma izbūve</t>
  </si>
  <si>
    <t>Veikta Ogres 1 vsk. stāvlaukuma izbūve</t>
  </si>
  <si>
    <t>Lietus ūdens noteksistēmas remonts Ogresgala pamatskolā</t>
  </si>
  <si>
    <t xml:space="preserve">Atjaunotas lietus ūdens noteksistēmas Ogresgala pamatskolā </t>
  </si>
  <si>
    <t>8.1.2.SAM "Uzlabot vispārējās izglītības iestāžu mācību vidi Ogres novadā</t>
  </si>
  <si>
    <t>Siltum- regulējamu radiatoru maiņa Kārļa Kažociņa Madlienas mūzikas un mākslas skolas mūzikas klasēs</t>
  </si>
  <si>
    <t>Veikta siltum- regulējamu radiatoru maiņa Kārļa Kažociņa Madlienas mūzikas un mākslas skolas mūzikas klasēs</t>
  </si>
  <si>
    <t>Kultūras iestāžu teritorijas labiekārtošana</t>
  </si>
  <si>
    <t>Labiekārtota kultūras iestāžu teritorija, Andreja Pumpura Lielvārdes Muzeja teritorijā  atjaunots autostāvlaukums, bruģis zem ēkas velvēm.  Kultūras centra pagalma laukuma projekta izstrāde un labiekārtošana.Tualete pie muzeja, kā arī platforma pie namiņa</t>
  </si>
  <si>
    <t>Brīvdabas estrāžu pārbūve un pilnveidošana</t>
  </si>
  <si>
    <t>Jumpravas estrādes teritorijas sakārtošana. Tiltiņa uz Saliņas projekta izstrāde un izbūve. Spīdalas saliņas skatuves daļai izstrādāts jumta izbūves projekts un veikta izbūve.</t>
  </si>
  <si>
    <t>Ogres Kultūras centra Deju zāles renovācija</t>
  </si>
  <si>
    <t>Veikta OKC deju zāles renovācija</t>
  </si>
  <si>
    <t>OKC elektrības sistēmas sakārtošana</t>
  </si>
  <si>
    <t>Veikta OKC elektrības sistēmas sakārtošana</t>
  </si>
  <si>
    <t>Ogres novada kultūras centra ēkas Baltās zāles rekonstrukcija</t>
  </si>
  <si>
    <t>Veikta Ogres novada kultūras centra ēkas Baltās zāles rekonstrukcija</t>
  </si>
  <si>
    <t>Veikta Ogres novada kultūras centra ēkas  ventilācijas sistēmu  rekonstrukcija un tehniskā projekta izstrāde</t>
  </si>
  <si>
    <t xml:space="preserve">OKC kamerzāles pārbūve </t>
  </si>
  <si>
    <t xml:space="preserve">Veikta OKC kamerzāles pārbūve </t>
  </si>
  <si>
    <t>Veikta esošo telpu pielāgošana atvērtā tipa radošajam birojam (co-working space)</t>
  </si>
  <si>
    <t>Ogresgala TN vestibila labiekārtošana</t>
  </si>
  <si>
    <t>Labiekārtots TN vestibils</t>
  </si>
  <si>
    <t>Ciemupes TN vestibila remonts</t>
  </si>
  <si>
    <t>Rekonstruēts TN vestibils</t>
  </si>
  <si>
    <t>OKC Lielās zāles skatuves gaismu, skaņu sistēmu un mehānismu modernizācija</t>
  </si>
  <si>
    <t>Veikta OKC lielās zāles skatuves gaismu, skaņu sistēmu un mehānismu modernizācija</t>
  </si>
  <si>
    <t>Ogresgala TN  skaņu un gaismas aparatūras modernizācija</t>
  </si>
  <si>
    <t>Modernizēta TN skaņu un gaismas aparatūra</t>
  </si>
  <si>
    <t>Flīģelis Lielajā zālē ONKC</t>
  </si>
  <si>
    <t>Iegādāts jauns flīģelis</t>
  </si>
  <si>
    <t>Taurupes tautas nama fasādes remonts, siltināšana</t>
  </si>
  <si>
    <t>Veikts Taurupes tautas nama fasādes remonts, siltināšana;</t>
  </si>
  <si>
    <t xml:space="preserve">Taurupes muižas klēts atjaunošana ar mērķi izveidot V.Purvīša muzeju </t>
  </si>
  <si>
    <t>Atjaunots vietējās nozīmes kultūras piemineklis, sakopta degradēta vide
Atjaunots vietējās nozīmes kultūras piemineklis, sakopta degradēta vide, uz Ogres Mākslas un vēstures muzeja krātuvē esošo V.Purvīša gleznu un vēsturisko materiālo un nemateriālo liecību pamata Ogres novada Taurupes pagastā, kur atrodas V.Purvīša dzimtās mājas un kurā viņš gleznojis, izveidots muzejs.</t>
  </si>
  <si>
    <t>Valsts budžets</t>
  </si>
  <si>
    <t>Bijušā Ogres Tautas nama ēkas pielāgošana Operetes teātra funkcijai un pieguļošās teritorijas labiekārtošana</t>
  </si>
  <si>
    <t>Projekta īstenošanas rezultātā bijušā Ogres Tautas nama ēka  pielāgota Operetes teātra vajadzībām, aktivizējot kultūras sektoru, sniedzot pakalpojumus ar augstu pievienoto vērtību  Ogres novada iedzīvotājiem, Latvijas iedzīvotājiem un ārvalstu viesiem.
Projekta ietvaros paredzēta objektam un pilsētas centrālajai asij – Brīvības ielai pieguļošās teritorijas labiekārtošana,  funkcionāli pielāgojot paredzētajai darbībai un uzsverot vēsturiskās pilsētvides identitāti.</t>
  </si>
  <si>
    <t>Jaunas pirmsskolas izglītības ēkas izbūve pirmsskolas izglītības nodrošināšanai pie Lielvārdes pamatskolas Meža ielā 18A, Lielvārdē</t>
  </si>
  <si>
    <t xml:space="preserve">Veikta jaunas izglītības ēkas izbūve pirmsskolas izglītības nodrošināšanai pie Lielvārdes pamatskolas </t>
  </si>
  <si>
    <t xml:space="preserve">VPII "'Pūt vējiņi" teritorijas labiekārošana </t>
  </si>
  <si>
    <t>Teritorijas labiekārtošana:ūdens un kanalizācijas sistēmas renovācija, ietvju un celiņu pārbūve, saimnieciskās ieejas norobežošana ar žogu, rotaļu laukumu  atjaunošana, apgaismojuma izbūve</t>
  </si>
  <si>
    <t>VPII "'Pūt vējiņi" ēkas atjaunošana</t>
  </si>
  <si>
    <t>Telpu atjaunošana, 2021.gads - Vienas grupas virtuvītes un tualetes telpas remonts. ūdens, kanalizācijas sistēmas renovācija un pagraba pārseguma siltināšana</t>
  </si>
  <si>
    <t>Kaibalas pamatskolas atjaunošana PII vajadzībām</t>
  </si>
  <si>
    <t>Iekšējo inženierkomunikāciju rekonstrukcija VPII „Birztaliņa”</t>
  </si>
  <si>
    <t>Rekonstruētas ūdens, kanalizācijas un ventilācijas sistēmas</t>
  </si>
  <si>
    <t>PII "Čiekuriņš" kapacitātes palielināšana, izbūvējot jaunu PII korpusu</t>
  </si>
  <si>
    <t>PII "Urdaviņa" ventilācijas sistēmas pārbūve</t>
  </si>
  <si>
    <t>Sagatavota tehniskā dokumentācija un uzbūvēts jauns PII korpuss, veikti remontdarbi, atjaunota materiāli tehniskā bāze</t>
  </si>
  <si>
    <t>Sagatavota tehniskā dokumentācija un veikta PII "Urdaviņa" ventilācijas sistēmas pārbūve, veikti remontdarbi, atjaunota materiāli tehniskā bāze</t>
  </si>
  <si>
    <t>VPII „Ābelīte”  infrastruktūras atjaunošana</t>
  </si>
  <si>
    <t xml:space="preserve">Veikta galvenās ieejas un āra kāpņu atjaunošana;                                                 projekta ietvaros ēkā plānots īstenot:
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t>
  </si>
  <si>
    <t>Hokeja/skrituļošanas  laukuma izveide pie Lielvārdes novada Sporta centra</t>
  </si>
  <si>
    <t>Izveidots hokeja/skrituļošanas laukums;</t>
  </si>
  <si>
    <t>Lielvārdes novada Sporta centra energoefektivitātes paaugstināšana</t>
  </si>
  <si>
    <t>Skeitparka izveide Lielvārdes novadā</t>
  </si>
  <si>
    <t>ELFLA</t>
  </si>
  <si>
    <t>Izveidots skeitparks;</t>
  </si>
  <si>
    <t>Sporta infrastruktūras attīstība Reinpētera ielā 2, Ikšķilē</t>
  </si>
  <si>
    <t>Valsts</t>
  </si>
  <si>
    <t>Izveidot futbola laukums Reinpētera ielā 2, Ikšķilē</t>
  </si>
  <si>
    <t>Sporta skolas ēkas būvniecība (daudzfunkcionāls sporta komplekss) Ikšķilē</t>
  </si>
  <si>
    <t>Nomainīts un papildināts apgaismojums  Ogres Valsts ģimnāzijas futbola laukumā</t>
  </si>
  <si>
    <t>Vispārēja tipa pansionāta "Madliena" karstā ūdens sagatavošanas sistēmas energoefektivitātes paaugstināšana</t>
  </si>
  <si>
    <t>Veikta karstā ūdens sagatavošanas sistēmas energoefektivitātes paaugstināšana</t>
  </si>
  <si>
    <t>Sociālo dzīvokļu izveide novadā</t>
  </si>
  <si>
    <t>Izveidoti sociālie dzīvokļi;</t>
  </si>
  <si>
    <t>Deinstitucionalizācija Lielvārdes novadā; Raiņa iela 5, Lielvārde (ERAF)</t>
  </si>
  <si>
    <t xml:space="preserve"> Atjaunota un pielāgota telpa deinstitucionālās rehabilitācijas pakalpojumu sniegšanai, nodrošināts nepieciešamais materiāltehniskais aprīkojums Raiņa iela 5, Lielvārdē;</t>
  </si>
  <si>
    <t>ERAF</t>
  </si>
  <si>
    <t>Deinstitucionalizācija Lielvārdes novadā; Ceriņu iela 2A, Jumprava (ERAF)</t>
  </si>
  <si>
    <t>Attīstīts sociālo pakalpojumu klāsts pieaugušajiem ar garīga rakstura traucējumiem, atjaunojot, pielāgojot un aprīkojot telpas specializēto darbnīcu izveidei.</t>
  </si>
  <si>
    <t>Ķeguma novada pašvaldības ēkas “Senliepas 1” energoefektivitātes paaugstināšana un pielāgošana sociālās aprūpes pakalpojumu sniegšana</t>
  </si>
  <si>
    <t>Veikta ēkas siltināšana un pārbūve, ēka pielāgota sociālā aprūpes centra vajadzībām. Ēkā plānota pamatu/cokola siltināšana, pirmā stāva grīdas siltumizolācijas ierīkošana, ēkas siltināšana no iekšpuses, logu un ārdurvju nomaiņa, ēkas pieslēgums pie divcauruļu centralizētās apkures sistēmas, cauruļvadu siltumizolācijas atjaunošana un radiatoru nomaiņa, kā arī karstā ūdens sistēmas sakārtošana, apgaismojuma sistēmas modernizācija uz LED tipa lampām un saules kolektoru uzstādīšana siltā ūdens sagatavošanai.</t>
  </si>
  <si>
    <t xml:space="preserve">Pašvaldības sociālo īres dzīvokļu būvniecība Ogrē </t>
  </si>
  <si>
    <t xml:space="preserve"> Uzbūvēti pašvaldības sociālie īres dzīvokļi Ogrē</t>
  </si>
  <si>
    <t>Uzlabota ceļu un ielu kvalitāte atbilstoši Lielvārdes novada ceļu remontdarbu programmai</t>
  </si>
  <si>
    <t>Atjaunots ielu  segums pēc ūdenssaimniecības III kārtas</t>
  </si>
  <si>
    <t>Ielu seguma atjaunošana pēc kanalizācijas tīklu ierīkošanas (3.kārta SAM 5.3.1.) Lielvārdē</t>
  </si>
  <si>
    <t>PII - Slimnīcas iela un Upes iela, KN laukums, Jumpravas tirgus laukums pretī ambulancei, Laukuma seguma atjaunošana un teritorijas labiekartošana pie Raiņa ielas 5, Lielvārdē, Pašvaldības pirmsskolas izglītības iestādes “Pūt vējiņi”, autostāvvieta, Slimnīcas ielā, Lielvārdē. Zemes iegāde pie tirgus</t>
  </si>
  <si>
    <t>Veikta Rembates ielas un Uzvaras ielas posmā līdz Lauku ielai pārbūve</t>
  </si>
  <si>
    <t>Ogres ielas rekonstrukcija Ķegumā</t>
  </si>
  <si>
    <t>Rekonstruēta ielas brauktuve, izbūvēts stāvlaukums</t>
  </si>
  <si>
    <t>Lāčplēša ielas rekonstrukcija Ķegumā</t>
  </si>
  <si>
    <t>Jaunatnes ielas rekonstrukcija Birzgalē</t>
  </si>
  <si>
    <t xml:space="preserve">Rekonstruētas Ziedu, Upes, Rīgas, Lāčplēša ielu brauktuves, gājēju ietves un pieslēgumi </t>
  </si>
  <si>
    <t>Rembates ciema ielu rekonstrukcija</t>
  </si>
  <si>
    <t>Rekonstruētas Liepu, Ķeguma, Katlu ielu brauktuves, gājēju ietves un pieslēgumi, iekšpagalmi</t>
  </si>
  <si>
    <t>Ķeguma pilsētas ielu rekonstrukcija</t>
  </si>
  <si>
    <t>Pašvaldības ielu pārbūve Ikšķilē</t>
  </si>
  <si>
    <t>Sagatavota tehniskā dokumentācija, veikta ielu pārbūve</t>
  </si>
  <si>
    <t>Sagatavota tehniskā dokumentācija un izbūvētas jaunas autostāvvietas pie dzelzceļa stacijas un pie ēkas Birzes ielā 33.</t>
  </si>
  <si>
    <t>Dabas parka "Ogres zilie kalni" piebraucamā ceļa Apiņu ielā – rekonstrukcija</t>
  </si>
  <si>
    <t>Izveidots ceļš ar asfalta segumu un gājēju/velo ceļš</t>
  </si>
  <si>
    <t>Publiskā auto stāvlaukumā izveide Upes prospektā 15A, Ogrē</t>
  </si>
  <si>
    <t xml:space="preserve">Tiks veikta Meža prospekta posmā no Mednieku ielas līdz zemes vienībai Meža prospektā 19, Ogrē, Ogres nov., pārbūve, nodrošinot ērtu un drošu piekļuvi plānotajai Ogres Valsts ģimnāzijas un sporta kompleksa ēkām, izbūvējot minētā objekta funkcionēšanai nepieciešamās inženierkomunikācijas. </t>
  </si>
  <si>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t>
  </si>
  <si>
    <t xml:space="preserve">Saules prospekta projektēšana un pārbūve </t>
  </si>
  <si>
    <t xml:space="preserve">Strēlnieku prospekta pārbūve </t>
  </si>
  <si>
    <t>Veikta Strēlnieku ielas pārbūve Ogrē</t>
  </si>
  <si>
    <t>Veikta Saules prospekta projektēšana un izbūve Ogrē</t>
  </si>
  <si>
    <t>Veikta J.Čakstes prospekta gājēju celiņa izbūves projektēšana un būvniecība Ogrē;</t>
  </si>
  <si>
    <t>J.Čakstes pr. gājēju celiņa izbūves projektēšana Ogrē</t>
  </si>
  <si>
    <t>Rotācijas apļa izbūve Ogrē pie Mūzikas skolas</t>
  </si>
  <si>
    <t>Veikta rotācijas apļa izbūve Ogrē pie Mūzikas skolas;</t>
  </si>
  <si>
    <t>Izstrādāta projekta dokumentācija un izbūvēts apgaismojums Lakstīgalu ielai</t>
  </si>
  <si>
    <t xml:space="preserve"> Apgaismojuma izbūve  Lakstīgalu ielai</t>
  </si>
  <si>
    <t>Izbūvēts apgaismojums Priežu ielā, Ciemupes ciemā</t>
  </si>
  <si>
    <t xml:space="preserve">Lielās ielas posmā no Liepu ielai līdz Aroniju ielai, Ogresgalā, apgaismojuma projekta izstrāde un
būvniecība
</t>
  </si>
  <si>
    <t>Izstrādāts apgaismojuma projekts un veikta
būvniecība Lielās ielas posmā no Liepu ielai līdz Aroniju ielai, Ogresgalā.</t>
  </si>
  <si>
    <t xml:space="preserve">Ielu apgaismojuma remonts Ciemupē, Daugavas ielā </t>
  </si>
  <si>
    <t xml:space="preserve">Veikts ielu apgaismojuma remonts Ciemupē, Daugavas ielā </t>
  </si>
  <si>
    <t xml:space="preserve">Izstrādāts projekts un izbūvēts apgaismojums Ziedu, Saules un Zaļajā ielā Ķeipenes ciemā Ķeipenes pagastā;                                            Uzlabota vides sasniedzamība un drošiba Ķeipenes ciema iedzīvotājiem </t>
  </si>
  <si>
    <t>Izstrādāts  Madlienas ciema ielu apgaismojuma pārbūves projekts</t>
  </si>
  <si>
    <t>Ielu apgaismojuma ierīkošana Madlienas kapu pievedceļam</t>
  </si>
  <si>
    <t>Ierīkots ielu apgaismojuma Madlienas kapu pievedceļam</t>
  </si>
  <si>
    <t>Sakārtota satiksmes infrastruktūra, izveidoti gājēju celiņi, apgaismotas gājēju pārejas, autobusu pieturvietas</t>
  </si>
  <si>
    <t>Ielu norāžu zīmju izvietošana</t>
  </si>
  <si>
    <t>Izvietotas ielu norāžu zīmes.</t>
  </si>
  <si>
    <t xml:space="preserve">Dzelzceļa šķērsojuma Ogres pilsētā tehniskā projekta izstrāde un būvniecība
</t>
  </si>
  <si>
    <t>Izstrādāta pārvada tehniskā projekta dokumentācija, izbūvēts šķērsojums zem dzelzceļa šķērsojuma Ogres pilsētā</t>
  </si>
  <si>
    <t>Pārbūvēti Kranciema ielas, Kalna prospekta un Brīvības ielu krustojumi, satiksmes drošības uzlabošanai.</t>
  </si>
  <si>
    <t>Satiksmes drošības uzlabošana pie Ogres novada sporta centra un stadiona</t>
  </si>
  <si>
    <t>Veikta satiksmes drošības uzlabošana pie Ogres novada sporta centra un stadiona (gājēju pāreja pie stadiona, sakartots velo un gājēju celiņš Skolas ielā un vismaz 2 norādes zīmes uz stadionu.</t>
  </si>
  <si>
    <t>Komunikāciju tilta pārbūve Ogrē</t>
  </si>
  <si>
    <t>Veikta esošā komunikāciju tilta renovācija un pielāgošana drošai gājeju plūsmas lietošanai</t>
  </si>
  <si>
    <t xml:space="preserve">VTP - 3. Novada pievilcības vairošana dažādām uzņēmējdarbības formām </t>
  </si>
  <si>
    <t xml:space="preserve">VTP - 4. Efektīvas pārvaldības attīstīšana </t>
  </si>
  <si>
    <t>Pārvietojami informācijas ekrāni</t>
  </si>
  <si>
    <t xml:space="preserve">Meņģeles pagasta vēsturiskās ēkas “Krievskola” atjaunošana un pārveidošana par vietējo tirdzniecības vietu </t>
  </si>
  <si>
    <t>LAD</t>
  </si>
  <si>
    <t xml:space="preserve">Meņģeles pagasta vēsturiskās ēkas “Krievskola” atjaunošana un pielāgošana vietējai tirdzniecības vietai, izvietojot tajā arī Sudraba Edžus muzeju un tūrisma informācijas centru, </t>
  </si>
  <si>
    <t>Veikta Bākas uz mola projektēšana un būvniecība;</t>
  </si>
  <si>
    <t xml:space="preserve">Greenways, Velo tūrisms   </t>
  </si>
  <si>
    <t xml:space="preserve">Izstrādāts 1 jauns velo maršruts, iegādāti 3 sliežu velosipēdi, uzstādīti 2 tūristu skaitītāji, informatīvie stendi, Ķeipenes dzelzceļa stacijā uzstādīta eko tualete. </t>
  </si>
  <si>
    <t>Ūdenstorņa pārveide klinšu kāpšanas sienā</t>
  </si>
  <si>
    <t>Lielvārdes parka un apkaimes attīstība</t>
  </si>
  <si>
    <t>Izstrādāts dokuments, kā arī veiktas darbības Lielvārdes parkā, lai plānveidīgi sakoptu un labiekārtotu Lielvārdes pilsētas Lāčplēša apkaimi. Veikta koku inventarizācija, topogrāfija un izstrādāts  plāns. ,,Labirinta” dobes sakārtošana, atrkritumu urnas, mīlestības kalniņa atjaunošana, koka solu izgatavošana. 2021.gads - Lielvārdes dendroloģiskais parks, koka soliņu, lapenes vai bērnu rotaļu elementu izgatavošana, atkritumu urnas Lielvārdes dendroloģiskajā parkā</t>
  </si>
  <si>
    <t>Rembates parka attīstība</t>
  </si>
  <si>
    <t>Nodrošinātas rekreācijas iespējas iedzīvotājiem un veicināta tūrisma attīstība Lielvārdes novadā, labiekārtojot valsts nozīmes dabas aizsardzības objektu – Rembates parku Lielvārdē. Piebraucamais ceļš no Saules ielas</t>
  </si>
  <si>
    <t>Uzstādīti "Goda krēsli"  Lielvārdes pilsētas teritorijā sabiedrībā pazīstamiem novadniekiem</t>
  </si>
  <si>
    <t>Labiekārtotas publiskas atpūtas un rekreācijas vietas (parki, skvēri, atpūtas vietas u.tml.), atjaunoti esošie un izveidoti jauni vides objekti.</t>
  </si>
  <si>
    <t>Veidoti jauni un uzlaboti esošie atpūtas laukumi, veidoti jauni aktīvās atpūtas laukumi, dažādotas brīvā laika pavadīšanas iespējas.</t>
  </si>
  <si>
    <t>Ērgļu - Mazozolu trošu tilta būvniecība</t>
  </si>
  <si>
    <t>Uzbūvēts Ērgļu-Mazozolu trošu tilts pār Ogres upi un skatu platforma</t>
  </si>
  <si>
    <t>Izbūvets rotaļlaukums</t>
  </si>
  <si>
    <t>Ekosistēmas pakalpojumu efektivitātes paaugstināšana</t>
  </si>
  <si>
    <t xml:space="preserve">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</si>
  <si>
    <t xml:space="preserve">Projekta ietvaros Ogres pilsētas vēsturiskajā centrā paredzēts izveidot pilsētas vēstures dārzu – ainaviski un bioloģiski augstvērtīgu, pasīvajai rekreācijai piemēroto apstādījumu teritoriju, saglabājot integrējot jau esošos ainaviski, ekoloģiski, kultūrvēsturiski vērtīgos apstādījumus. </t>
  </si>
  <si>
    <t>Izbūvēta kapliča jaunajā Ogres pilsētas kapsētā</t>
  </si>
  <si>
    <t>Ierīkoti bērnu rotaļu laukumi un aktīvās atpūtas laukumi Lielvārdes novada teritorijā - 2020.gadā-aktīvās atpūtas laukums jauniešiem</t>
  </si>
  <si>
    <t>izbūvēts rotaļu laukums Staru 10, Ķegumā apkārtējo daudzdzīvokļu māju iedzīvotāju vajadzībām</t>
  </si>
  <si>
    <t>Lielvārdes pilsētas un pagastu pārvaldes atbildībā esošo atkritumu laukumu sakārtošana</t>
  </si>
  <si>
    <t>Gājēju un veloceliņa izbūve Turkalnes iela - Lībieškalns, Ogrē</t>
  </si>
  <si>
    <t>Ielu un ceļu (t.sk. grants) infrastruktūras atjaunošana un  tīkla attīstība Lielvārdes pilsētas un pagastu pārvaldes teritorijā</t>
  </si>
  <si>
    <t xml:space="preserve">Bākas uz mola projektēšana un būvniecība </t>
  </si>
  <si>
    <t>Publiskās ārtelpas uzlabošana, teritorijas labiekārtošana Ikšķiles pilsētas un pagasta pārvaldes teritorijā</t>
  </si>
  <si>
    <t>Bērnu rotaļu laukumu un aktīvās apūtas laukumu izveide un publisko teritoriju labiekārtošana Lielvārdes pilsētas un pagastu pārvaldes teritorijā</t>
  </si>
  <si>
    <t>Skolas ielas posma no Pirts ielas līdz Jaunogres prospektam pārbūve</t>
  </si>
  <si>
    <t>Ceļa gar "Aizupēm" projektēšana, būvniecība</t>
  </si>
  <si>
    <t>Kartonfabrikas PII būvniecība</t>
  </si>
  <si>
    <t>Ikšķiles brīvdabas estrādes jumta būvniecība</t>
  </si>
  <si>
    <t xml:space="preserve">Ēkas Brīvības ielā 2, Ogrē, Ogres nov., pārbūve un pielāgošana muzeja funkcijai, izveidojot Latvijas 20. gadsimta nozīmīgajiem vēstures notikumiem veltītās ekspozīcijas. </t>
  </si>
  <si>
    <t>Attīstības un plānošanas nodaļa</t>
  </si>
  <si>
    <t>2022.g. – Ķegumā (LATVENERGO); 2022.-2023.g.Marsona laukumā, 2023.-2024.g.Ikšķilē, Lielvārdē</t>
  </si>
  <si>
    <t>Urbuma un ūdensapgādes sistēmas būvniecība Krapē daudzdzīvokļu mājai “Modernieki”</t>
  </si>
  <si>
    <t>Tehniskās dokumentācijas sagatavošana ēkas Peldu ielā 22, Ikšķilē, pārbūvei, energoefektivitātes uzlabošanai, uzsākta ēkas pārbūve</t>
  </si>
  <si>
    <t>Ogres Valsts ģimnāzijas futbola laukuma apgaismojums</t>
  </si>
  <si>
    <t>Sēdekļu nomaiņa āra tribīnēs stadionā Skolas ielā 21</t>
  </si>
  <si>
    <t xml:space="preserve">Ogres Sporta centra ārtelpas infrastruktūras pilnveidošana </t>
  </si>
  <si>
    <t xml:space="preserve">Ogres Sporta centra ēkas pilnveidošana </t>
  </si>
  <si>
    <t xml:space="preserve">Aizsargtīkla konstrukcija ar sliedi  sporta centra hallē (EUR 12943);  Trenažieri trenažieru zālē (EUR 4 876) ;  Tribīņu grīdas un solu atjaunošana sporta zālē  (EUR 22 430); Durvju nomaiņa ģērbtuvēs un dušās (20gb) (EUR  4860);  Basketbola grozu konstrukcijas nomaiņa sporta zālē; Mehāniskas karoga pacelšanas sistēmas ierīkošana hallē Skolas ielā 21 (EUR 5 220); Apgaismojuma un  kustības sensoru uzstādīšana  gaiteņos Skolas ielā 21 (EUR 4 570)  </t>
  </si>
  <si>
    <t>KF</t>
  </si>
  <si>
    <t>*Rekonstruēti silmtumapgādes tīkli, samazināti siltuma zudumi, uzstādītas efektīvas AER kurināmā sadedzināšanas iekārtas. Projekts notika Ogre, Suntaži, Madliena, Laubere, Ķeipene, Menģele)</t>
  </si>
  <si>
    <t xml:space="preserve">SIA "MS Siltums" </t>
  </si>
  <si>
    <t>Projekta plānošanas un ieviešanas vadība</t>
  </si>
  <si>
    <t>valsts dotācija</t>
  </si>
  <si>
    <t>izbūvēts jauns stadions, jauna sporta ēka, jauna skolas ēka, rekosntruētas esošās skolas ēkas mācību klases, iegādāts aprīkojums</t>
  </si>
  <si>
    <t xml:space="preserve">Vidusskolas ēkai tiks ierīkota ventilācijas sistēma </t>
  </si>
  <si>
    <t>Ventilācijas ierīkošana Jaunogres vidusskolas ēkā</t>
  </si>
  <si>
    <t>Pagraba renovācija Jaunogres sākumskolas ēkā</t>
  </si>
  <si>
    <t xml:space="preserve">Tiks veika pagraba renovācija, paaugstinot tā energoefektivitāti. </t>
  </si>
  <si>
    <t xml:space="preserve">Ceļa pārbūve “Dubkalnu ezera meži" </t>
  </si>
  <si>
    <t xml:space="preserve">Ogres novada Investīciju plāna 2021.-2027.gadam pielikums </t>
  </si>
  <si>
    <t xml:space="preserve">Projektu ideju apraksti </t>
  </si>
  <si>
    <t>Projekta idejas  nosaukums</t>
  </si>
  <si>
    <t>Atbilstošā ilgtermiņa prioritāte</t>
  </si>
  <si>
    <t>Atbilstoša vidējā termiņa prioritāte</t>
  </si>
  <si>
    <t>Projekta nozīme</t>
  </si>
  <si>
    <t>Projekta idejas apraksts</t>
  </si>
  <si>
    <t>Projekta idejas provizoriskais īstenošanas termiņš</t>
  </si>
  <si>
    <t>Finansējuma avots</t>
  </si>
  <si>
    <t xml:space="preserve">Jaunās Ogres pilsētas un Smiltāju kapu kapličas izbūve. </t>
  </si>
  <si>
    <t xml:space="preserve">Projekta īstenošanas rezultātā tiks izbūvēts ceļš, kas nodrošinās piekļuvi Smiltāju kapiem no valsts reģionālā autoceļa P5 Ulbroka-Ogre (garums – 900 m). </t>
  </si>
  <si>
    <t xml:space="preserve">Attīstības un plānošanas nodaļa </t>
  </si>
  <si>
    <t>Veloparks Zilajos kalnos, projekts,realizācija</t>
  </si>
  <si>
    <t>Izveidots veloparsks Zialjos kalno</t>
  </si>
  <si>
    <t>Labiekārtota tualetes Zialjos kalnos starta laukumā, izbūve</t>
  </si>
  <si>
    <t>Labiekārtotas tualetes Zialjos kalnos starta laukumā</t>
  </si>
  <si>
    <t>Mākslīgās sniega trase 600m Zialjos kalnos, starta laukumā, projekts, realizācija</t>
  </si>
  <si>
    <t>Mākslīgās sniega trase 600m Zialjos kalnos, starta laukumā, izveidota ūdensapgāde no Dubkalnu ūdenskrātuves, uzstdītas ūdens padeves un sneiga pūšanas iekārtas</t>
  </si>
  <si>
    <t>Aktīvās atpūtas laukumā izveidots ceļu, stāvlaukumu un taku tīkls, izviedots apgaismojums.</t>
  </si>
  <si>
    <t>Bērnu rotaļu laukuma izbūve dabas parkā “Ogres Zilie kalni”</t>
  </si>
  <si>
    <t xml:space="preserve">Velo trases (Pump Track) ierīkošana Ikšķilē, Lielvārdē un Madlienā. </t>
  </si>
  <si>
    <t xml:space="preserve">Projekta mērķis ir radīt asfaltētu velotrasi Ogres pilsētā, kas ir paredzēta bērniem, pieaugušajiem, kā arī pieredzējušiem sporta profesionāļiem, kuri vēlas attīstīt savas braukšanas prasmes un koordināciju. Projekta īstenošanas rezultātā tiks izveidota asfaltēta velotrase 500-600 m2 platībā. </t>
  </si>
  <si>
    <t xml:space="preserve">Bērnu aktīvās atpūtas laukuma izveide dabas parkā "Ogres Zilie kalni" </t>
  </si>
  <si>
    <t xml:space="preserve">Izbūvēts bērnu aktīvās atpūtas laukums. </t>
  </si>
  <si>
    <t xml:space="preserve">Pašvaldības īpašuma "Pie Lobītes", Lēdmanē, Ogres nov., labiekārtošana </t>
  </si>
  <si>
    <t xml:space="preserve">Teritorijas labiekārotošana, izveidojot infrastruktūru pasīvajai rekreācijai. </t>
  </si>
  <si>
    <t xml:space="preserve">Seguma nomaiņa šķēpmešanas sektoros (22430); Turniketa izveide pie ieejas stadionā (EUR 40 111), Pludmales volejbola seguma ierīkošana (EUR 22 600) </t>
  </si>
  <si>
    <t>Bērnu rotaļu laukums Staru masīvā, Ķegumā</t>
  </si>
  <si>
    <t xml:space="preserve">Atbalsts iedzīvotāju nekustamā īpašuma pievienošanai  centralizētajai ūdensapgādes un kanalizācijas sistēmai Ogres pilsētas un Ogresgala pagasta ūdenssaimniecības aglomerācijās </t>
  </si>
  <si>
    <t xml:space="preserve">Madlienas ciema ūdenssaimniecības attīstības 3.kārtas tehniskās dokumentācijas izstrāde un izbūve </t>
  </si>
  <si>
    <t>Elektroautomobiļu infrastruktūras attīstība Ogres novadā, t.sk., Ķegumā, Ikšķilē un Lielvārdē</t>
  </si>
  <si>
    <t>Veloceliņa Rīga - Ikšķile - Ogre - Ķegums - Lielvārde - Kaibala - Jumprava būvniecība</t>
  </si>
  <si>
    <t xml:space="preserve">Lietus ūdens savākšanas sistēmu projektēšana un atjaunošana Lielvārdē un Ikšķilē </t>
  </si>
  <si>
    <t xml:space="preserve">Madlienas ciema attīrīšanas iekārtu pārbūves  tehniskās dokumentācijas sagatavošana un pārbūve </t>
  </si>
  <si>
    <t xml:space="preserve"> </t>
  </si>
  <si>
    <t>Daļējs Jaunogres vidusskolas ēkas remontdarbi</t>
  </si>
  <si>
    <t xml:space="preserve">Ierīkota centrālapkures sistēma ar granulu apkuri Madlienas vidusskolas Krapes filiālē (EUR 45000)
Nosiltināti  ēkas 3.stāva griesti, nomainīti 2.stāva logi (EUR 20 000)
</t>
  </si>
  <si>
    <t xml:space="preserve">Lietus ūdens kanalizācijas sistēmas atjaunošanai,Suntažu internātvidusskolas ēkas pamatu atjaunošana,  ēkas siltināšana,  sienu konstrukciju atjaunošana, lietusūdens kanalizācijas sistēmas atjaunošana. </t>
  </si>
  <si>
    <t xml:space="preserve">Bioloģisko atkritumu kompostēšanas laukuma izveide Ogrē, Ikšķilē, Lielvārdē. </t>
  </si>
  <si>
    <t xml:space="preserve"> Izveidoti bioloģisko atkritumu kompostēšanas laukumi Ogrē, Ikšķilē, Lielvārdē. </t>
  </si>
  <si>
    <t xml:space="preserve">Īstenota degradēto teritoriju revitalizācija. </t>
  </si>
  <si>
    <t>2024 
Finanšu instrumenti</t>
  </si>
  <si>
    <t>2025
Finanšu instrumenti</t>
  </si>
  <si>
    <t>2026
Finanšu instrumenti</t>
  </si>
  <si>
    <t>2027
Finanšu instrumenti</t>
  </si>
  <si>
    <t>Degradēto teritoriju revitalizācija</t>
  </si>
  <si>
    <t>Veikta tehniskā projekta izstrāde;            
Pārbūvētas lietus ūdens savākšanas sistēmas novadā -Laimas ielā un Avotu ielā gar Avotu 7.māju Lielvārdē;
Sagatavota tehniskā dokumentācija un veikta esošā ūdensvada pārbūve Ikšķiles  pilsētas teritorijā;</t>
  </si>
  <si>
    <t>Svarīgi</t>
  </si>
  <si>
    <t>Atjaunoti grāvju sistēmas posmi Puškina, Meža, Ķiršu, Stacijas, Liepu ielu kvartālā</t>
  </si>
  <si>
    <t xml:space="preserve"> Veikta kanalizācijas sistēmas izbūve Jumpravā, Rītupītes ielā</t>
  </si>
  <si>
    <t>Veikta ūdensvada projektēšana un izbūve dzelzceļa Rīga - Krustpils kreisajā pusē Jumpravā</t>
  </si>
  <si>
    <t>Veikta Lēdmanes ūdenstorņa remonta 2. un 3.kārta</t>
  </si>
  <si>
    <t>Sagatavots ūdensapgādes tīklu pārbūves tehniskais projekts un veikta pārbūve Madlienas ciemā;</t>
  </si>
  <si>
    <t>Samazināti siltumenerģijas zudumi centralizētās siltumapgādes pārvadē</t>
  </si>
  <si>
    <t xml:space="preserve">4.3.1. specifiskā atbalsta mērķa "Veicināt energoefektivitāti un vietējo AER izmantošanu centralizētajā siltumapgādē"          </t>
  </si>
  <si>
    <t>Pašvaldības publisko ēku energoefektivitātes paaugstināšana</t>
  </si>
  <si>
    <t xml:space="preserve">Veikta pašvaldības publisko ēku energoefektivitātes paaugstināšana, eneroaudīts, t.sk.:
- nomainīts apkures veids Rembates Tautas nama ēkai;
-veikti energoefektivitātes paaugstināšanas pasākumi Lielvārdes pilsētas un Lielvārdes pagasta pārvaldes ēkai Raiņa ielā 11A, Lielvārdē; 
- veikta  pašvaldības ēku un infrastruktūras siltumenerģijas un elektroenerģijas patēriņa analīze un energoefektivitātes paaugstnāšanas pasākumi Suntazu pagasta pārvaldes ēkai un doktorātam.  
</t>
  </si>
  <si>
    <t xml:space="preserve"> Veikta pašvaldības ēkas Ķegumā, Raiņa ielā 12  atjaunošana, uzlabojot ēkas energoefektivitāti. </t>
  </si>
  <si>
    <t xml:space="preserve"> Veikta pašvaldības koplietošanas meliorācijas sistēmasatjaunošana vai pārbūve</t>
  </si>
  <si>
    <r>
      <t xml:space="preserve">Izveidotas asfaltētās velotrases  </t>
    </r>
    <r>
      <rPr>
        <i/>
        <sz val="14"/>
        <color theme="1"/>
        <rFont val="Arial"/>
        <family val="2"/>
        <charset val="186"/>
      </rPr>
      <t>Pump Track</t>
    </r>
    <r>
      <rPr>
        <sz val="14"/>
        <color theme="1"/>
        <rFont val="Arial"/>
        <family val="2"/>
        <charset val="186"/>
      </rPr>
      <t xml:space="preserve"> trases
Provizoriskās izmaksas:
 - Ikšķilē – EUR 50 000;
 - Lielvārdē – EUR 120 000;
 - Madlienā – EUR 50 000. </t>
    </r>
  </si>
  <si>
    <t>Lielvārdes pamatskolas   infrastruktūras uzlabošana</t>
  </si>
  <si>
    <t>Nojaukta avārijas stāvoklī esošā peldbaseina daļa, sakārtota pārbūvējamās ēkas dienvidu fasāde.   energoefektivitātes paaugstināšana. Ugunsdzēsības sistēmas un evakuācijas izeju sakārtošana. Stāvvadu nomaiņa. Virtuves aprīkojuma nomaiņa.
Iegādāti datori, projektori, interaktīvās tāfeles gan pedagogu, gan apmācāmo vajadzībām</t>
  </si>
  <si>
    <t xml:space="preserve">1. nomainīta ventilācijas sistēma un  atjaunotas ēdnīcas telpas (t.sk. virtuve), nodrošināta būvuzraudzība (EUR 160 000)
2. gaiteņa remonts, pirmsskolas grupiņu telpu remonts, rotaļu laukuma remonts ēkā Skolas ielā 4, Jumpravā (EUR 103905)
3. kabinetu un telpu remonts, Ugunsdrošības sistēmas uzstādīšana, u.c. Mājturības kabineta remonts, ieejas kāpņu remonts (EUR 71 000) </t>
  </si>
  <si>
    <t>Izglītības iestāžu aprīkošana ar digitālajām ierīcēm Ogres novadā</t>
  </si>
  <si>
    <t>Birzgales pamatskolas stadiona rekonstrukcija</t>
  </si>
  <si>
    <t xml:space="preserve">Tīnūžu sākumskolas stadiona pārbūve un materiāli tehniskās bāzes uzlabošana </t>
  </si>
  <si>
    <t>Sagatavota tehniskā dokumentācija un pārbūvēts stadions pie Tīnūžu sākumskolas (EUR 250 000);
Uzlabota materiāli tehniskā bāze, lai nodrošinātu mūsdienīgu un kvalitatīvu mācību procesu (EUR15 000)
Veikti nepieciešamie darbi Tīnūžu sākumskolas ēkā un ēkā "Muižiņa" (EUR 60 000)</t>
  </si>
  <si>
    <t xml:space="preserve">Ikšķiles vidusskolas ēkas remontdarbi un  materiāli tehniskās bāzes uzlabošana </t>
  </si>
  <si>
    <t>Veikti nepieciešamie remontdarbi Ikšķile vidusskolā (EUR 45 000);
Uzlabota materiāli tehniskā bāze, lai nodrošinātu mūsdienīgu un kvalitatīvu mācību procesu (EUR 35 000)</t>
  </si>
  <si>
    <t>1.Ķeipenes pamatskolas energoefektivitātes paaugstināšana;                                               2.Nodrošinātas iespējas trauksmes gadījumā apziņot visus par radušos situāciju;                                                3.Veikts kosmētiskais remonts Ķeipenes pamatskolas telpās (otrā stāva koridorā, kabinetos, bijušajās internāta telpās);</t>
  </si>
  <si>
    <t>Ventilācijas sistēmas ierīkošana Ogres Valsts ģimnāzijas ēkā Meža pr.14, Ogrē</t>
  </si>
  <si>
    <t xml:space="preserve">Ierīkota ventilācijas sistēma Ogres Valsts ģimnāzijas ēkā Meža prospektā 14, Ogrē. </t>
  </si>
  <si>
    <t xml:space="preserve">Apkures sistēmas un kanalizācijas maģistrālo zaru nomaiņa Madlienas vidusskolā(sākumskola) un kosmētiskais remonts 5 mācību telpās;
Nomainītas grīdas Madlienas vidusskolas Jaunā korpusa 1. stāva mācību telpās un kosmētiski izremontēts 1 stāva foajē
</t>
  </si>
  <si>
    <t xml:space="preserve">Samazinās savu laiku nokalpojušo apkures un kanalizācijas avāriju risks izglītības iestādes ēkā,tiek likvidētas problēmas savienojot veco ar jauno nelielu remontdarbu rezultātā (EUR 70 000);
Nomainītas grīdas Madlienas vidusskolas Jaunā korpusa 1. stāva mācību telpās un kosmētiski izremontēts 1 stāva foajē (EUR 30 000)
</t>
  </si>
  <si>
    <t xml:space="preserve">Ikšķiles brīvdabas estrādei izbūvēts jumts. </t>
  </si>
  <si>
    <t>Ogres novada kultūras centra ēkas  būvprojekta izstrāde un ventilācijas sistēmu  rekonstrukcija</t>
  </si>
  <si>
    <t>OKC esošo telpu pielāgošana atvērtā tipa radošajam birojam (co-working space)</t>
  </si>
  <si>
    <t>Veikta Jumpravas pamatskolas teritorijas labiekārtošana –  pagalma bruģēšana, rotaļu laukumu atjaunošana</t>
  </si>
  <si>
    <t xml:space="preserve">Jumpravas pamatskolas teritorijas labiekārtošana </t>
  </si>
  <si>
    <t xml:space="preserve">Izbūvēta PII Kartonfabrikas apkaimē </t>
  </si>
  <si>
    <t>Ķeipenes VPII Saulīte mazbērnu grupas telpu atjaunošana un aprīkojuma nodrošināšana, Sporta laukuma atjaunošana un labiekārtošana</t>
  </si>
  <si>
    <t>1.Veikta mazbērnu grupas telpu atjaunošana (13000) ;                                  2.Nodrošinātas iespējas trauksmes gadījumā apziņot visus par radušos situāciju (EUR 9000) ;                                                   3.Uzstādīti jauni laukuma elementi (smilšu kaste ar vāku, „pakāpienu čūska”, nojume, mašīna, galds ar krēsliem)   (EUR 3000)                               4.Atjaunotas  vecākās grupas telpas-grīdas,sienas, griesti, sanitārie mezgli (EUR 13000) 
5.Iegūts plašāks sporta laukums pirmsskolas vecuma bērniem. Iespēja dažādot un pilnveidot sporta aktivitātes. (EUR 10 000)</t>
  </si>
  <si>
    <t>Taurupes pamatskolas ēkas vecās siltumapgādes daļēja demontāža un jaunās sistēmas izveide, uzstādot jaunas caurules, radiatorus, siltumapgādes mezglus, apkures katlu</t>
  </si>
  <si>
    <t>Paaugstināta energoefektivitāte, novērsti avāriju draudi;
Uzstādīts apkures katls ar 100kW jaudu</t>
  </si>
  <si>
    <t xml:space="preserve">Atjaunots Suntažu vidusskolas sporta laukums (EUR 250 000);
Veikts Suntažu vidusskolas sanitāro mezglu remonts (EUR 31 200);
Ierīkota centrālapkures sistēma Suntažu vidusskolas zēnu mājturības un tehnoloģiju kabinetā (EUR 21000)
Veikts Suntažu vidusskolas jaunās skolas kāpņu telpu remonts (25 000);
Ierīkota bērnu ratiņu novietne Suntažu vidusskolas „Suntiņos” (EUR 11 000);
</t>
  </si>
  <si>
    <t xml:space="preserve">Suntažu vidusskolas infrastruktūras pilnveidošana </t>
  </si>
  <si>
    <t>Veikta jaunas apkalpošanas zonas un virtuves aprīkošana ar nepieciešamajiem pamatlīdzekļiem Ogres 1. vidusskolā (EUR 41 181);
veikta 2. korpusa trīs WC remonts (zēnu tualetes) Ogres 1.vsk (EUR 513 980)</t>
  </si>
  <si>
    <t xml:space="preserve"> Ogres 1. vidusskolās infrastruktūras pilnveidošana </t>
  </si>
  <si>
    <t xml:space="preserve">Madlienas vidusskolas infrastruktūras pilnveidošana </t>
  </si>
  <si>
    <t xml:space="preserve">Energoefektivitātes paaugstināšana Madlienas vidusskolas mācību korpusā (EUR 30 000)
Madlienas vidusskolas ieejas durvju bloka nomaiņa,kāpņu rekonstrukcija,ieejas pielāgošana apmeklētāju iekļūšanai ēkā ar invaliditāti (EUR 30 000)
Sanitāro mezglu remonts Madlienas vidusskolas 2 un 3 stāvā , mācību korpusā (EUR 15 000)
Madlienas vidusskolas ēkas jumta seguma atjaunošana sākumskolas korpusā,jumta logu rekonstrukcija (EUR 25 000)
Garderobes rekonstrukcija Madlienas vidusskolas sākumskolas korpusā (EUR 16900)
</t>
  </si>
  <si>
    <t xml:space="preserve">Izglītības iestāžu infrastruktūras pilnveidošana </t>
  </si>
  <si>
    <t xml:space="preserve">Pilnveidota izglītības iestažu infrastruktūra. </t>
  </si>
  <si>
    <t xml:space="preserve">Kultūras un tautas namu infrastruktūras pilnveidošana </t>
  </si>
  <si>
    <t xml:space="preserve">Ogresgala TN infrastruktūras pilnveidošana </t>
  </si>
  <si>
    <t>Veikts Ogresgala TN mēģinājumu telpu remonts (EUR 45000);
Izstrādāts tehniskais projekts un rekonstruēta tautas nama zāle (EUR 100 000)</t>
  </si>
  <si>
    <t xml:space="preserve">Pilnveidota kultūras iestāžu tehniskā infrastruktūra. </t>
  </si>
  <si>
    <t xml:space="preserve">Bibliotēku infrastruktūŗas pilnveidošana </t>
  </si>
  <si>
    <t xml:space="preserve">Pilnveidota bibliotēku infrastruktūra </t>
  </si>
  <si>
    <t>Veikts daļējs Jaunogres vidusskolas sākumskolas ēkas otrā korpusa un pārejas kosmētiskais remonts gaiteņos, klasēs, ēdnīcā un sporta zālē (EUR 70 000)
Veikti kāpņu telpu pakāpienu, telpu kosmētiskie remonti un kāpņu margu nomaiņa Jaunogres vidusskolā (EUR 33 181);
Veikts kāpņu remonts Jaunogres vidusskolas ēkā (EUR 43 557);
Veikta gājēju celiņa izbūve Jaunogres vidusskolas pagalmā no stadiona puses  (EUR 28 578);
Veikta direktora kab.pārbūve Jaunogres vidusskolā (EUR 2004)</t>
  </si>
  <si>
    <t>Pasažieru autobuss Ogres Sporta centra vajadzībām</t>
  </si>
  <si>
    <t xml:space="preserve">Iegādāts autobuss ( 28 vietas) </t>
  </si>
  <si>
    <t xml:space="preserve">Atjaunots sporta laukums (EUR 128 000);
Izremontēta aktu zāles parketa grīda (EUR 12 000);
Pamatskolas teritorijas iežogojuma būve (EUR 7 500).
Divām kāpņu telpām grīdas un pakāpienu apstrāde ar poliuretāna pārklājumu. Ģērbtuvju un gaiteņa remonts (EUR 40 027) 
</t>
  </si>
  <si>
    <t xml:space="preserve">Veikta Ķeguma komercnovirziena vidusskolas infrastruktūras uzlabošana (mācību kabinetu kosmētiskais remonts, elektroinstalācijas nomaiņa,  koridoru un rekreācijas telpu remonts. Kabinetu aprīkojums ar modernām mēbelēm un mācību līdzekļiem. Aprīkojums kvalitatīvam sporta pasākumu nodrošinājumam zālē, lifta-pacēlāja izbūve);
</t>
  </si>
  <si>
    <t xml:space="preserve">Vides pieejamības pasākumu īstenošana </t>
  </si>
  <si>
    <t xml:space="preserve">Īstenoti vides pieejamības pasākumi: pašvaldības publiskās ēkas, daudzdzīvokļu dzīvojamās ēkas; autonovietņu personām ar īpašām vajadzībām izveide  pie pašvaldības ēkām </t>
  </si>
  <si>
    <t xml:space="preserve">Ielu/ceļi izbūve un pārbūve Ogresgala pag. </t>
  </si>
  <si>
    <t xml:space="preserve">Izbūvēta gājēju ietve Liepu gatvē, Ciemupē 
Veikta ielas seguma atjaunošana Ogresgalā, Gravas ielā 1050 m2 platībā, apgaismojuma projektēšana un izbūve
Veikta ielas seguma atajuanošsana Ogresgalā, Upes ielā 945 m2
Ielas seguma atjaunošana Ogresgalā, Rankas ielā, 1143 m2
Ielas seguma atjaunošana Ogresgalā, Vidus prospektā  3656m2
Ielas seguma (grants) atjaunošana Ogresgals-Vīnupītes-Krūmiņi (2000m2)
</t>
  </si>
  <si>
    <t xml:space="preserve">Nomainītas bojātas pagasta ceļu caurtekas, novēršot pagasta ceļu pārplūšanu (EUR 6500)
Atjaunots segums pagasta centra  gājēju ietvei 160 m garumā (11 000 EUR)
Atjaunots segums Līčupes ielas  gājēju ietvei (EUR 35 000)
</t>
  </si>
  <si>
    <t>Meža prospekta, Ogrē  pārbūve</t>
  </si>
  <si>
    <t xml:space="preserve">Ielu apgaismojum izbūve Ikšķilē, Lielvārdē, Ķegumā, Birzgalē </t>
  </si>
  <si>
    <t xml:space="preserve"> Izbūvēta publiskā apgaismojuma sistēma Graudu ielā, Birzgalē (EUR 12 071), Ķegumā (EUR 12 071), Ikšķilē (EUR 73 000), Lielvārdē (EUR 175 000)</t>
  </si>
  <si>
    <t>Izstrādāta būvniecības dokumentācija un nosiltināta Lielvārdes Sporta centra ēka;</t>
  </si>
  <si>
    <t>Ļoti svarīgi</t>
  </si>
  <si>
    <t>2023</t>
  </si>
  <si>
    <t>Jumpravas pamatskolu infrastruktūras uzlabošana</t>
  </si>
  <si>
    <t xml:space="preserve">Kaibalas pamatskolas ēka pārbūvēta pirmsskolas izglītības iestādes funkcijai;izveidots multifunkcionālais sporta un atpūtas laukums. </t>
  </si>
  <si>
    <t xml:space="preserve">Aktīvās atpūtas laukuma attīstīšana Zilajos kalnos </t>
  </si>
  <si>
    <t xml:space="preserve">Sagatavota tehniskā dokumentācija un uzbūvēts daudzfunkcionāls sporta komplekss (tiek īstenotas vispārējās izglītības progrmmas, profesionālās ievirzes izglītība, nodrošināti sporta infrastruktūras pakalpojumi iedzīvotājiem). </t>
  </si>
  <si>
    <t xml:space="preserve"> Šautuves ēkas, Jaunogres prospektā 2, rekonstrukcija </t>
  </si>
  <si>
    <t>Satiksmes drošības organizācija un gājēju drošība Lielvārdes pilsētas un pagastu pārvaldes teritorijā</t>
  </si>
  <si>
    <t xml:space="preserve">Novada nozīmes mobilitātes punktu ar Park&amp;Ride izveide Ikšķilē, Lielvārdē, Ķegumā, Ciemupē. </t>
  </si>
  <si>
    <t xml:space="preserve">Pagasta ielas, Ogrē,  seguma atjaunošana </t>
  </si>
  <si>
    <t xml:space="preserve">Fabriciusa ielas, Ogrē,  seguma atjaunošana </t>
  </si>
  <si>
    <t xml:space="preserve">Ķeguma ielas, Ogrē,  seguma atjaunošana </t>
  </si>
  <si>
    <t xml:space="preserve">Strautu ielas, Ogrē,  seguma atjaunošana </t>
  </si>
  <si>
    <t xml:space="preserve">Uzvaras ielas, Ogrē,   seguma atjaunošana </t>
  </si>
  <si>
    <t xml:space="preserve">1.Maija gatves, Ogrē,  seguma atjaunošana </t>
  </si>
  <si>
    <t xml:space="preserve">Lēdmanes ielas, Ogrē,  seguma atjaunošana </t>
  </si>
  <si>
    <t xml:space="preserve">Vēju ielas, Ogrē,    seguma atjaunošana un lietus ūdens kanalizācijas sistēmas izveide  </t>
  </si>
  <si>
    <t xml:space="preserve">Ietves izbūve Jāņa Čakstes prospekta posmā no Mazās Ķentes ielas līdz Skalbju ielai, Ogrē </t>
  </si>
  <si>
    <t xml:space="preserve">Bezdelīgu ielas, Ogrē,  seguma atjaunošana un lietus ūdens kanalizācijas sistēmas izveide - </t>
  </si>
  <si>
    <t xml:space="preserve">Lauberes ielas, Ogrē,   seguma atjaunošana un lietus ūdens kanalizācijas sistēmas izveide - </t>
  </si>
  <si>
    <t xml:space="preserve">Madlienas ielas, Ogrē,   seguma atjaunošana un lietus ūdens kanalizācijas sistēmas izveide - </t>
  </si>
  <si>
    <t xml:space="preserve">Gājēju celiņa izbūve posmā no dzelzceļa gājēju pārejas uz Pārogres staciju līdz Strautu ielai un Mārtiņa ielai, Ogrē </t>
  </si>
  <si>
    <t xml:space="preserve">Gājēju ceļa izbūve Baldones ielas posmā no Jaunogres prospekta līdz Ikšķiles ielai, Ikšķiles ielas posmā no Baldones prospekta līdz Doles ielai un Doles ielā no Ikšķiles ielas līdz Valsts galvenajam autoceļam A6, Ogrē </t>
  </si>
  <si>
    <t xml:space="preserve">Ielas pārbūve un gājēju celiņa izbūve Jura Alunāna ielas un Akmeņu ielas posmā no Daugavpils ielas līdz Vidzemes ielai Ogrē </t>
  </si>
  <si>
    <t>Auto stāvlaukumu atjaunošana, pārbūve un jauna būvniecība Lielvārdes pilsētas un pagastu pārvaldes teritorijā</t>
  </si>
  <si>
    <t>Mazozolu pagasta ceļu infrastruktūras atjaunošana</t>
  </si>
  <si>
    <t>Vekta seguma atjaunošana</t>
  </si>
  <si>
    <t xml:space="preserve">Veloceliņa Ķegums-Tome izbūve </t>
  </si>
  <si>
    <t xml:space="preserve">Svarīgi </t>
  </si>
  <si>
    <t xml:space="preserve">Veikta veloceliņa Ķegums-Tome projektēšana un būvniecība </t>
  </si>
  <si>
    <t>2027</t>
  </si>
  <si>
    <t xml:space="preserve">Uzstādīti pārvietojami informācijas ekrāni- izmantojami dažādos pilsētas svētkos un valsts svētkos, paralēlai pasākumu translācijai, 3 gab katrā pilsētā </t>
  </si>
  <si>
    <t>Lielvārdes pilsētas un pagastu pārvaldes publisko teritoriju labiekārtošana</t>
  </si>
  <si>
    <t>Rekreācijas un brīvā laika pavadīšanas iespēju uzlabošana Ikšķiles pilsētas un pagasta teritorijā</t>
  </si>
  <si>
    <t xml:space="preserve">Madlienas tirgus laukuma izveide </t>
  </si>
  <si>
    <t xml:space="preserve">Izveidots tirgus laukums Madlienas ciemā, tādējādi atbalstos vietējos uzņēmējus, mājrazotājus. </t>
  </si>
  <si>
    <t xml:space="preserve">Pilsētas vēstures dārza izveide Ogres pilsētas vēsturiskajā centrā z.v. Brīvības ielā3 </t>
  </si>
  <si>
    <t>Ķeguma dabas un meža  takas</t>
  </si>
  <si>
    <t xml:space="preserve">Labiekārtotas Daugavas upei pieguļošās publikās teritorijas lejpus Ķeguma HES,  izbūvēts skatu laukums ar norobežojošām koka barjerām, izveidota dabas taka gar Daugavu vairāk kā viena kilometra garumā (EUR 73 346)
Izveidotas pastaigu takas Ķeguma pilsētas mežu teritorijā ar labiekārtojuma elementiem, vides objektiem  (EUR 10 000). </t>
  </si>
  <si>
    <t xml:space="preserve">VTP -2.  Pakalpojumu pieejamības nodrošināšana </t>
  </si>
  <si>
    <t>Fonda nosaukums</t>
  </si>
  <si>
    <t>OGRES  NOVADA  ATTĪSTĪBAS PROGRAMMA 2021.-2027.
INVESTĪCIJU PLĀNS 2021.-2027.</t>
  </si>
  <si>
    <t>OGRES  NOVADA ATTĪSTĪBAS PROGRAMMA 2021.-2027.
INVESTĪCIJU PLĀNS 2021.-2027.</t>
  </si>
  <si>
    <t>1.-4. vidējā termiņa prioritātes</t>
  </si>
  <si>
    <t>Vidējā termiņa prioritātes</t>
  </si>
  <si>
    <t>VTP-1. Vides pārvaldības uzlabošana</t>
  </si>
  <si>
    <t>VTP-2. Pakalpojumu pieejamības nodrošināšana</t>
  </si>
  <si>
    <t>VTP-3. Novada pievilcības vairošana dažādām uzņēmējdarbības formām</t>
  </si>
  <si>
    <t>VTP-4. Efektīvas pārvaldības attīstīšana</t>
  </si>
  <si>
    <t>Ogres PII "Riekstiņš" fasādes krāsojuma atjaunošana</t>
  </si>
  <si>
    <t>Iespējami</t>
  </si>
  <si>
    <t xml:space="preserve">Atjaunots vfasādes krāsojums. </t>
  </si>
  <si>
    <t xml:space="preserve">Lielvārdes pilsētas un pagasta pārvalde </t>
  </si>
  <si>
    <t>Ielu un ceļu  uzturēšanas nodaļa</t>
  </si>
  <si>
    <t>SIA "Lielvārdes Remte"</t>
  </si>
  <si>
    <t>PA "Ogres Komunikācijas</t>
  </si>
  <si>
    <t>PA "Rosme</t>
  </si>
  <si>
    <t>Edgara Kauliņa Lielvārdes vidusskola</t>
  </si>
  <si>
    <t xml:space="preserve">Lielvārdes pamatskola </t>
  </si>
  <si>
    <t>Attiecīgā izglītības iestāde</t>
  </si>
  <si>
    <t>Jumpravas pamatskola</t>
  </si>
  <si>
    <t>Ķeguma komercnovirziena vidusskola</t>
  </si>
  <si>
    <t>Birzgales pamatskola</t>
  </si>
  <si>
    <t>Jaunogres vidusskola</t>
  </si>
  <si>
    <t>Madlienas vidusskola</t>
  </si>
  <si>
    <t>VPII "'Pūt vējiņi</t>
  </si>
  <si>
    <t>Birzgales pag. pārvalde</t>
  </si>
  <si>
    <t>PII "Urdaviņa</t>
  </si>
  <si>
    <t>PII "Riekstiņš"</t>
  </si>
  <si>
    <t>Ķeipenes VPII Saulīte</t>
  </si>
  <si>
    <t xml:space="preserve"> Madlienas KPI "ABZA" </t>
  </si>
  <si>
    <t>Krapes pag. pārvalde</t>
  </si>
  <si>
    <t>Tīnūžu sākumskola</t>
  </si>
  <si>
    <t>Ikšķiles vidusskola</t>
  </si>
  <si>
    <t>Jaunogres sākumskola</t>
  </si>
  <si>
    <t>Ķeipenes pamatskola</t>
  </si>
  <si>
    <t>Madlienas vidusskola.</t>
  </si>
  <si>
    <t>Madlienas vidusskolas Krapes filiāle</t>
  </si>
  <si>
    <t>Ogresgala pamatkola</t>
  </si>
  <si>
    <t xml:space="preserve">Ogres Valsts ģimnāzija </t>
  </si>
  <si>
    <t xml:space="preserve">Suntažu vidusskola </t>
  </si>
  <si>
    <t>Taurupes pamatskola</t>
  </si>
  <si>
    <t>Ogres 1.vidusskola</t>
  </si>
  <si>
    <t>Attiecīgais tautas/kultūras nams</t>
  </si>
  <si>
    <t>Attiecīgā bibliotēka</t>
  </si>
  <si>
    <t>Ogresgala pamatskola</t>
  </si>
  <si>
    <t>Kārļa Kažociņa Madlienas mūzikas un mākslas skola</t>
  </si>
  <si>
    <t>Attiecīgā kultūras iestāde</t>
  </si>
  <si>
    <t>Ogres Kultūras centrs</t>
  </si>
  <si>
    <t>Taurupes Tautas nams</t>
  </si>
  <si>
    <t>PA "Tūrisma, sporta un atpūtas kompleksa “ZILIE KALNI” attīstības aģentūra"</t>
  </si>
  <si>
    <t>Traktors Ogres Sporta centra stadiona teritorijas uzkopšanai un sacensību sektoru nodrošināšanai</t>
  </si>
  <si>
    <t xml:space="preserve">Sporta inventārs lēkšanas disciplīnu sektoros </t>
  </si>
  <si>
    <t>Ogres Sporta centra āra trenažieru laukuma izveides 2.kārta</t>
  </si>
  <si>
    <t>Ogres Sporta centrs</t>
  </si>
  <si>
    <t xml:space="preserve">Iegādāts traktors teritorijas uzkopšanai. </t>
  </si>
  <si>
    <t xml:space="preserve">Izveidots  āra trenažieru laukums. </t>
  </si>
  <si>
    <t xml:space="preserve">Iegādāts sporta inventārs Ogres Sporta centram </t>
  </si>
  <si>
    <t xml:space="preserve">Īstenota šautuves ēkas rekonstrukcija. </t>
  </si>
  <si>
    <t>Nomainīti sēdekļi</t>
  </si>
  <si>
    <t>Sociālais dienests</t>
  </si>
  <si>
    <t>Ielu un ceļu  uzturēšanas nodaļa, SIA "Lielvārdes Remte"</t>
  </si>
  <si>
    <r>
      <t>Uz zemes vienības Zvaigžņu ielā 11, Ogrē, esošais ūdenstornis tiks pārveidots kāpšanās sienā, uzstādot boulderinga moduļsienu</t>
    </r>
    <r>
      <rPr>
        <i/>
        <sz val="14"/>
        <color theme="1"/>
        <rFont val="Arial"/>
        <family val="2"/>
        <charset val="186"/>
      </rPr>
      <t xml:space="preserve"> </t>
    </r>
    <r>
      <rPr>
        <sz val="14"/>
        <color theme="1"/>
        <rFont val="Arial"/>
        <family val="2"/>
        <charset val="186"/>
      </rPr>
      <t>un ātrumkāpšanas moduli</t>
    </r>
    <r>
      <rPr>
        <i/>
        <sz val="14"/>
        <color theme="1"/>
        <rFont val="Arial"/>
        <family val="2"/>
        <charset val="186"/>
      </rPr>
      <t xml:space="preserve">.  </t>
    </r>
    <r>
      <rPr>
        <sz val="14"/>
        <color theme="1"/>
        <rFont val="Arial"/>
        <family val="2"/>
        <charset val="186"/>
      </rPr>
      <t xml:space="preserve">Projekta īstenošanas rezultātā 20.gadsimta industriālā mantojuma būve tiks pielāgota jaunajai funkcijai, pilsētai iegūstot unikālo aktīvās atpūtas un tūrisma objektu. 
</t>
    </r>
  </si>
  <si>
    <t>Taurupes ielas, Ogrē,  seguma atjaunošana un lietus ūdens kanalizācijas sistēmas izbūve</t>
  </si>
  <si>
    <t>Vekta seguma atjaunošana un lietus ūdens kanalizācijas sistēmas izbūve</t>
  </si>
  <si>
    <t>Mežmalas ielas, Ogrē,   seguma atjaunošana un lietus ūdens kanalizācijas sistēmas izbūve</t>
  </si>
  <si>
    <t>Izbūvēta ietve</t>
  </si>
  <si>
    <t>Izbūvēts gājēju celiņš</t>
  </si>
  <si>
    <t xml:space="preserve">Pārbūvēta iela, izbūvēts gājēju celiņš </t>
  </si>
  <si>
    <t>PA "Ogres Komunikācijas"</t>
  </si>
  <si>
    <t>Ikšķiles pilsētas un Tīnūžu pag. pārvalde, Lielvārdes pilsētas un pagasta pārvaldes, Ķeguma pilsētas pārvalde, Birzgales pag. pārvalde</t>
  </si>
  <si>
    <t>Madlienas pag. pārvalde</t>
  </si>
  <si>
    <t>Ķeipenes pag. pārvalde</t>
  </si>
  <si>
    <r>
      <t xml:space="preserve">Projekta īstenošanas rezultātā ēkā Brīvības ielā 2, Ogrē, Ogres nov., tiks pārbūvēta muzeja funkcijai, izveidojot komleksas un atraktīvas 20. gadsimta notikumiem Latvijas valsts vēsturē veltītās ekspozīcijas: </t>
    </r>
    <r>
      <rPr>
        <i/>
        <sz val="14"/>
        <color theme="1"/>
        <rFont val="Arial"/>
        <family val="2"/>
        <charset val="186"/>
      </rPr>
      <t xml:space="preserve">latviešu strēlnieki un Brīvības cīņas; pirmās brīvvalsts dibināšana; Baigais gads un pirmā izvēšana; leģionāri un kurelieši; otrā izviešana un padomju okupācijas periods; Atmoda un neatkarības atjaunošana; Latvijas armijas un Zemessardzes dibināšana (t.sk. Ogres bataljons). </t>
    </r>
    <r>
      <rPr>
        <sz val="14"/>
        <color theme="1"/>
        <rFont val="Arial"/>
        <family val="2"/>
        <charset val="186"/>
      </rPr>
      <t xml:space="preserve">
 Pielietojot modernus ekspozīcijas iekārtošanas paņēmienus, apvienojot tradicionālo ekspozīciju ar virtuālajiem risinājumiem, tiks radīts plašāks priekšstats par minētajiem vēstures notikumiem. Ekspozīciju izveidē iesaistāmi privātie muzeji un kolekcionāri. Sadarbībā ar Latvijas un ārvalstu muzejiem tiks izveidota virtuālā ekspozīcija, kas, papildinājumā ar kinohronikām un audioierakstiem, sniegs ceļojuma laikā pieredzi, atraktīvā formā sniedzot priekšstatu ne tikai par attiecīgā vēsturiskā perioda ģeopolitiskajām norisēm, bet arī kultūru, zinātnes un tehniskas sasniegumiem, sadzīvi.  Ogres Vēstures un mākslas muzeja krājumā esošie eksponāti pildīs papildinošo funkciju, radot laikmeta fonu.
Ēkas atsavināšanas provizoriskās izmaksas – EUR 150 000. </t>
    </r>
  </si>
  <si>
    <t>Rembates ielas un Uzvaras ielas Lielvārdē posmā līdz Lauku ielai pārbūve</t>
  </si>
  <si>
    <t>Lielvārdes pilsētas un pagasta pārvalde</t>
  </si>
  <si>
    <t xml:space="preserve">Attiecīgās teritoriālās vienības pārvaldes, Ielu un ceļu uzturēšanas nodaļa  </t>
  </si>
  <si>
    <t>Mazozolu pag. pārvalde</t>
  </si>
  <si>
    <t>Ogresgala pag. pārvaldea</t>
  </si>
  <si>
    <t>Pārbūvēts ielas posms</t>
  </si>
  <si>
    <t xml:space="preserve">Izbūvēts ceļš. </t>
  </si>
  <si>
    <t>Ķeguma pilsētas pārvalde</t>
  </si>
  <si>
    <t>Ikšķiles pilsētas un Tīnūžu pag. pārvalde</t>
  </si>
  <si>
    <t>Veicināt frisbijgolfa takas izveidi ārpus slēpošanas trases un dabas parka teritorijas Ikšķiles tuvumā.</t>
  </si>
  <si>
    <t xml:space="preserve">Frisbijgolfa takas izveide ārpus slēpošanas trases un dabas parka  teritorijas Ikšķiles tuvumā. </t>
  </si>
  <si>
    <t>Kapu teritorijas attīstība un paplašināšana (t.sk. Lāčplēša kapu paplašināšana, Lielvārdes kapličas renovācija, kapsētu  digitalizācija)</t>
  </si>
  <si>
    <t xml:space="preserve">Lāčplēša un Lielvārdes kapu teritorijas attīstība paplašināšana (ģeoloģija,topogrāfija un labiekārtojuma projekts).  </t>
  </si>
  <si>
    <t>SIA "Ogres Namsaimnieks"</t>
  </si>
  <si>
    <t xml:space="preserve">Informācijas un komunikācijas tehnoloģiju infrastruktūras sakārtošana </t>
  </si>
  <si>
    <t xml:space="preserve">Īstenota Ogres novada pašvaldības informācijas un komunikācijas tehnoloģiju infrstruktūras salāgošana Administratīvi teritoriālās reformas ietvaros. </t>
  </si>
  <si>
    <t xml:space="preserve">Ogres novada pašvaldības izpilddirektors. </t>
  </si>
  <si>
    <t>Izstrādāta tehniskā dokumentācija un ierīkota lietusūdens kanalizācija Druvas ielā, no Celtnieku ielas rajona starp Daugavpils šoseju un Celtnieku ielu, Ausekļa prospektā, Baldones ielā, Grīvas prospektā 25, J.Čakstes prospektā</t>
  </si>
  <si>
    <t xml:space="preserve"> Ielu un ceļu  uzturēšanas nodaļa</t>
  </si>
  <si>
    <t>Jumpravas estrādes atjaunošana</t>
  </si>
  <si>
    <t>valsts</t>
  </si>
  <si>
    <t>Veikti Jumpavas estrādes atjaunošanas darbi</t>
  </si>
  <si>
    <t>Pārbūvēta  Lauberes iela posmā līdz Amatnieku ielai,  izveidota lietus ūdens kanalizācijas sistēma.
Projekts īstenojams  2021.-2022.gadu periodā. 
Nepieciešamā finansējuma apmērs – EUR 122 895
    – 2021.g. – 44 242;
    – 2022.g. – 78 653, 85% – kredīts);</t>
  </si>
  <si>
    <t xml:space="preserve">Pārbūvēta Madlienas iela posmā līdz Amatnieku ielai, izveidota lietus ūdens kanalizācijas sistēma.
Būvniecības darbi īstenojami  2021.-2022.gadu periodā. 
Nepieciešamā finansējuma apmērs – EUR 146 754:
     – 2021.g. – EUR 44 026; 
     – 2022.gadā – EUR  102 728. </t>
  </si>
  <si>
    <t xml:space="preserve">Pārbūvēta Bezdelīgu iela posmā līdz Amatnieku ielai, izveidota lietus ūdens kanalizācijas sistēma.
Projekts īstenojams   2021.-2022.gadu periodā. 
Nepieciešamā finansējuma apmērs – EUR 113 844:
    –  2021.g. – 34 153; 
    – 2022.g. – 79 691, 85% – kredīs. </t>
  </si>
  <si>
    <t xml:space="preserve">Esošā ūdensvada pārbūve Dārza ielā, Ikšķilē (projektēšana un būvdarbi) </t>
  </si>
  <si>
    <t>Uzlabota esošā ūdensapgādes sistēma, samazinot ūdens zudumus un nodrošinot kvalitatīvu pakalpojumu.</t>
  </si>
  <si>
    <t>SIA "Ikšķiles māja"</t>
  </si>
  <si>
    <t xml:space="preserve">Esošā ūdensvada pārbūve Lībiešu ielā, Ikšķilē (projektēšana un būvdarbi) </t>
  </si>
  <si>
    <t xml:space="preserve">Esošā ūdensvada pārbūve Lībiešu ielā un Sila ielā, Ikšķilē (projektēšana un būvdarbi) </t>
  </si>
  <si>
    <t xml:space="preserve">Esošā ūdensvada pārbūve no Ziedu iela 31 līdz Rīgas iela 2 , Ikšķilē (projektēšana un būvdarbi) </t>
  </si>
  <si>
    <t xml:space="preserve">Esošā ūdensvada pārbūve Ceplīšu ciemā, Tīnūžu pag. (projektēšana un būvdarbi) </t>
  </si>
  <si>
    <t>Esošās sadzīves kanalizācijas sūkņu stacijas (KSS) pārbūve Krasta ielā 15 un pie Peldu iela 22, Ozoliņa parkā, Ikšķilē (projektēšana un būvdarbi)</t>
  </si>
  <si>
    <t>Uzlabota esošā sadzīves kanalizācijas sistēma, nodrošinot kvalitatīvu pakalpojumu.</t>
  </si>
  <si>
    <t>Jaunu sadzīves kanalizācijas tīklu un sūkņu stacijas (KSS) izbūve Ziedu ielā un Aveņu ielā līdz Senlejas ielai, Ikšķilē (projektēšana un būvdarbi)</t>
  </si>
  <si>
    <t>Paplašināta sadzīves kanalizācijas sistēma, nodrošinot pieslēgumu skaita pieaugumu centralizētai ūdenssaimniecībai.</t>
  </si>
  <si>
    <t>Jaunu sadzīves kanalizācijas tīklu un sūkņu stacijas (KSS) izbūve Jura Mazura ielā no Lupīnu ielas līdz Annas ielai, iekļaujot Pētera ielas posmu, Ikšķilē (projektēšana un būvdarbi)</t>
  </si>
  <si>
    <t>Jaunu sadzīves kanalizācijas tīklu un sūkņu stacijas (KSS) izbūve Ezera ielā no Ezera iela 9 līdz Aroniju ielai, iekļaujot Vilkābeļu ielu un Aroniju ielu, Ikšķilē (projektēšana un būvdarbi)</t>
  </si>
  <si>
    <t>Esošo Ikšķiles pilsētas notekūdeņu attīrīšanas iekārtu (NAI) darbības uzlabošana (projektēšana un būvdarbi)</t>
  </si>
  <si>
    <t xml:space="preserve">Atbilstoša notekūdeņu attīrīšanas procesa nodrošināšana, kvalitatīva dūņu apstrāde, piesārņojošo vielu emisiju samazinājums, energoefektivitātes uzlabošana </t>
  </si>
  <si>
    <t xml:space="preserve"> 
Rotacijas apļu Brīvības un Kalna prospekta krustojumā, Kalna prospekta un Zvaižģnu ielas krustojumā</t>
  </si>
  <si>
    <t xml:space="preserve">Tehniski ekonomiskā pamatojuma izstrāde Ogres pilsētas ūdenssaimniecības attīstībai </t>
  </si>
  <si>
    <t>Ūdensapgādes un kanalizācijas sistēmas pārbūve Ogres pilsētā un Ogresgala pagastā</t>
  </si>
  <si>
    <t xml:space="preserve">NAI izbūve Lašupēs, Ogrē. </t>
  </si>
  <si>
    <t>Ūdensapgādes tīkla izbūve Lašupēs, Ogrē</t>
  </si>
  <si>
    <t xml:space="preserve">Kanalizācijas tīkla un kanalizācijas sūkņu stacijas izbūve Lašupēs, Ogrē </t>
  </si>
  <si>
    <t xml:space="preserve">PA "Ogres Komunikācijas" </t>
  </si>
  <si>
    <t>Lašupēs, Ogrē, izbūvēts kanalizācijas tīkls un kanalizācijas sūkņu stacija</t>
  </si>
  <si>
    <t>Lašupēs, Ogrē, izbūvēts ūdensapgādes tīkls</t>
  </si>
  <si>
    <t>Kanalizācijas tīkla un kanalizācijas sūkņu stacijas izbūve iepriekšējās Ogres ūdenssaimniecības aglomerācijas teritorijā</t>
  </si>
  <si>
    <t>Ogres ūdenssaimniecības teritorijā izbūvēts kanalizācijas tīkls un sūkņu stacija</t>
  </si>
  <si>
    <t xml:space="preserve">Izstrādāts tehniski ekonomiskais pamatojums ūdenssaimniecības attīstībai Ogres pilsētā </t>
  </si>
  <si>
    <t>Veikta ūdensapgādes un kanalizācijas sistēmas pārbūve Ogres pilsētā un Ogresgala pagastā</t>
  </si>
  <si>
    <t xml:space="preserve">Lašupēs, Ogrē, izbūvētas NAI </t>
  </si>
  <si>
    <t>Papildinātība ar citiem projektiem (projekta Nr.p.k.)</t>
  </si>
  <si>
    <t>6.2.1.</t>
  </si>
  <si>
    <t>6.2.1</t>
  </si>
  <si>
    <t>5.4.1</t>
  </si>
  <si>
    <t>5.4.2</t>
  </si>
  <si>
    <t>5.5.1</t>
  </si>
  <si>
    <t>5.5.2</t>
  </si>
  <si>
    <t>5.5.3</t>
  </si>
  <si>
    <t>5.5.4</t>
  </si>
  <si>
    <t>5.6.1</t>
  </si>
  <si>
    <t>2.2.1</t>
  </si>
  <si>
    <t>2.2.2</t>
  </si>
  <si>
    <t>2.2.3</t>
  </si>
  <si>
    <t>2.2.4</t>
  </si>
  <si>
    <t>2.2.5</t>
  </si>
  <si>
    <t>2.2.6</t>
  </si>
  <si>
    <t>2.2.7</t>
  </si>
  <si>
    <t>2.2.8</t>
  </si>
  <si>
    <t>2.2.9</t>
  </si>
  <si>
    <t>2.2.10</t>
  </si>
  <si>
    <t>2.2.11</t>
  </si>
  <si>
    <t>2.3.1</t>
  </si>
  <si>
    <t>2.3.2</t>
  </si>
  <si>
    <t>2.3.3</t>
  </si>
  <si>
    <t>2.3.4</t>
  </si>
  <si>
    <t>2.3.5</t>
  </si>
  <si>
    <t>2.3.6</t>
  </si>
  <si>
    <t>2.3.7</t>
  </si>
  <si>
    <t>2.3.8</t>
  </si>
  <si>
    <t>2.3.9</t>
  </si>
  <si>
    <t>2.3.10</t>
  </si>
  <si>
    <t>2.3.11</t>
  </si>
  <si>
    <t>2.4.1</t>
  </si>
  <si>
    <t>2.4.2</t>
  </si>
  <si>
    <t>2.4.3</t>
  </si>
  <si>
    <t>2.4.4</t>
  </si>
  <si>
    <t>2.4.5</t>
  </si>
  <si>
    <t>2.4.6</t>
  </si>
  <si>
    <t>2.4.7</t>
  </si>
  <si>
    <t>3.2.1</t>
  </si>
  <si>
    <t>3.2.2</t>
  </si>
  <si>
    <t>3.2.3</t>
  </si>
  <si>
    <t>3.2.4</t>
  </si>
  <si>
    <t>3.2.5</t>
  </si>
  <si>
    <t>3.2.6</t>
  </si>
  <si>
    <t>3.2.7</t>
  </si>
  <si>
    <t>3.2.8</t>
  </si>
  <si>
    <t>3.2.9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</si>
  <si>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</si>
  <si>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</si>
  <si>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</si>
  <si>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</si>
  <si>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</si>
  <si>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</si>
  <si>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</si>
  <si>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</si>
  <si>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</si>
  <si>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</si>
  <si>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</si>
  <si>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</si>
  <si>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</si>
  <si>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</si>
  <si>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</si>
  <si>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</si>
  <si>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</si>
  <si>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</si>
  <si>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</si>
  <si>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</si>
  <si>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</si>
  <si>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</si>
  <si>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</si>
  <si>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3.2.33</t>
  </si>
  <si>
    <t>3.2.34</t>
  </si>
  <si>
    <t>3.2.35</t>
  </si>
  <si>
    <t>3.2.36</t>
  </si>
  <si>
    <t>3.2.37</t>
  </si>
  <si>
    <t>3.2.38</t>
  </si>
  <si>
    <t>3.2.39</t>
  </si>
  <si>
    <t>3.2.40</t>
  </si>
  <si>
    <t>3.2.41</t>
  </si>
  <si>
    <t>3.2.42</t>
  </si>
  <si>
    <t>3.2.43</t>
  </si>
  <si>
    <t>3.2.44</t>
  </si>
  <si>
    <t>3.2.45</t>
  </si>
  <si>
    <t>3.2.46</t>
  </si>
  <si>
    <t>3.2.47</t>
  </si>
  <si>
    <t>3.2.48</t>
  </si>
  <si>
    <t>3.3.1</t>
  </si>
  <si>
    <t>3.4.1</t>
  </si>
  <si>
    <t>3.4.2</t>
  </si>
  <si>
    <t>3.4.3</t>
  </si>
  <si>
    <t>3.4.4</t>
  </si>
  <si>
    <t>3.4.5</t>
  </si>
  <si>
    <t>3.4.6</t>
  </si>
  <si>
    <t>1.1.1</t>
  </si>
  <si>
    <t>1.1.2</t>
  </si>
  <si>
    <t>1.1.3</t>
  </si>
  <si>
    <t>1.2.1</t>
  </si>
  <si>
    <t>1.2.2</t>
  </si>
  <si>
    <t>1.2.3</t>
  </si>
  <si>
    <t>1.2.4</t>
  </si>
  <si>
    <t>1.2.5</t>
  </si>
  <si>
    <t>1.3.1</t>
  </si>
  <si>
    <t>1.3.2</t>
  </si>
  <si>
    <t>1.3.3</t>
  </si>
  <si>
    <t>1.3.4</t>
  </si>
  <si>
    <t>1.3.5</t>
  </si>
  <si>
    <t>1.3.6</t>
  </si>
  <si>
    <t>1.3.7</t>
  </si>
  <si>
    <t>1.3.8</t>
  </si>
  <si>
    <t>1.3.9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</si>
  <si>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</si>
  <si>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</si>
  <si>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</si>
  <si>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</si>
  <si>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</si>
  <si>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</si>
  <si>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</si>
  <si>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</si>
  <si>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</si>
  <si>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</si>
  <si>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</si>
  <si>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</si>
  <si>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</si>
  <si>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</si>
  <si>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</si>
  <si>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</si>
  <si>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</si>
  <si>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</si>
  <si>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</si>
  <si>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</si>
  <si>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</si>
  <si>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</si>
  <si>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1.4.1</t>
  </si>
  <si>
    <t>1.5.1</t>
  </si>
  <si>
    <t>1.5.2</t>
  </si>
  <si>
    <t>1.5.3</t>
  </si>
  <si>
    <t>1.5.4</t>
  </si>
  <si>
    <t>1.5.5</t>
  </si>
  <si>
    <t>1.5.6</t>
  </si>
  <si>
    <t>1.6.1</t>
  </si>
  <si>
    <t>1.6.2</t>
  </si>
  <si>
    <t>1.6.3</t>
  </si>
  <si>
    <t>1.1.3.;1.1.2;</t>
  </si>
  <si>
    <t>1.1.1.;1.1.2;</t>
  </si>
  <si>
    <t>1.1.1;1.1.3;</t>
  </si>
  <si>
    <t>1.2.1;1.2.2;1.2.3;1.2.4;</t>
  </si>
  <si>
    <t>1.2.1;1.2.3;1.2.4;1.2.5;</t>
  </si>
  <si>
    <t>1.2.2;1.2.3;1.2.4;1.2.5;</t>
  </si>
  <si>
    <t>1.2.1;1.2.2;1.2.4;1.2.5;</t>
  </si>
  <si>
    <t>1.2.1;1.2.2;1.2.3;1.2.5;</t>
  </si>
  <si>
    <t>1.3.8;</t>
  </si>
  <si>
    <t>1.3.5;</t>
  </si>
  <si>
    <t>1.3.31;</t>
  </si>
  <si>
    <t>1.3.22;1.3.23;1.3.24;1.3.28;</t>
  </si>
  <si>
    <t>1.3.13;</t>
  </si>
  <si>
    <t>1.3.12;1.3.27</t>
  </si>
  <si>
    <t>1.3.12;1,3.14;</t>
  </si>
  <si>
    <t>1.3.6;1;1.3.27</t>
  </si>
  <si>
    <t>1.3.22-24;</t>
  </si>
  <si>
    <t>1.3.21;1.3.23;1.3.24;</t>
  </si>
  <si>
    <t>1.3.21;1.3.22;1.3.24;</t>
  </si>
  <si>
    <t>1.3.21;1.3.22;1.3.23;</t>
  </si>
  <si>
    <t>1.3.12;1.3.14</t>
  </si>
  <si>
    <t>1.3.29;</t>
  </si>
  <si>
    <t>1.32.10</t>
  </si>
  <si>
    <t>1.3.10;1.3.16;1.3.17;1.3.18;1.3.19;1.3.20</t>
  </si>
  <si>
    <t>1.3.2;</t>
  </si>
  <si>
    <t>1.3.7;1.3.9;1.3.10;1.3.13;1.3.17-20;1.3.30</t>
  </si>
  <si>
    <t>1.3.7;1.3.9;1.3.10;1.3.18-20;1.3.30</t>
  </si>
  <si>
    <t>1.3.7;1.3.9;1.3.10;1.3.16;1.3.17;1.3.19;1.3.20;1.3.30</t>
  </si>
  <si>
    <t>1.3.7;1.3.9;1.3.10;1.3.16;1.3.17;1.3.18;1.3.20;1.3.30</t>
  </si>
  <si>
    <t>1.3.7;1.3.9;1.3.10;1.3.16;1.3.17;1.3.18;1.3.19;1.3.30</t>
  </si>
  <si>
    <t>1.3.7;;1.3.10;1.3.13;1.3.16-20;1.3.30</t>
  </si>
  <si>
    <t>1.3.9;1.3.10;1.3.16;1.3.17;1.3.18;1.3.19;1.3.20;1.3.30</t>
  </si>
  <si>
    <t>1.3.22;1.3.23;1.3.24;1.3.26.</t>
  </si>
  <si>
    <t>1.4.1;1.5.1;1.5.2;1.5.3;1.5.5;1.5.6</t>
  </si>
  <si>
    <t>1.4.1;1.5.1;1.5.2;1.5.4;;1.5.5;1.5.6</t>
  </si>
  <si>
    <t>1.4.1;1.5.1;1.5.3;1.5.4;1.5.5;1.5.6</t>
  </si>
  <si>
    <t>1.4.1;1.5.1;1.5.2;1.5.3;1.5.6</t>
  </si>
  <si>
    <t>1.4.1;1.5.1;1.5.2;1.5.3;1.54;1.55</t>
  </si>
  <si>
    <t>Ogres upes ostas projekta izstrāde</t>
  </si>
  <si>
    <t>1.3.1;1.3.4</t>
  </si>
  <si>
    <t>1.4.1;5.3;1.5.4;1.5.5;1.5.6</t>
  </si>
  <si>
    <t>1.5.1;;5.3;1.5.4;1.5.5;1.5.6</t>
  </si>
  <si>
    <t>2.2.37;2.2.23</t>
  </si>
  <si>
    <t>2.2.35;2.2.40-42;.2.44-56;</t>
  </si>
  <si>
    <t>2.2.35;2.2.40-50;.2.52-56;</t>
  </si>
  <si>
    <t>2.2.57;2.2.60</t>
  </si>
  <si>
    <t>2.4.1;2.4.3;2.4.5;2.4.6;2.4.11-14;2.4.21;2.4.22;</t>
  </si>
  <si>
    <t>2.4.7;</t>
  </si>
  <si>
    <t>1.5.1;</t>
  </si>
  <si>
    <r>
      <t>Velo trases ar izciļņiem (</t>
    </r>
    <r>
      <rPr>
        <i/>
        <sz val="14"/>
        <rFont val="Arial"/>
        <family val="2"/>
        <charset val="186"/>
      </rPr>
      <t>pump track</t>
    </r>
    <r>
      <rPr>
        <sz val="14"/>
        <rFont val="Arial"/>
        <family val="2"/>
        <charset val="186"/>
      </rPr>
      <t>) izbūve J.Čakstes pr.1</t>
    </r>
  </si>
  <si>
    <t>3.2.2-26;3.2.29;3.2.37;3.2.46;3.2.47;</t>
  </si>
  <si>
    <t>3.2.1;3.2.3-26;3.2.29;3.2.37;3.2.46;3.2.47;</t>
  </si>
  <si>
    <t>3.2.1;3.2.2;3.2.4-26;3.2.29;3.2.37;3.2.46;3.2.47;</t>
  </si>
  <si>
    <t>3.2.1;3.2.2;3.2.5-26;3.2.29;3.2.37;3.2.46;3.2.47;</t>
  </si>
  <si>
    <t>3.2.1-3.2.4;3.2.6-26;3.2.29;3.2.37;3.2.46;3.2.47;</t>
  </si>
  <si>
    <t>3.2.1-3.2.5;3.2.7-26;3.2.29;3.2.37;3.2.46;3.2.47;</t>
  </si>
  <si>
    <t>3.2.1-3.2.6;3.2.8-26;3.2.29;3.2.37;3.2.46;3.2.47;</t>
  </si>
  <si>
    <t>3.2.1-3.2.7;3.2.9-26;3.2.29;3.2.37;3.2.46;3.2.47;</t>
  </si>
  <si>
    <t>3.2.1-3.2.8;3.2.10-26;3.2.29;3.2.37;3.2.46;3.2.47;</t>
  </si>
  <si>
    <t>3.2.1-3.2.10;3.2.12-26;3.2.29;3.2.37;3.2.46;3.2.47;</t>
  </si>
  <si>
    <t>3.2.1-3.2.9;3.2.11-26;3.2.29;3.2.37;3.2.46;3.2.47;</t>
  </si>
  <si>
    <t>3.2.1-3.2.11;3.2.13-26;3.2.29;3.2.37;3.2.46;3.2.47;</t>
  </si>
  <si>
    <t>3.2.1-3.2.12;3.2.14-26;3.2.29;3.2.37;3.2.46;3.2.47;</t>
  </si>
  <si>
    <t>3.2.1-3.2.13;3.2.15-26;3.2.29;3.2.37;3.2.46;3.2.47;</t>
  </si>
  <si>
    <t>3.2.1-3.2.14;3.2.16-26;3.2.29;3.2.37;3.2.46;3.2.47;</t>
  </si>
  <si>
    <t>3.2.1-3.2.15;3.2.17-26;3.2.29;3.2.37;3.2.46;3.2.47;</t>
  </si>
  <si>
    <t>3.2.1-3.2.16;3.2.18-26;3.2.29;3.2.37;3.2.46;3.2.47;</t>
  </si>
  <si>
    <t>3.2.1-3.2.17;3.2.19-26;3.2.29;3.2.37;3.2.46;3.2.47;</t>
  </si>
  <si>
    <t>3.2.1-3.2.18;3.2.20-26;3.2.29;3.2.37;3.2.46;3.2.47;</t>
  </si>
  <si>
    <t>3.2.1-3.2.19;3.2.21-26;3.2.29;3.2.37;3.2.46;3.2.47;</t>
  </si>
  <si>
    <t>3.2.1-3.2.21;3.2.23-26;3.2.29;3.2.37;3.2.46;3.2.47;</t>
  </si>
  <si>
    <t>3.2.1-3.2.20;3.2.22-26;3.2.29;3.2.37;3.2.46;3.2.47;</t>
  </si>
  <si>
    <t>3.2.1-3.2.22;3.2.24-26;3.2.29;3.2.37;3.2.46;3.2.47;</t>
  </si>
  <si>
    <t>3.2.1-3.2.23;3.2.25-26;3.2.29;3.2.37;3.2.46;3.2.47;</t>
  </si>
  <si>
    <t>3.2.1-3.2.24;3.2.26;3.2.29;3.2.37;3.2.46;3.2.47;</t>
  </si>
  <si>
    <t>3.2.1-3.2.25;;3.2.29;3.2.37;3.2.46;3.2.47;</t>
  </si>
  <si>
    <t>3.2.1-3.2.26;3.2.37;3.2.46;3.2.47;</t>
  </si>
  <si>
    <t>3.2.1-3.2.26;;3.2.29;3.2.46;3.2.47;</t>
  </si>
  <si>
    <t>3.2.1-3.2.26;3.2.37;3.2.47;</t>
  </si>
  <si>
    <t>3.2.1-3.2.26;3.2.29;2.3.37;3.2.46;</t>
  </si>
  <si>
    <t>3.2.28;3.2.30-.32;</t>
  </si>
  <si>
    <t>3.2.27;3.2.30-.32;</t>
  </si>
  <si>
    <t>3.2.27;3.2.28;3.2.31-.32;</t>
  </si>
  <si>
    <t>3.2.27;3.2.28;3.2.30;.3.2.32;</t>
  </si>
  <si>
    <t>3.2.27;3.2.28;3.2.30-31;</t>
  </si>
  <si>
    <t>3.2.34;3.2.35;3.2.36;</t>
  </si>
  <si>
    <t>3.2.33;3.2.35;3.2.36;</t>
  </si>
  <si>
    <t>3.2.33;3.2.34;3.2.36;</t>
  </si>
  <si>
    <t>3.2.33;3.2.343.2.35;</t>
  </si>
  <si>
    <t>3.2.38;3.2.39;3.2.40;3.2.41;3.2.42;3.2.43;3.2.44;3.2.45;</t>
  </si>
  <si>
    <t>3.2.38;3.3.2.40;3.2.41;3.2.42;3.2.43;3.2.44;3.2.45;</t>
  </si>
  <si>
    <t>3.2.38;3.2.39;3.2.41;3.2.42;3.2.43;3.2.44;3.2.45;</t>
  </si>
  <si>
    <t>3.2.38;3.2.39;3.2.40;33.2.42;3.2.43;3.2.44;3.2.45;</t>
  </si>
  <si>
    <t>3.2.38;3.2.39;3.2.40;3.2.41;3.2.43;3.2.44;3.2.45;</t>
  </si>
  <si>
    <t>3.2.38;3.2.39;3.2.40;3.2.41;3.2.42;;3.2.44;3.2.45;</t>
  </si>
  <si>
    <t>3.2.38;3.2.39;3.2.40;3.2.41;3.2.42;3.2.43;33.2.45;</t>
  </si>
  <si>
    <t>3.2.38;3.2.39;3.2.40;3.2.41;3.2.42;3.2.43;3.2.44;</t>
  </si>
  <si>
    <t>3.4.1.</t>
  </si>
  <si>
    <t>3.4.1.;3.4.2.;3.4.4.;3.4.5.;3.4.6.</t>
  </si>
  <si>
    <t>3.4.2.;3.4.4.;3.4.5.;3.4.6.</t>
  </si>
  <si>
    <t>3.4.1.;3.4.4.;3.4.5.;3.4.6.</t>
  </si>
  <si>
    <t>3.4.1.;3.4.2.;.3.4.5.;3.4.6.</t>
  </si>
  <si>
    <t>3.4.1.;3.4.2.;3.4.4.;3.4.6.</t>
  </si>
  <si>
    <t>3.4.1.;3.4.2.;3.4.4.;3.4.5.;</t>
  </si>
  <si>
    <t>UZDEVUMS U1-1. Uzlabot atkritumu šķirošanas pieejamību,sakārtot lielgabarīta un individuālo būvatkritumu izvešanu+A8</t>
  </si>
  <si>
    <t>RĪCĪBU VIRZIENS RV-1 Videi draudzīgu transportsistēmu un mājokļu attīstīšana.</t>
  </si>
  <si>
    <t>UZDEVUMS U1-2. Attīstīt videi draudzīgu transportsistēmu un veloceliņu tīklu pilsētās, sasaistot pilsētās dažādas to daļas un pašas pilsētas ar tuvākajām apdzīvotajām vietām</t>
  </si>
  <si>
    <t>UZDEVUMS U1-3. Atjaunot ūdenssaimniecības infrastruktūru un paplašināt aptverošo teritoriju</t>
  </si>
  <si>
    <t xml:space="preserve">UZDEVUMS U1-4. Palielināt siltumenerģijas apgādes tīklu energoefektivitāti </t>
  </si>
  <si>
    <t>UZDEVUMS U1-5. Uzlabot publisko un daudzdzīvokļu ēku energoefektivitāti</t>
  </si>
  <si>
    <t>UZDEVUMS U1-6. Nodrošināt vides kvalitātes saglabāšanu, dabas resursu uzlabošanu un vides risku mazināšanu</t>
  </si>
  <si>
    <t>UZDEVUMS U3-4. Ieviest satiksmes drošības risinājumus</t>
  </si>
  <si>
    <t>UZDEVUMS U3-3.Izstrādāt novada Mobilitātes plānu</t>
  </si>
  <si>
    <t xml:space="preserve"> RĪCĪBU VIRZIENS RV-3. Pakalpojumu ērtas pieejamības nodrošināšana</t>
  </si>
  <si>
    <t xml:space="preserve"> RĪCĪBU VIRZIENS RV-2. Apdzīvoto vietu nodrošināšana ar publisko pakalpojumu grozu</t>
  </si>
  <si>
    <t xml:space="preserve"> RĪCĪBU VIRZIENS RV-5 Atbalsts uzņēmējdarbības centriem, teritorijām un aktivitātēm.</t>
  </si>
  <si>
    <t xml:space="preserve"> RĪCĪBU VIRZIENS RV-6. Mūsdienīgu pakalpojumu sniegšanas formu ieviešana un divvirzienu komunikācijas attīstīšana.</t>
  </si>
  <si>
    <t xml:space="preserve"> UZDEVUMS U6-2.  Attīstīt  E-pārvaldes risinājumus</t>
  </si>
  <si>
    <t xml:space="preserve"> UZDEVUMS U6-4.  Izveidot atbalsta sistēmu apkaimju NVO vietējo jautājumu risināšanai.</t>
  </si>
  <si>
    <t>Ēkas Skolas ielā 4, Ikšķilē, energoefektivitātes uzlabošana un pārbūve par daudzfunkcionālu pakalpojumu centru</t>
  </si>
  <si>
    <t xml:space="preserve">Veikti ēkas Skolas ielā 4, Ikšķilē, pārbūves darbi, uzlabojot tās enegoefektivitāti, pielāgojot daudzfunkcionālā pakalpojuma centra (biroji, uzņemējdarbība ģimenes ārstu prakses) funkcijai. </t>
  </si>
  <si>
    <t xml:space="preserve">Apgaismojuma izbūve Meņģeles  pagastā. </t>
  </si>
  <si>
    <t>Izbūvēts ielu apgaismojums Madlienas ciemā</t>
  </si>
  <si>
    <t>Apgaismojuma izbūve Madlienas ciemā</t>
  </si>
  <si>
    <t>Apgaismojuma izbūve Ķeipenes  ciemā</t>
  </si>
  <si>
    <t>Apgaismojuma izbūve Lauberes ciemā</t>
  </si>
  <si>
    <t>Apgaismojuma izbūve Krapes ciemā</t>
  </si>
  <si>
    <t>Izbūvēts ielu apgaismojums Lauberes ciemā</t>
  </si>
  <si>
    <t>Izbūvēts ielu apgaismojums Krapes ciemā</t>
  </si>
  <si>
    <t>Lauberes pag. pārvalde</t>
  </si>
  <si>
    <t>3.2.49</t>
  </si>
  <si>
    <t xml:space="preserve">AS"Sadales tīkls" </t>
  </si>
  <si>
    <t>AS"Sadales tīkls"</t>
  </si>
  <si>
    <t xml:space="preserve">Ēka "Viļņi", Ķeipenē, Ķeipenes pag. tiks pārbūvēta daudzfunkcionālā centra vajadzībām:
-jumta nomaiņa, apkures ierīkošana;
-1.stāvs tiks pielāgots pašdarbības kolektīvu ģerbtuvēm;
2.stāvā tiks izveidoti izstāžu zāles. 
</t>
  </si>
  <si>
    <t xml:space="preserve">Ķeipenes pagasta pārvalde. </t>
  </si>
  <si>
    <t xml:space="preserve"> UZDEVUMS U5-1. Nodrošināt biznesa teritorijas ar iespēju pieslēgties tehniskās infrastruktūras tīkliem. Veidot lauku biznesa parkus </t>
  </si>
  <si>
    <t xml:space="preserve"> UZDEVUMS U5-3. Izstrādāt un ieviest novada mārketinga stratēģiju un atbalsta pasākumus uzņēmējdarbībai</t>
  </si>
  <si>
    <t>5.1.1</t>
  </si>
  <si>
    <t>5.1.2</t>
  </si>
  <si>
    <t>5.1.3</t>
  </si>
  <si>
    <t>5.1.4</t>
  </si>
  <si>
    <t>5.3.1</t>
  </si>
  <si>
    <t>5.3.2</t>
  </si>
  <si>
    <t>5.1.1.</t>
  </si>
  <si>
    <t xml:space="preserve">   UZDEVUMS U5-4.Veidot informācijas sistēmu mazajai un vidējai uzņēmējdarbībai par pieejamām telpām un ražošanas teritorijām privātajā un publiskajā sektorā</t>
  </si>
  <si>
    <t>5.4.3</t>
  </si>
  <si>
    <t>5.4.4</t>
  </si>
  <si>
    <t xml:space="preserve"> UZDEVUMS U5-5. Nodrošināt pievilcīgas novada apkārtējās teritorijas radīšanu un uzturēšanu rekreācijai un uzņēmējdarbībai</t>
  </si>
  <si>
    <t>5.5.5</t>
  </si>
  <si>
    <t>5.5.6</t>
  </si>
  <si>
    <t>5.5.7</t>
  </si>
  <si>
    <t>5.5.8</t>
  </si>
  <si>
    <t>5.5.9</t>
  </si>
  <si>
    <t>5.5.10</t>
  </si>
  <si>
    <t>5.5.11</t>
  </si>
  <si>
    <t>5.5.12</t>
  </si>
  <si>
    <t>5.5.13</t>
  </si>
  <si>
    <t>5.5.14</t>
  </si>
  <si>
    <t>5.5.15</t>
  </si>
  <si>
    <t>5.5.16</t>
  </si>
  <si>
    <t>5.5.17</t>
  </si>
  <si>
    <t>5.5.18</t>
  </si>
  <si>
    <t>5.5.19</t>
  </si>
  <si>
    <t>5.5.2-8.</t>
  </si>
  <si>
    <t>5.5.1.-.5. 5.8;5.5.12;5.5.13;5.5.18;</t>
  </si>
  <si>
    <t>5.5.1.-8;5.5.11;5.5.12;5.13;5.5.18;</t>
  </si>
  <si>
    <t>5.5.1.-.5.5.8</t>
  </si>
  <si>
    <t>5.5.8;5.5.9;5.5.16;5.5.17</t>
  </si>
  <si>
    <t>5.5.1.-5.5.8;5.5.12;5.5.13;5.5.18</t>
  </si>
  <si>
    <t>5.5.1-5.5.8;5.5.10;5.5.16</t>
  </si>
  <si>
    <t>5.5.1.-5.5.5. 5.5;8.-5.5.13;5.5.18</t>
  </si>
  <si>
    <t>5.5.1.-5.5.8;5.5.11;5.5.12;5.5.18</t>
  </si>
  <si>
    <t>5.5.8;5.5.9;;5.5.17;</t>
  </si>
  <si>
    <t>5.5.8;5.5.9;5.5.10;5.5.16</t>
  </si>
  <si>
    <t>5.5.1.-5.5.8;5.5.11;5.5.13</t>
  </si>
  <si>
    <t xml:space="preserve"> UZDEVUMS U5-6. Atbalsta pasākumu izstrāde sociālās uzņēmējdarbības attīstīšanai novadā</t>
  </si>
  <si>
    <t xml:space="preserve"> UZDEVUMS U2-1. Saglabāt un attīstīt izglītības un kultūras iestāžu pakalpojumus, nodrošinot to optimālo tīklu visa novada teritorijā</t>
  </si>
  <si>
    <t>2.1.1</t>
  </si>
  <si>
    <t>2.1.2</t>
  </si>
  <si>
    <t>2.1.3</t>
  </si>
  <si>
    <t>2.1.4</t>
  </si>
  <si>
    <t>2.1.5</t>
  </si>
  <si>
    <t>2.1.6</t>
  </si>
  <si>
    <t>2.1.7</t>
  </si>
  <si>
    <t>2.1.8</t>
  </si>
  <si>
    <t>2.1.9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</si>
  <si>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</si>
  <si>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</si>
  <si>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</si>
  <si>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</si>
  <si>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</si>
  <si>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</si>
  <si>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</si>
  <si>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</si>
  <si>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</si>
  <si>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</si>
  <si>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</si>
  <si>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</si>
  <si>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</si>
  <si>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</si>
  <si>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</si>
  <si>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</si>
  <si>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</si>
  <si>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</si>
  <si>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</si>
  <si>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</si>
  <si>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</si>
  <si>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</si>
  <si>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</si>
  <si>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</si>
  <si>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</si>
  <si>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</si>
  <si>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</si>
  <si>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</si>
  <si>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</si>
  <si>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</si>
  <si>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</si>
  <si>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</si>
  <si>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</si>
  <si>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</si>
  <si>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</si>
  <si>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</si>
  <si>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</si>
  <si>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</si>
  <si>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</si>
  <si>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</si>
  <si>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</si>
  <si>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</si>
  <si>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</si>
  <si>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</si>
  <si>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</si>
  <si>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</si>
  <si>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</si>
  <si>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</si>
  <si>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</si>
  <si>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</si>
  <si>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</si>
  <si>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</si>
  <si>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 xml:space="preserve"> UZDEVUMS U2-2. Nodrošināt pirmsskolas izglītības iestāžu kapacitāti</t>
  </si>
  <si>
    <t xml:space="preserve"> UZDEVUMS U2-4. Palielināt veselības aprūpes un sociālo pakalpojumu grozu</t>
  </si>
  <si>
    <t xml:space="preserve"> UZDEVUMS U3-2.Veikt ceļu remontu un atjaunošanu </t>
  </si>
  <si>
    <t>2.1.1;2.1.4;2.5;2.1.15;2.1.27;2.1.30;2.1.32;2.1.33;2.1.34;2.1.36;2.1.58</t>
  </si>
  <si>
    <t>2.1.8;2.1.9;2.1.12;2.1.14;2.1.22;2.1.24;2.1.29</t>
  </si>
  <si>
    <t>2.1.1;2.1.5;2.1.15;2.1.27;2.1.30;2.1.32;2.1.33;2.1.36;2.1.34;2.1.58</t>
  </si>
  <si>
    <t>2.1.1;2.1.4;2.1.15;2.1.27;2.1.30;2.1.32;2.1.33;2.1.36;2.1.34;2.1.58</t>
  </si>
  <si>
    <t>2.1.7;2.1.13;2.1.17;2.1.18;</t>
  </si>
  <si>
    <t>2.1.6;2.1.13;2.1.17;2.1.18;</t>
  </si>
  <si>
    <t>2.1.2;2.1.9;2.1.12;2.1.14;2.1.22;2.1.24;2.1.29</t>
  </si>
  <si>
    <t>2.1.2;2.1.8;2.1.12;2.1.14;2.1.22;2.1.24;2.1.29</t>
  </si>
  <si>
    <t>2.1.21;2.1.25;</t>
  </si>
  <si>
    <t>2.1.16;2.1.19;2.1.20;2.2.26;2.1.28;2.1.39</t>
  </si>
  <si>
    <t>2.1.2;2.1.8;2.1.9;2.1.14;2.1.22;2.1.24;2.1.29</t>
  </si>
  <si>
    <t>2.1.6;2.1.7;2.1.17;2.1.18;</t>
  </si>
  <si>
    <t>2.1.2;2.1.8;2.1.9;2.1.12;2.1.22;2.1.24;2.1.29</t>
  </si>
  <si>
    <t>2.1.1;2.1.4;2.1.5;21.27;2.1.30;2.1.32;2.1.33;2.1.34;2.1.36;2.1.58</t>
  </si>
  <si>
    <t>2.1.11;2.1.19;2.1.20;2.1.26;2.218;2.1.39</t>
  </si>
  <si>
    <t>2.1.6;2.1.7;2.1.13;2.1.18;</t>
  </si>
  <si>
    <t>2.1.6;2.1.7;2.1.17;2.1.13;</t>
  </si>
  <si>
    <t>2.1.11;2.1.16;2.1.20;2.1.26;2.1.28;2.1.39</t>
  </si>
  <si>
    <t>2.1.11;2.1.16;2.1.19;2.26;2.1.28;2.1.39</t>
  </si>
  <si>
    <t>2.1.10;2.1.25;</t>
  </si>
  <si>
    <t>2.1.2;2.1.8;2.1.9;21.12;2.1.14;2.1.24;2.1.29</t>
  </si>
  <si>
    <t>2.1.37;21.31</t>
  </si>
  <si>
    <t>2.1.2;2.1.8;2.1.9;2.1.12;2.1.14;;2.1.29</t>
  </si>
  <si>
    <t>2.1.10.;2.1.21</t>
  </si>
  <si>
    <t>2.1.11;2.1.16;2.1.19;2.1.20;2.1.28;2.1.39</t>
  </si>
  <si>
    <t>2.1.1;2.1.4;2.1.5;2.1.15;2.1.30;2.1.32;2.1.33;2.1.34;2.1.36;21.58</t>
  </si>
  <si>
    <t>2.1.11;2;1.16;2.1.19;2.1.20;2.1.26;;2.1.39</t>
  </si>
  <si>
    <t>2.1.2;2.1.8;2.1.9;2.1.12;2.114;2.1.24;</t>
  </si>
  <si>
    <t>2.1.1;2.1.4;2.5;1.2.15;2.1.27;2.1.32;2.1.33;2.1.34;2.1.36;2.1.58</t>
  </si>
  <si>
    <t>2.1.1;2.1.4;2.1.5;2.1.27;2.1.30;2.1.33;2.1.34;;2.1.36;2.1.58</t>
  </si>
  <si>
    <t>2.1.1;2.1.4;2.1.5;2.1.15;2.1.27;21.30;2.1.32;2.1.34;;2.1.36.;2.1.58</t>
  </si>
  <si>
    <t>2.1.1;2.1.4;1.5;2.1.15;2.1.27;2.1.30;2.1.32;2.1.33;;2.1.36.21.58</t>
  </si>
  <si>
    <t>2.1.40-56;</t>
  </si>
  <si>
    <r>
      <t>2</t>
    </r>
    <r>
      <rPr>
        <sz val="14"/>
        <rFont val="Arial"/>
        <family val="2"/>
        <charset val="186"/>
      </rPr>
      <t>.1.1;2.1.4;2.1.5;2.1.15;2.1.27;2.1.30;2.1.32;2.1.33;2.1.36.;2.</t>
    </r>
    <r>
      <rPr>
        <sz val="14"/>
        <color theme="1"/>
        <rFont val="Arial"/>
        <family val="2"/>
        <charset val="186"/>
      </rPr>
      <t>1.58</t>
    </r>
  </si>
  <si>
    <t>2.1.23;2.1.31</t>
  </si>
  <si>
    <t>2.1.11;2;1.16;2.1.19;2.1.20;2.1.26;2.1.28;</t>
  </si>
  <si>
    <t>2.1.35;2.1.41-56;</t>
  </si>
  <si>
    <t>2.1.35;2.1.40;2.1.42-56;</t>
  </si>
  <si>
    <t>2.1.35;21.40;2.2.41;2.1.43-56;</t>
  </si>
  <si>
    <t>2.1.35;2.1.40-43;.2.1.45-56;</t>
  </si>
  <si>
    <t>2.1.35;2.1.40-44;.2.1.46-56;</t>
  </si>
  <si>
    <t>2.1.35;2.1.40-45;.2.1.47-56;</t>
  </si>
  <si>
    <t>2.1.35;2.1.40-46;.2.1.48-56;</t>
  </si>
  <si>
    <t>2.1.35;2.1.40-47;.2.1.49-56;</t>
  </si>
  <si>
    <t>21.35;2.1.40-48;.2.1.50-56;</t>
  </si>
  <si>
    <t>2.1.35;2.1.40-49;.2.1.51-56;</t>
  </si>
  <si>
    <t>2.1.35;2.1.40-51;.2.1.53-56;</t>
  </si>
  <si>
    <t>2.1.35;2.1.40-52;.2.1.54-56;</t>
  </si>
  <si>
    <t>2.1.35;2.1.40-53;2.1.55;2.1.56;</t>
  </si>
  <si>
    <t>2.1.35;2.1.40-54;2.1.55;2.1.56;</t>
  </si>
  <si>
    <t>2.1.35;2.1.40-55</t>
  </si>
  <si>
    <t>2.1.59;2.1.60</t>
  </si>
  <si>
    <t>2.1.1;2.1.4;2.1.5;2.1.15;2.2.27;2.2.30;2.2.32;2.2.33;2.2.34;22.36;</t>
  </si>
  <si>
    <t>2.1.57;2.1.59</t>
  </si>
  <si>
    <t xml:space="preserve">Ēkas "Viļņi", Ķeipenē, Ķeipenes pag.,Ogres nov., pārbūve par daudzfunkcionālo centru  </t>
  </si>
  <si>
    <t>2.1.3;</t>
  </si>
  <si>
    <t>2.1.8;2.1.38</t>
  </si>
  <si>
    <t>2.2.6.;2.2.11;</t>
  </si>
  <si>
    <t>2.2.5;2.2.7;2.3.8;2.2.9;2.2.10</t>
  </si>
  <si>
    <t>2.2.4;</t>
  </si>
  <si>
    <t>2.2.3;</t>
  </si>
  <si>
    <t>2.2.2;2.2.7;2.2.8;2.2.9;2.2.10</t>
  </si>
  <si>
    <t>2.2.1.;2.2.11;</t>
  </si>
  <si>
    <t>2.2.2;2.2.52.2.8;2.2.9;2.2.10</t>
  </si>
  <si>
    <t>22.2;2.2.7;2.2.8;2.2.10</t>
  </si>
  <si>
    <t>2.2.2;2.2.5;2.2.7;2.2.9;2.2.10</t>
  </si>
  <si>
    <t>2.2.2;2.2.5;2.2.7;2.2.8;2.2.9</t>
  </si>
  <si>
    <t>2.2.1.;22.6;</t>
  </si>
  <si>
    <t>23.1;2.3.3;2.3.5;2.3.6;2.3.9;2.3.11-14;2.3.21;2.3.22;</t>
  </si>
  <si>
    <t>2.3.8;</t>
  </si>
  <si>
    <t>2.3.1;2.3.5;2.3.6;2.3.9;2.3.11-14;2.3.21;2.3.22;</t>
  </si>
  <si>
    <t>2.3.10;2.3.17;2.3.20</t>
  </si>
  <si>
    <t>2.3.12</t>
  </si>
  <si>
    <t>2.3.13</t>
  </si>
  <si>
    <t>2.3.14</t>
  </si>
  <si>
    <t>2.3.15</t>
  </si>
  <si>
    <t>2.3.16</t>
  </si>
  <si>
    <t>2.3.17</t>
  </si>
  <si>
    <t>2.3.18</t>
  </si>
  <si>
    <t>2.3.19</t>
  </si>
  <si>
    <t>2.3.20</t>
  </si>
  <si>
    <t>2.3.21</t>
  </si>
  <si>
    <t>2.3.22</t>
  </si>
  <si>
    <t>2.3.1;2.3.3;2.3.6;2.3.9;2.3.11-14;2.3.21;2.3.22;</t>
  </si>
  <si>
    <t>2.3.1;2.3.3;2.3.5;2.3.9;2.4.11-14;2.3.21;2.3.22;</t>
  </si>
  <si>
    <t>2.3.4;2.3.17;2.3.20</t>
  </si>
  <si>
    <t>2.3.1;2.3.3;2.3.5;2.3.6;2.3.9;2.3.12-14;2.3.21;2.3.22;</t>
  </si>
  <si>
    <t>2.3.1;2.3.3;2.3.5;2.3.6;2.3.9;2.3.11;2.3.13;14;2.3.21;2.3.22;</t>
  </si>
  <si>
    <t>2.3.1;2.3.3;2.3.5;2.3.6;2.3.9;2.3.11;2.3.12;14;2.3.21;2.3.22;</t>
  </si>
  <si>
    <t>2.3.1;2.3.3;2.3.5;2.3.6;2.3.9;2.3.11;2.3.12;13;2.3.21;2.3.22;</t>
  </si>
  <si>
    <t>2.3.16;</t>
  </si>
  <si>
    <t>2.3.15;</t>
  </si>
  <si>
    <t>2.3.4;2.3.10;2.3.20</t>
  </si>
  <si>
    <t>2.3.1;2.3.3;2.3.5;2.3.6;2.3.9;2.3.11;2.3.12;13; 2.3.19;2.3.21;2.3.22;</t>
  </si>
  <si>
    <t>2.3.1;2.3.3;2.3.5;2.3.6;2.3.9;2.3.11;2.3.12;13; 2.3.18;2.3.21;2.3.22;</t>
  </si>
  <si>
    <t>2.3.4;2.3.10;2.4.17</t>
  </si>
  <si>
    <t>2.3.1;2.3.3;2.3.5;2.3.6;2.3.9;2.3.11;2.3.12;13; 2.3.18;2.3.19;2.3.22;</t>
  </si>
  <si>
    <t>2.3.1;2.3.3;2.4.5;2.3.6;2.3.9;2.3.11;2.3.12;13; 2.3.18;2.3.19;2.3.21;</t>
  </si>
  <si>
    <t>2.4.1;2.4.4;2.4.4;2.4.6;2.4.7;</t>
  </si>
  <si>
    <t>1.4.1;</t>
  </si>
  <si>
    <t>2.4.1;2.4.4;2.4.5;2.4.6;2.4.7;</t>
  </si>
  <si>
    <t>2.4.1;2.4.3;2.4.5;2.4.6;2.4.7;</t>
  </si>
  <si>
    <t>2.4.1;2.4.3;2.4.4;2.4.6;2.4.7;</t>
  </si>
  <si>
    <t>2.4.1;2.4.3;2.4.4;2.4.6;2.4.5;</t>
  </si>
  <si>
    <t xml:space="preserve"> UZDEVUMS U2-3. Nodrošināt sporta un atpūtas infrastruktūras attīstību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</si>
</sst>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_ ;\-0\ "/>
    <numFmt numFmtId="165" formatCode="_-* #,##0.0_-;\-* #,##0.0_-;_-* &quot;-&quot;??_-;_-@_-"/>
    <numFmt numFmtId="166" formatCode="#,##0.0"/>
    <numFmt numFmtId="167" formatCode="_-* #,##0_-;\-* #,##0_-;_-* &quot;-&quot;??_-;_-@_-"/>
    <numFmt numFmtId="168" formatCode="0.0_ ;\-0.0\ "/>
    <numFmt numFmtId="169" formatCode="_-* #,##0.0_-;\-* #,##0.0_-;_-* \-??_-;_-@_-"/>
  </numFmts>
  <fonts count="22" x14ac:knownFonts="1">
    <font>
      <sz val="11"/>
      <color theme="1"/>
      <name val="Calibri"/>
      <family val="2"/>
      <scheme val="minor"/>
    </font>
    <font>
      <sz val="11"/>
      <color theme="1"/>
      <name val="Calibri"/>
      <family val="2"/>
      <scheme val="minor"/>
    </font>
    <font>
      <sz val="10"/>
      <name val="Arial"/>
      <family val="2"/>
      <charset val="186"/>
    </font>
    <font>
      <sz val="11"/>
      <color indexed="8"/>
      <name val="Calibri"/>
      <family val="2"/>
    </font>
    <font>
      <sz val="14"/>
      <color theme="1"/>
      <name val="Arial"/>
      <family val="2"/>
      <charset val="186"/>
    </font>
    <font>
      <sz val="14"/>
      <name val="Arial"/>
      <family val="2"/>
      <charset val="186"/>
    </font>
    <font>
      <i/>
      <sz val="14"/>
      <color theme="1"/>
      <name val="Arial"/>
      <family val="2"/>
      <charset val="186"/>
    </font>
    <font>
      <b/>
      <sz val="14"/>
      <name val="Arial"/>
      <family val="2"/>
      <charset val="186"/>
    </font>
    <font>
      <sz val="14"/>
      <color theme="1"/>
      <name val="Calibri"/>
      <family val="2"/>
      <scheme val="minor"/>
    </font>
    <font>
      <sz val="8"/>
      <name val="Calibri"/>
      <family val="2"/>
      <scheme val="minor"/>
    </font>
    <font>
      <b/>
      <sz val="14"/>
      <color theme="1"/>
      <name val="Arial"/>
      <family val="2"/>
      <charset val="186"/>
    </font>
    <font>
      <sz val="14"/>
      <color indexed="8"/>
      <name val="Arial"/>
      <family val="2"/>
      <charset val="186"/>
    </font>
    <font>
      <sz val="14"/>
      <color theme="1" tint="4.9989318521683403E-2"/>
      <name val="Arial"/>
      <family val="2"/>
      <charset val="186"/>
    </font>
    <font>
      <sz val="14"/>
      <color rgb="FFFF0000"/>
      <name val="Arial"/>
      <family val="2"/>
      <charset val="186"/>
    </font>
    <font>
      <b/>
      <sz val="14"/>
      <color rgb="FFFF0000"/>
      <name val="Arial"/>
      <family val="2"/>
      <charset val="186"/>
    </font>
    <font>
      <sz val="14"/>
      <color rgb="FF000000"/>
      <name val="Arial"/>
      <family val="2"/>
      <charset val="186"/>
    </font>
    <font>
      <b/>
      <sz val="11"/>
      <color theme="1"/>
      <name val="Calibri"/>
      <family val="2"/>
      <scheme val="minor"/>
    </font>
    <font>
      <i/>
      <sz val="14"/>
      <name val="Arial"/>
      <family val="2"/>
      <charset val="186"/>
    </font>
    <font>
      <b/>
      <sz val="16"/>
      <color theme="1"/>
      <name val="Arial"/>
      <family val="2"/>
      <charset val="186"/>
    </font>
    <font>
      <sz val="16"/>
      <color theme="1"/>
      <name val="Arial"/>
      <family val="2"/>
      <charset val="186"/>
    </font>
    <font>
      <b/>
      <sz val="14"/>
      <color indexed="8"/>
      <name val="Arial"/>
      <family val="2"/>
      <charset val="186"/>
    </font>
    <font>
      <sz val="16"/>
      <color theme="1"/>
      <name val="Calibri"/>
      <family val="2"/>
      <scheme val="minor"/>
    </font>
  </fonts>
  <fills count="9">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rgb="FF00FF00"/>
        <bgColor indexed="64"/>
      </patternFill>
    </fill>
    <fill>
      <patternFill patternType="solid">
        <fgColor rgb="FF99FF99"/>
        <bgColor indexed="64"/>
      </patternFill>
    </fill>
  </fills>
  <borders count="50">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top style="medium">
        <color auto="1"/>
      </top>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bottom/>
      <diagonal/>
    </border>
    <border>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indexed="64"/>
      </right>
      <top/>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rgb="FF999999"/>
      </right>
      <top/>
      <bottom style="medium">
        <color rgb="FF999999"/>
      </bottom>
      <diagonal/>
    </border>
    <border>
      <left style="medium">
        <color auto="1"/>
      </left>
      <right/>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style="medium">
        <color auto="1"/>
      </right>
      <top style="thin">
        <color auto="1"/>
      </top>
      <bottom/>
      <diagonal/>
    </border>
    <border>
      <left style="thin">
        <color indexed="8"/>
      </left>
      <right style="medium">
        <color auto="1"/>
      </right>
      <top style="thin">
        <color indexed="8"/>
      </top>
      <bottom style="thin">
        <color indexed="8"/>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right style="thin">
        <color indexed="64"/>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thin">
        <color auto="1"/>
      </top>
      <bottom/>
      <diagonal/>
    </border>
  </borders>
  <cellStyleXfs count="5">
    <xf numFmtId="0" fontId="0" fillId="0" borderId="0"/>
    <xf numFmtId="43" fontId="1" fillId="0" borderId="0" applyFont="0" applyFill="0" applyBorder="0" applyAlignment="0" applyProtection="0"/>
    <xf numFmtId="0" fontId="2" fillId="0" borderId="0"/>
    <xf numFmtId="0" fontId="3" fillId="0" borderId="0"/>
    <xf numFmtId="9" fontId="1" fillId="0" borderId="0" applyFont="0" applyFill="0" applyBorder="0" applyAlignment="0" applyProtection="0"/>
  </cellStyleXfs>
  <cellXfs count="362">
    <xf numFmtId="0" fontId="0" fillId="0" borderId="0" xfId="0"/>
    <xf numFmtId="0" fontId="5" fillId="0" borderId="2" xfId="0" applyFont="1" applyFill="1" applyBorder="1" applyAlignment="1">
      <alignment horizontal="center" vertical="center"/>
    </xf>
    <xf numFmtId="3" fontId="5" fillId="0" borderId="2" xfId="0" applyNumberFormat="1" applyFont="1" applyFill="1" applyBorder="1" applyAlignment="1">
      <alignment horizontal="center" vertical="center"/>
    </xf>
    <xf numFmtId="0" fontId="5" fillId="0" borderId="2" xfId="0" applyFont="1" applyBorder="1" applyAlignment="1">
      <alignment horizontal="center" vertical="center"/>
    </xf>
    <xf numFmtId="3" fontId="4" fillId="0" borderId="2" xfId="1" applyNumberFormat="1" applyFont="1" applyFill="1" applyBorder="1" applyAlignment="1">
      <alignment horizontal="center" vertical="center"/>
    </xf>
    <xf numFmtId="0" fontId="4" fillId="0" borderId="0" xfId="0" applyFont="1"/>
    <xf numFmtId="0" fontId="10" fillId="8" borderId="0" xfId="0" applyFont="1" applyFill="1"/>
    <xf numFmtId="0" fontId="10" fillId="0" borderId="0" xfId="0" applyFont="1"/>
    <xf numFmtId="0" fontId="5" fillId="0" borderId="0" xfId="0" applyFont="1" applyFill="1"/>
    <xf numFmtId="0" fontId="4" fillId="0" borderId="0" xfId="0" applyFont="1" applyAlignment="1">
      <alignment vertical="center"/>
    </xf>
    <xf numFmtId="0" fontId="4" fillId="0" borderId="2" xfId="0" applyFont="1" applyBorder="1"/>
    <xf numFmtId="164" fontId="5" fillId="0" borderId="2" xfId="2" applyNumberFormat="1" applyFont="1" applyFill="1" applyBorder="1" applyAlignment="1">
      <alignment horizontal="center" vertical="center" wrapText="1"/>
    </xf>
    <xf numFmtId="165" fontId="5" fillId="0" borderId="2" xfId="2"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xf>
    <xf numFmtId="0" fontId="10" fillId="0" borderId="0" xfId="0" applyFont="1" applyFill="1"/>
    <xf numFmtId="0" fontId="4" fillId="0" borderId="0" xfId="0" applyFont="1" applyFill="1"/>
    <xf numFmtId="3" fontId="4" fillId="0" borderId="2" xfId="2" applyNumberFormat="1" applyFont="1" applyFill="1" applyBorder="1" applyAlignment="1">
      <alignment horizontal="center" vertical="center"/>
    </xf>
    <xf numFmtId="49" fontId="4" fillId="0" borderId="2" xfId="2" applyNumberFormat="1" applyFont="1" applyFill="1" applyBorder="1" applyAlignment="1">
      <alignment horizontal="center" vertical="center" wrapText="1"/>
    </xf>
    <xf numFmtId="165"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3" fontId="4" fillId="0" borderId="2" xfId="0" applyNumberFormat="1" applyFont="1" applyFill="1" applyBorder="1" applyAlignment="1">
      <alignment horizontal="center" vertical="center"/>
    </xf>
    <xf numFmtId="0" fontId="4" fillId="0" borderId="0" xfId="0" applyFont="1" applyFill="1" applyBorder="1"/>
    <xf numFmtId="0" fontId="4" fillId="0" borderId="2" xfId="0" applyFont="1" applyFill="1" applyBorder="1" applyAlignment="1">
      <alignment horizontal="center" vertical="center" wrapText="1"/>
    </xf>
    <xf numFmtId="0" fontId="4" fillId="0" borderId="0" xfId="0" applyFont="1" applyFill="1" applyAlignment="1">
      <alignment horizontal="center"/>
    </xf>
    <xf numFmtId="0" fontId="4" fillId="0" borderId="2" xfId="0" applyFont="1" applyBorder="1" applyAlignment="1">
      <alignment horizontal="center" vertical="center" wrapText="1"/>
    </xf>
    <xf numFmtId="0" fontId="4" fillId="7" borderId="0" xfId="0" applyFont="1" applyFill="1"/>
    <xf numFmtId="0" fontId="4" fillId="0" borderId="0" xfId="0" applyFont="1" applyAlignment="1">
      <alignment wrapText="1"/>
    </xf>
    <xf numFmtId="0" fontId="4" fillId="0" borderId="0" xfId="0" applyFont="1" applyFill="1" applyAlignment="1">
      <alignment wrapText="1"/>
    </xf>
    <xf numFmtId="0" fontId="5" fillId="0" borderId="0" xfId="0" applyFont="1" applyFill="1" applyBorder="1" applyAlignment="1">
      <alignment horizontal="center" vertical="center"/>
    </xf>
    <xf numFmtId="3" fontId="7" fillId="0" borderId="0" xfId="1" applyNumberFormat="1" applyFont="1" applyFill="1" applyBorder="1" applyAlignment="1">
      <alignment horizontal="center" vertical="center"/>
    </xf>
    <xf numFmtId="3" fontId="12" fillId="0" borderId="0" xfId="2" applyNumberFormat="1" applyFont="1" applyFill="1" applyBorder="1" applyAlignment="1">
      <alignment horizontal="center" vertical="center"/>
    </xf>
    <xf numFmtId="0" fontId="4" fillId="0" borderId="0" xfId="0" applyFont="1" applyFill="1" applyBorder="1" applyAlignment="1">
      <alignment wrapTex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4" fillId="0" borderId="0" xfId="0" applyFont="1" applyFill="1" applyBorder="1" applyAlignment="1">
      <alignment horizontal="center"/>
    </xf>
    <xf numFmtId="3" fontId="5" fillId="0" borderId="0" xfId="2" applyNumberFormat="1" applyFont="1" applyFill="1" applyBorder="1" applyAlignment="1">
      <alignment horizontal="center" vertical="center"/>
    </xf>
    <xf numFmtId="0" fontId="5" fillId="0" borderId="0" xfId="0" applyFont="1" applyFill="1" applyBorder="1"/>
    <xf numFmtId="0" fontId="10" fillId="0" borderId="0" xfId="0" applyFont="1" applyFill="1" applyBorder="1"/>
    <xf numFmtId="169" fontId="11"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7" fillId="3" borderId="20" xfId="0" applyFont="1" applyFill="1" applyBorder="1" applyAlignment="1">
      <alignment horizontal="center" vertical="center" wrapText="1"/>
    </xf>
    <xf numFmtId="3" fontId="7" fillId="2" borderId="20" xfId="0" applyNumberFormat="1" applyFont="1" applyFill="1" applyBorder="1" applyAlignment="1">
      <alignment horizontal="center" vertical="center"/>
    </xf>
    <xf numFmtId="0" fontId="7" fillId="2" borderId="20" xfId="0" applyFont="1" applyFill="1" applyBorder="1" applyAlignment="1">
      <alignment horizontal="left" vertical="center"/>
    </xf>
    <xf numFmtId="0" fontId="7" fillId="2" borderId="20" xfId="0" applyFont="1" applyFill="1" applyBorder="1" applyAlignment="1">
      <alignment horizontal="left" vertical="center" wrapText="1"/>
    </xf>
    <xf numFmtId="0" fontId="10" fillId="0" borderId="0" xfId="0" applyFont="1" applyFill="1" applyAlignment="1">
      <alignment horizontal="center" vertical="center" wrapText="1"/>
    </xf>
    <xf numFmtId="3" fontId="7" fillId="0" borderId="2" xfId="1" applyNumberFormat="1" applyFont="1" applyFill="1" applyBorder="1" applyAlignment="1">
      <alignment horizontal="center" vertical="center"/>
    </xf>
    <xf numFmtId="3" fontId="12" fillId="0" borderId="2" xfId="2" applyNumberFormat="1" applyFont="1" applyFill="1" applyBorder="1" applyAlignment="1">
      <alignment horizontal="center" vertical="center"/>
    </xf>
    <xf numFmtId="0" fontId="10" fillId="0" borderId="11" xfId="0" applyFont="1" applyBorder="1" applyAlignment="1">
      <alignment wrapText="1"/>
    </xf>
    <xf numFmtId="0" fontId="4" fillId="0" borderId="4" xfId="0" applyFont="1" applyBorder="1" applyAlignment="1">
      <alignment wrapText="1"/>
    </xf>
    <xf numFmtId="0" fontId="10" fillId="0" borderId="0" xfId="0" applyFont="1" applyAlignment="1">
      <alignment wrapText="1"/>
    </xf>
    <xf numFmtId="3" fontId="10" fillId="0" borderId="5" xfId="0" applyNumberFormat="1" applyFont="1" applyBorder="1" applyAlignment="1">
      <alignment wrapText="1"/>
    </xf>
    <xf numFmtId="3" fontId="4" fillId="0" borderId="2" xfId="0" applyNumberFormat="1" applyFont="1" applyBorder="1" applyAlignment="1">
      <alignment wrapText="1"/>
    </xf>
    <xf numFmtId="0" fontId="10" fillId="0" borderId="11" xfId="0" applyFont="1" applyFill="1" applyBorder="1" applyAlignment="1">
      <alignment wrapText="1"/>
    </xf>
    <xf numFmtId="165" fontId="4" fillId="0" borderId="2" xfId="2" applyNumberFormat="1" applyFont="1" applyFill="1" applyBorder="1" applyAlignment="1">
      <alignment horizontal="center" vertical="center" wrapText="1"/>
    </xf>
    <xf numFmtId="165" fontId="4" fillId="0" borderId="2" xfId="2" applyNumberFormat="1" applyFont="1" applyBorder="1" applyAlignment="1">
      <alignment horizontal="center" vertical="center" wrapText="1"/>
    </xf>
    <xf numFmtId="3" fontId="4" fillId="0" borderId="2" xfId="2" applyNumberFormat="1" applyFont="1" applyFill="1" applyBorder="1" applyAlignment="1">
      <alignment horizontal="center" vertical="center" wrapText="1"/>
    </xf>
    <xf numFmtId="1" fontId="10" fillId="0" borderId="2" xfId="1" applyNumberFormat="1" applyFont="1" applyFill="1" applyBorder="1" applyAlignment="1">
      <alignment horizontal="center" vertical="center"/>
    </xf>
    <xf numFmtId="3" fontId="10" fillId="0" borderId="2" xfId="1" applyNumberFormat="1" applyFont="1" applyFill="1" applyBorder="1" applyAlignment="1">
      <alignment horizontal="center" vertical="center"/>
    </xf>
    <xf numFmtId="3" fontId="10" fillId="0" borderId="2" xfId="2" applyNumberFormat="1" applyFont="1" applyFill="1" applyBorder="1" applyAlignment="1">
      <alignment horizontal="center" vertical="center"/>
    </xf>
    <xf numFmtId="3" fontId="7" fillId="0" borderId="2" xfId="0" applyNumberFormat="1" applyFont="1" applyFill="1" applyBorder="1" applyAlignment="1">
      <alignment horizontal="center" vertical="center"/>
    </xf>
    <xf numFmtId="3" fontId="7" fillId="0" borderId="2" xfId="0" applyNumberFormat="1"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3" fontId="10" fillId="2" borderId="20" xfId="0" applyNumberFormat="1" applyFont="1" applyFill="1" applyBorder="1" applyAlignment="1">
      <alignment horizontal="center" vertical="center"/>
    </xf>
    <xf numFmtId="0" fontId="10" fillId="2" borderId="20" xfId="0" applyFont="1" applyFill="1" applyBorder="1" applyAlignment="1">
      <alignment horizontal="left" vertical="center"/>
    </xf>
    <xf numFmtId="164" fontId="4" fillId="0" borderId="2" xfId="2" applyNumberFormat="1" applyFont="1" applyFill="1" applyBorder="1" applyAlignment="1">
      <alignment horizontal="center" vertical="center" wrapText="1"/>
    </xf>
    <xf numFmtId="168" fontId="4" fillId="0" borderId="2" xfId="0" applyNumberFormat="1"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0" fontId="4" fillId="0" borderId="2" xfId="0" applyFont="1" applyBorder="1" applyAlignment="1">
      <alignment horizontal="center" vertical="center"/>
    </xf>
    <xf numFmtId="3" fontId="10" fillId="0" borderId="2" xfId="2" applyNumberFormat="1" applyFont="1" applyBorder="1" applyAlignment="1">
      <alignment horizontal="center" vertical="center"/>
    </xf>
    <xf numFmtId="0" fontId="5" fillId="0" borderId="0" xfId="0" applyFont="1" applyFill="1" applyBorder="1" applyAlignment="1">
      <alignment wrapText="1"/>
    </xf>
    <xf numFmtId="0" fontId="4" fillId="0" borderId="0" xfId="0" applyFont="1" applyFill="1" applyBorder="1" applyAlignment="1">
      <alignment horizontal="center" wrapText="1"/>
    </xf>
    <xf numFmtId="3" fontId="5" fillId="0" borderId="0" xfId="2" applyNumberFormat="1" applyFont="1" applyFill="1" applyBorder="1" applyAlignment="1">
      <alignment horizontal="center" vertical="center" wrapText="1"/>
    </xf>
    <xf numFmtId="3" fontId="7" fillId="2" borderId="20" xfId="0" applyNumberFormat="1" applyFont="1" applyFill="1" applyBorder="1" applyAlignment="1">
      <alignment horizontal="center" vertical="center" wrapText="1"/>
    </xf>
    <xf numFmtId="0" fontId="7" fillId="3" borderId="20" xfId="0" applyFont="1" applyFill="1" applyBorder="1" applyAlignment="1">
      <alignment horizontal="center" vertical="center" wrapText="1"/>
    </xf>
    <xf numFmtId="0" fontId="10" fillId="0" borderId="0" xfId="0" applyFont="1" applyAlignment="1">
      <alignment horizontal="center" vertical="center" wrapText="1"/>
    </xf>
    <xf numFmtId="49" fontId="4" fillId="0" borderId="2" xfId="0" applyNumberFormat="1" applyFont="1" applyBorder="1" applyAlignment="1">
      <alignment horizontal="center" vertical="center" wrapText="1"/>
    </xf>
    <xf numFmtId="164" fontId="5" fillId="0" borderId="2" xfId="2" applyNumberFormat="1" applyFont="1" applyBorder="1" applyAlignment="1">
      <alignment horizontal="center" vertical="center" wrapText="1"/>
    </xf>
    <xf numFmtId="49" fontId="4" fillId="6" borderId="2" xfId="2" applyNumberFormat="1" applyFont="1" applyFill="1" applyBorder="1" applyAlignment="1">
      <alignment horizontal="center" vertical="center" wrapText="1"/>
    </xf>
    <xf numFmtId="164" fontId="5" fillId="6" borderId="2" xfId="2" applyNumberFormat="1" applyFont="1" applyFill="1" applyBorder="1" applyAlignment="1">
      <alignment horizontal="center" vertical="center" wrapText="1"/>
    </xf>
    <xf numFmtId="0" fontId="5" fillId="0" borderId="0" xfId="0" applyFont="1" applyAlignment="1">
      <alignment horizontal="center" vertical="center"/>
    </xf>
    <xf numFmtId="0" fontId="7" fillId="2" borderId="20" xfId="0" applyFont="1" applyFill="1" applyBorder="1" applyAlignment="1">
      <alignment horizontal="center" vertical="center"/>
    </xf>
    <xf numFmtId="0" fontId="5" fillId="0" borderId="0" xfId="0" applyFont="1" applyFill="1" applyAlignment="1">
      <alignment horizontal="center" vertical="center"/>
    </xf>
    <xf numFmtId="0" fontId="5" fillId="4" borderId="0" xfId="0" applyFont="1" applyFill="1" applyAlignment="1">
      <alignment horizontal="center" vertical="center"/>
    </xf>
    <xf numFmtId="0" fontId="5" fillId="0" borderId="0" xfId="0" applyFont="1" applyBorder="1" applyAlignment="1">
      <alignment horizontal="center" vertical="center"/>
    </xf>
    <xf numFmtId="0" fontId="5" fillId="0" borderId="14" xfId="0" applyFont="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10" fillId="0" borderId="0" xfId="0" applyFont="1" applyAlignment="1">
      <alignment horizontal="center" vertical="center"/>
    </xf>
    <xf numFmtId="0" fontId="4" fillId="0" borderId="18" xfId="0" applyFont="1" applyBorder="1" applyAlignment="1">
      <alignment horizontal="center" vertical="center"/>
    </xf>
    <xf numFmtId="0" fontId="4" fillId="0" borderId="0" xfId="0" applyFont="1" applyFill="1" applyAlignment="1">
      <alignment horizontal="center" vertical="center"/>
    </xf>
    <xf numFmtId="0" fontId="4" fillId="0" borderId="19" xfId="0" applyFont="1" applyBorder="1" applyAlignment="1">
      <alignment horizontal="center" vertical="center"/>
    </xf>
    <xf numFmtId="0" fontId="7"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3" fontId="4" fillId="0" borderId="0" xfId="1" applyNumberFormat="1" applyFont="1" applyFill="1" applyBorder="1" applyAlignment="1">
      <alignment horizontal="center" vertical="center"/>
    </xf>
    <xf numFmtId="3" fontId="4" fillId="0" borderId="2" xfId="3" applyNumberFormat="1" applyFont="1" applyFill="1" applyBorder="1" applyAlignment="1">
      <alignment horizontal="center" vertical="center"/>
    </xf>
    <xf numFmtId="3" fontId="10" fillId="0" borderId="2" xfId="0" applyNumberFormat="1" applyFont="1" applyFill="1" applyBorder="1" applyAlignment="1">
      <alignment horizontal="center" vertical="center"/>
    </xf>
    <xf numFmtId="2" fontId="4" fillId="0" borderId="2" xfId="0" applyNumberFormat="1" applyFont="1" applyFill="1" applyBorder="1" applyAlignment="1">
      <alignment horizontal="center" vertical="center"/>
    </xf>
    <xf numFmtId="0" fontId="10" fillId="0" borderId="2" xfId="0" applyFont="1" applyBorder="1" applyAlignment="1">
      <alignment horizontal="center" vertical="center"/>
    </xf>
    <xf numFmtId="3" fontId="4" fillId="0" borderId="2" xfId="0" applyNumberFormat="1" applyFont="1" applyBorder="1" applyAlignment="1">
      <alignment horizontal="center" vertical="center"/>
    </xf>
    <xf numFmtId="0" fontId="4" fillId="0" borderId="0" xfId="0" applyFont="1" applyAlignment="1">
      <alignment horizontal="center" vertical="center" wrapText="1"/>
    </xf>
    <xf numFmtId="0" fontId="10" fillId="0" borderId="2" xfId="0" applyFont="1" applyFill="1" applyBorder="1" applyAlignment="1">
      <alignment horizontal="center" vertical="center"/>
    </xf>
    <xf numFmtId="0" fontId="7" fillId="2" borderId="20" xfId="0" applyFont="1" applyFill="1" applyBorder="1" applyAlignment="1">
      <alignment horizontal="center" vertical="center" wrapText="1"/>
    </xf>
    <xf numFmtId="0" fontId="4" fillId="3" borderId="0" xfId="0" applyFont="1" applyFill="1" applyBorder="1" applyAlignment="1">
      <alignment horizontal="center" vertical="center" wrapText="1"/>
    </xf>
    <xf numFmtId="1" fontId="4" fillId="0" borderId="2" xfId="2" applyNumberFormat="1" applyFont="1" applyBorder="1" applyAlignment="1">
      <alignment horizontal="center" vertical="center" wrapText="1"/>
    </xf>
    <xf numFmtId="3" fontId="4" fillId="0" borderId="2" xfId="2" applyNumberFormat="1" applyFont="1" applyBorder="1" applyAlignment="1">
      <alignment horizontal="center" vertical="center" wrapText="1"/>
    </xf>
    <xf numFmtId="0" fontId="15" fillId="0" borderId="22" xfId="0" applyFont="1" applyBorder="1" applyAlignment="1">
      <alignment vertical="center" wrapText="1"/>
    </xf>
    <xf numFmtId="0" fontId="5" fillId="2" borderId="20" xfId="0" applyFont="1" applyFill="1" applyBorder="1" applyAlignment="1">
      <alignment horizontal="center" vertical="center" wrapText="1"/>
    </xf>
    <xf numFmtId="0" fontId="10" fillId="0" borderId="0" xfId="0" applyFont="1" applyAlignment="1">
      <alignment horizontal="center" vertical="center" wrapText="1"/>
    </xf>
    <xf numFmtId="0" fontId="7" fillId="2" borderId="8"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5" fillId="0" borderId="2" xfId="0" applyFont="1" applyBorder="1" applyAlignment="1">
      <alignment horizontal="center" vertical="center" wrapText="1"/>
    </xf>
    <xf numFmtId="0" fontId="7" fillId="3" borderId="21"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10" fillId="3" borderId="9" xfId="0" applyFont="1" applyFill="1" applyBorder="1" applyAlignment="1">
      <alignment horizontal="left" vertical="top" wrapText="1"/>
    </xf>
    <xf numFmtId="0" fontId="4" fillId="3" borderId="0" xfId="0" applyFont="1" applyFill="1" applyBorder="1" applyAlignment="1">
      <alignment horizontal="left" vertical="center" wrapText="1"/>
    </xf>
    <xf numFmtId="49" fontId="4" fillId="0" borderId="2" xfId="0" applyNumberFormat="1"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5" xfId="0" applyFont="1" applyBorder="1" applyAlignment="1">
      <alignment horizontal="center" vertical="center"/>
    </xf>
    <xf numFmtId="49" fontId="4" fillId="0" borderId="2"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7" fillId="0" borderId="2" xfId="0" applyNumberFormat="1" applyFont="1" applyBorder="1" applyAlignment="1">
      <alignment horizontal="center" vertical="center"/>
    </xf>
    <xf numFmtId="49" fontId="5"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49" fontId="5" fillId="0" borderId="2" xfId="0" applyNumberFormat="1" applyFont="1" applyBorder="1" applyAlignment="1">
      <alignment horizontal="center" vertical="center" wrapText="1"/>
    </xf>
    <xf numFmtId="0" fontId="5" fillId="0" borderId="2" xfId="0" applyFont="1" applyBorder="1" applyAlignment="1">
      <alignment vertical="center" wrapText="1"/>
    </xf>
    <xf numFmtId="167" fontId="5" fillId="0" borderId="2" xfId="1" applyNumberFormat="1" applyFont="1" applyFill="1" applyBorder="1" applyAlignment="1">
      <alignment horizontal="center" vertical="center" wrapText="1"/>
    </xf>
    <xf numFmtId="168" fontId="5" fillId="0" borderId="2" xfId="0" applyNumberFormat="1" applyFont="1" applyFill="1" applyBorder="1" applyAlignment="1">
      <alignment horizontal="center" vertical="center" wrapText="1"/>
    </xf>
    <xf numFmtId="0" fontId="4" fillId="3" borderId="10" xfId="0" applyFont="1" applyFill="1" applyBorder="1" applyAlignment="1">
      <alignment horizontal="left" vertical="center" wrapText="1"/>
    </xf>
    <xf numFmtId="0" fontId="19" fillId="0" borderId="0" xfId="0" applyFont="1" applyFill="1" applyBorder="1" applyAlignment="1">
      <alignment wrapText="1"/>
    </xf>
    <xf numFmtId="0" fontId="19" fillId="0" borderId="0" xfId="0" applyFont="1" applyAlignment="1">
      <alignment wrapText="1"/>
    </xf>
    <xf numFmtId="0" fontId="10" fillId="0" borderId="0" xfId="0" applyFont="1" applyAlignment="1">
      <alignment horizontal="right"/>
    </xf>
    <xf numFmtId="0" fontId="10" fillId="0" borderId="0" xfId="0" applyFont="1" applyAlignment="1">
      <alignment horizontal="center"/>
    </xf>
    <xf numFmtId="0" fontId="20"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vertical="center"/>
    </xf>
    <xf numFmtId="0" fontId="4" fillId="6" borderId="2" xfId="0" applyFont="1" applyFill="1" applyBorder="1" applyAlignment="1">
      <alignment horizontal="center" vertical="center" wrapText="1"/>
    </xf>
    <xf numFmtId="0" fontId="4" fillId="6" borderId="2" xfId="0" applyFont="1" applyFill="1" applyBorder="1" applyAlignment="1">
      <alignment vertical="center" wrapText="1"/>
    </xf>
    <xf numFmtId="0" fontId="4" fillId="6" borderId="2" xfId="0" applyFont="1" applyFill="1" applyBorder="1" applyAlignment="1">
      <alignment vertical="center"/>
    </xf>
    <xf numFmtId="0" fontId="8" fillId="0" borderId="25"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Alignment="1">
      <alignment horizontal="center" vertical="center" wrapText="1"/>
    </xf>
    <xf numFmtId="49" fontId="5" fillId="0" borderId="15" xfId="0" applyNumberFormat="1" applyFont="1" applyFill="1" applyBorder="1" applyAlignment="1">
      <alignment horizontal="center" vertical="center"/>
    </xf>
    <xf numFmtId="0" fontId="7" fillId="3" borderId="1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10" fillId="2" borderId="20"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10" fillId="3" borderId="20"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4" fillId="0" borderId="0" xfId="0" applyFont="1" applyAlignment="1">
      <alignment horizontal="center" vertical="center"/>
    </xf>
    <xf numFmtId="49" fontId="7" fillId="0" borderId="0" xfId="0" applyNumberFormat="1" applyFont="1" applyFill="1" applyBorder="1" applyAlignment="1">
      <alignment horizontal="center" vertical="center"/>
    </xf>
    <xf numFmtId="3" fontId="7" fillId="0" borderId="0" xfId="0" applyNumberFormat="1" applyFont="1" applyFill="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49" fontId="7" fillId="0" borderId="28" xfId="0" applyNumberFormat="1" applyFont="1" applyFill="1" applyBorder="1" applyAlignment="1">
      <alignment horizontal="center" vertical="center"/>
    </xf>
    <xf numFmtId="0" fontId="5" fillId="0" borderId="25" xfId="0" applyFont="1" applyFill="1" applyBorder="1" applyAlignment="1">
      <alignment horizontal="center" vertical="center" wrapText="1"/>
    </xf>
    <xf numFmtId="0" fontId="5" fillId="0" borderId="25" xfId="0" applyFont="1" applyFill="1" applyBorder="1" applyAlignment="1">
      <alignment horizontal="center" vertical="center"/>
    </xf>
    <xf numFmtId="3" fontId="7" fillId="0" borderId="25" xfId="1" applyNumberFormat="1" applyFont="1" applyFill="1" applyBorder="1" applyAlignment="1">
      <alignment horizontal="center" vertical="center"/>
    </xf>
    <xf numFmtId="3" fontId="5" fillId="0" borderId="25" xfId="0" applyNumberFormat="1" applyFont="1" applyFill="1" applyBorder="1" applyAlignment="1">
      <alignment horizontal="center" vertical="center"/>
    </xf>
    <xf numFmtId="3" fontId="7" fillId="0" borderId="25" xfId="0" applyNumberFormat="1" applyFont="1" applyFill="1" applyBorder="1" applyAlignment="1">
      <alignment horizontal="center" vertical="center"/>
    </xf>
    <xf numFmtId="164" fontId="5" fillId="0" borderId="25" xfId="2" applyNumberFormat="1" applyFont="1" applyFill="1" applyBorder="1" applyAlignment="1">
      <alignment horizontal="center" vertical="center" wrapText="1"/>
    </xf>
    <xf numFmtId="0" fontId="5" fillId="0" borderId="29" xfId="0" applyFont="1" applyFill="1" applyBorder="1" applyAlignment="1">
      <alignment horizontal="center" vertical="center"/>
    </xf>
    <xf numFmtId="0" fontId="7" fillId="0" borderId="25" xfId="0" applyFont="1" applyFill="1" applyBorder="1" applyAlignment="1">
      <alignment horizontal="center" vertical="center"/>
    </xf>
    <xf numFmtId="49" fontId="7" fillId="0" borderId="28" xfId="0" applyNumberFormat="1" applyFont="1" applyBorder="1" applyAlignment="1">
      <alignment horizontal="center" vertical="center"/>
    </xf>
    <xf numFmtId="0" fontId="5" fillId="0" borderId="32" xfId="0" applyFont="1" applyFill="1" applyBorder="1" applyAlignment="1">
      <alignment horizontal="center" vertical="center"/>
    </xf>
    <xf numFmtId="49" fontId="7" fillId="0" borderId="33" xfId="0" applyNumberFormat="1" applyFont="1" applyBorder="1" applyAlignment="1">
      <alignment horizontal="center" vertical="center"/>
    </xf>
    <xf numFmtId="49" fontId="7" fillId="0" borderId="33" xfId="0" applyNumberFormat="1" applyFont="1" applyFill="1" applyBorder="1" applyAlignment="1">
      <alignment horizontal="center" vertical="center" wrapText="1"/>
    </xf>
    <xf numFmtId="0" fontId="4" fillId="0" borderId="32" xfId="0" applyFont="1" applyBorder="1" applyAlignment="1">
      <alignment horizontal="center" vertical="center"/>
    </xf>
    <xf numFmtId="0" fontId="5" fillId="0" borderId="32" xfId="0" applyFont="1" applyBorder="1" applyAlignment="1">
      <alignment horizontal="center" vertical="center"/>
    </xf>
    <xf numFmtId="49" fontId="5" fillId="0" borderId="0" xfId="0" applyNumberFormat="1" applyFont="1" applyBorder="1" applyAlignment="1">
      <alignment horizontal="center" vertical="center"/>
    </xf>
    <xf numFmtId="169" fontId="5" fillId="0" borderId="32" xfId="0" applyNumberFormat="1" applyFont="1" applyBorder="1" applyAlignment="1">
      <alignment horizontal="center" vertical="center" wrapText="1"/>
    </xf>
    <xf numFmtId="0" fontId="5" fillId="0" borderId="32" xfId="0" applyFont="1" applyFill="1" applyBorder="1" applyAlignment="1">
      <alignment horizontal="center" vertical="center" wrapText="1"/>
    </xf>
    <xf numFmtId="0" fontId="4" fillId="0" borderId="32" xfId="0" applyFont="1" applyBorder="1" applyAlignment="1">
      <alignment horizontal="center" vertical="center" wrapText="1"/>
    </xf>
    <xf numFmtId="49" fontId="7" fillId="0" borderId="33" xfId="0" applyNumberFormat="1" applyFont="1" applyFill="1" applyBorder="1" applyAlignment="1">
      <alignment horizontal="center" vertical="center"/>
    </xf>
    <xf numFmtId="0" fontId="5" fillId="0" borderId="32" xfId="0" applyFont="1" applyFill="1" applyBorder="1" applyAlignment="1">
      <alignment horizontal="center" vertical="center" wrapText="1"/>
    </xf>
    <xf numFmtId="49" fontId="7" fillId="0" borderId="35" xfId="0" applyNumberFormat="1" applyFont="1" applyFill="1" applyBorder="1" applyAlignment="1">
      <alignment horizontal="center" vertical="center"/>
    </xf>
    <xf numFmtId="0" fontId="5" fillId="0" borderId="36" xfId="0" applyFont="1" applyFill="1" applyBorder="1" applyAlignment="1">
      <alignment horizontal="center" vertical="center" wrapText="1"/>
    </xf>
    <xf numFmtId="0" fontId="5" fillId="0" borderId="36" xfId="0" applyFont="1" applyFill="1" applyBorder="1" applyAlignment="1">
      <alignment horizontal="center" vertical="center"/>
    </xf>
    <xf numFmtId="49" fontId="5" fillId="0" borderId="36" xfId="0" applyNumberFormat="1" applyFont="1" applyFill="1" applyBorder="1" applyAlignment="1">
      <alignment horizontal="center" vertical="center"/>
    </xf>
    <xf numFmtId="3" fontId="7" fillId="0" borderId="36" xfId="1" applyNumberFormat="1" applyFont="1" applyFill="1" applyBorder="1" applyAlignment="1">
      <alignment horizontal="center" vertical="center"/>
    </xf>
    <xf numFmtId="3" fontId="7" fillId="0" borderId="36" xfId="0" applyNumberFormat="1" applyFont="1" applyFill="1" applyBorder="1" applyAlignment="1">
      <alignment horizontal="center" vertical="center"/>
    </xf>
    <xf numFmtId="0" fontId="4" fillId="0" borderId="36" xfId="0" applyFont="1" applyBorder="1" applyAlignment="1">
      <alignment horizontal="center" vertical="center"/>
    </xf>
    <xf numFmtId="0" fontId="4" fillId="0" borderId="0" xfId="0" applyFont="1" applyBorder="1"/>
    <xf numFmtId="0" fontId="10" fillId="0" borderId="0" xfId="0" applyFont="1" applyBorder="1"/>
    <xf numFmtId="0" fontId="4" fillId="0" borderId="0" xfId="0" applyFont="1" applyBorder="1" applyAlignment="1">
      <alignment wrapText="1"/>
    </xf>
    <xf numFmtId="49" fontId="4" fillId="0" borderId="33" xfId="0" applyNumberFormat="1" applyFont="1" applyFill="1" applyBorder="1" applyAlignment="1">
      <alignment horizontal="center" vertical="center"/>
    </xf>
    <xf numFmtId="165" fontId="4" fillId="0" borderId="32" xfId="2" applyNumberFormat="1" applyFont="1" applyFill="1" applyBorder="1" applyAlignment="1">
      <alignment horizontal="center" vertical="center" wrapText="1"/>
    </xf>
    <xf numFmtId="165" fontId="4" fillId="0" borderId="32" xfId="0" applyNumberFormat="1" applyFont="1" applyFill="1" applyBorder="1" applyAlignment="1">
      <alignment horizontal="center" vertical="center" wrapText="1"/>
    </xf>
    <xf numFmtId="0" fontId="4" fillId="0" borderId="32" xfId="0" applyFont="1" applyFill="1" applyBorder="1" applyAlignment="1">
      <alignment horizontal="center" vertical="center" wrapText="1"/>
    </xf>
    <xf numFmtId="169" fontId="4" fillId="0" borderId="32" xfId="0" applyNumberFormat="1" applyFont="1" applyFill="1" applyBorder="1" applyAlignment="1">
      <alignment horizontal="center" vertical="center" wrapText="1"/>
    </xf>
    <xf numFmtId="3" fontId="4" fillId="0" borderId="32" xfId="2" applyNumberFormat="1" applyFont="1" applyFill="1" applyBorder="1" applyAlignment="1">
      <alignment horizontal="center" vertical="center" wrapText="1"/>
    </xf>
    <xf numFmtId="169" fontId="4" fillId="0" borderId="40"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Fill="1" applyBorder="1" applyAlignment="1">
      <alignment horizontal="center" vertical="center" wrapText="1"/>
    </xf>
    <xf numFmtId="49" fontId="4" fillId="0" borderId="41" xfId="0" applyNumberFormat="1" applyFont="1" applyFill="1" applyBorder="1" applyAlignment="1">
      <alignment horizontal="center" vertical="center"/>
    </xf>
    <xf numFmtId="0" fontId="4" fillId="0" borderId="42" xfId="0" applyFont="1" applyFill="1" applyBorder="1" applyAlignment="1">
      <alignment horizontal="center" vertical="center" wrapText="1"/>
    </xf>
    <xf numFmtId="0" fontId="4" fillId="0" borderId="42" xfId="0" applyFont="1" applyFill="1" applyBorder="1" applyAlignment="1">
      <alignment horizontal="center" vertical="center"/>
    </xf>
    <xf numFmtId="0" fontId="4" fillId="0" borderId="42" xfId="0" applyFont="1" applyBorder="1" applyAlignment="1">
      <alignment horizontal="center" vertical="center" wrapText="1"/>
    </xf>
    <xf numFmtId="3" fontId="10" fillId="0" borderId="42" xfId="1" applyNumberFormat="1" applyFont="1" applyFill="1" applyBorder="1" applyAlignment="1">
      <alignment horizontal="center" vertical="center"/>
    </xf>
    <xf numFmtId="0" fontId="4" fillId="0" borderId="42" xfId="0" applyFont="1" applyBorder="1" applyAlignment="1">
      <alignment horizontal="center" vertical="center"/>
    </xf>
    <xf numFmtId="3" fontId="10" fillId="0" borderId="42" xfId="2" applyNumberFormat="1" applyFont="1" applyBorder="1" applyAlignment="1">
      <alignment horizontal="center" vertical="center"/>
    </xf>
    <xf numFmtId="0" fontId="4" fillId="0" borderId="43"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5" xfId="0" applyFont="1" applyFill="1" applyBorder="1" applyAlignment="1">
      <alignment horizontal="center" vertical="center"/>
    </xf>
    <xf numFmtId="3" fontId="12" fillId="0" borderId="25" xfId="2" applyNumberFormat="1" applyFont="1" applyFill="1" applyBorder="1" applyAlignment="1">
      <alignment horizontal="center" vertical="center"/>
    </xf>
    <xf numFmtId="165" fontId="5" fillId="0" borderId="32" xfId="2"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49" fontId="4" fillId="0" borderId="25" xfId="2" applyNumberFormat="1" applyFont="1" applyFill="1" applyBorder="1" applyAlignment="1">
      <alignment horizontal="center" vertical="center" wrapText="1"/>
    </xf>
    <xf numFmtId="0" fontId="5" fillId="0" borderId="25" xfId="0" applyFont="1" applyBorder="1" applyAlignment="1">
      <alignment horizontal="center" vertical="center" wrapText="1"/>
    </xf>
    <xf numFmtId="49" fontId="4" fillId="0" borderId="25" xfId="0" applyNumberFormat="1" applyFont="1" applyBorder="1" applyAlignment="1">
      <alignment horizontal="center" vertical="center"/>
    </xf>
    <xf numFmtId="0" fontId="4" fillId="0" borderId="25" xfId="0" applyFont="1" applyFill="1" applyBorder="1" applyAlignment="1">
      <alignment horizontal="center" vertical="center" wrapText="1"/>
    </xf>
    <xf numFmtId="3" fontId="4" fillId="0" borderId="25" xfId="0" applyNumberFormat="1" applyFont="1" applyFill="1" applyBorder="1" applyAlignment="1">
      <alignment horizontal="center" vertical="center"/>
    </xf>
    <xf numFmtId="3" fontId="10" fillId="0" borderId="25" xfId="1" applyNumberFormat="1" applyFont="1" applyFill="1" applyBorder="1" applyAlignment="1">
      <alignment horizontal="center" vertical="center"/>
    </xf>
    <xf numFmtId="3" fontId="4" fillId="0" borderId="25" xfId="2" applyNumberFormat="1" applyFont="1" applyFill="1" applyBorder="1" applyAlignment="1">
      <alignment horizontal="center" vertical="center"/>
    </xf>
    <xf numFmtId="9" fontId="4" fillId="0" borderId="25" xfId="4" applyFont="1" applyFill="1" applyBorder="1" applyAlignment="1">
      <alignment horizontal="center" vertical="center"/>
    </xf>
    <xf numFmtId="49" fontId="4" fillId="0" borderId="25" xfId="0" applyNumberFormat="1" applyFont="1" applyFill="1" applyBorder="1" applyAlignment="1">
      <alignment horizontal="center" vertical="center"/>
    </xf>
    <xf numFmtId="49" fontId="4" fillId="0" borderId="44" xfId="0" applyNumberFormat="1" applyFont="1" applyFill="1" applyBorder="1" applyAlignment="1">
      <alignment horizontal="center" vertical="center"/>
    </xf>
    <xf numFmtId="0" fontId="4" fillId="0" borderId="45" xfId="0" applyFont="1" applyFill="1" applyBorder="1" applyAlignment="1">
      <alignment wrapText="1"/>
    </xf>
    <xf numFmtId="0" fontId="4" fillId="0" borderId="46" xfId="0" applyFont="1" applyFill="1" applyBorder="1"/>
    <xf numFmtId="3" fontId="7" fillId="0" borderId="46" xfId="1" applyNumberFormat="1" applyFont="1" applyFill="1" applyBorder="1" applyAlignment="1">
      <alignment horizontal="center" vertical="center"/>
    </xf>
    <xf numFmtId="0" fontId="5" fillId="0" borderId="47" xfId="0" applyFont="1" applyFill="1" applyBorder="1" applyAlignment="1">
      <alignment horizontal="center" vertical="center"/>
    </xf>
    <xf numFmtId="3" fontId="12" fillId="0" borderId="46" xfId="2" applyNumberFormat="1" applyFont="1" applyFill="1" applyBorder="1" applyAlignment="1">
      <alignment horizontal="center" vertical="center"/>
    </xf>
    <xf numFmtId="0" fontId="4" fillId="0" borderId="46" xfId="0" applyFont="1" applyFill="1" applyBorder="1" applyAlignment="1">
      <alignment wrapText="1"/>
    </xf>
    <xf numFmtId="0" fontId="4" fillId="0" borderId="45" xfId="0" applyFont="1" applyFill="1" applyBorder="1"/>
    <xf numFmtId="0" fontId="4" fillId="0" borderId="48" xfId="0" applyFont="1" applyFill="1" applyBorder="1" applyAlignment="1">
      <alignment wrapText="1"/>
    </xf>
    <xf numFmtId="0" fontId="7" fillId="4" borderId="15"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7" fillId="3" borderId="20" xfId="0" applyFont="1" applyFill="1" applyBorder="1" applyAlignment="1">
      <alignment horizontal="left" vertical="center" wrapText="1"/>
    </xf>
    <xf numFmtId="0" fontId="5" fillId="3" borderId="20" xfId="0" applyFont="1" applyFill="1" applyBorder="1" applyAlignment="1">
      <alignment horizontal="left" vertical="center" wrapText="1"/>
    </xf>
    <xf numFmtId="166" fontId="5" fillId="3" borderId="20" xfId="0" applyNumberFormat="1" applyFont="1" applyFill="1" applyBorder="1" applyAlignment="1">
      <alignment horizontal="center" vertical="center" wrapText="1"/>
    </xf>
    <xf numFmtId="166" fontId="7" fillId="3" borderId="20" xfId="0" applyNumberFormat="1" applyFont="1" applyFill="1" applyBorder="1" applyAlignment="1">
      <alignment horizontal="center" vertical="center" wrapText="1"/>
    </xf>
    <xf numFmtId="0" fontId="7" fillId="3" borderId="20" xfId="0" applyFont="1" applyFill="1" applyBorder="1" applyAlignment="1">
      <alignment horizontal="center" vertical="center" wrapText="1"/>
    </xf>
    <xf numFmtId="0" fontId="5" fillId="3" borderId="20" xfId="0" applyFont="1" applyFill="1" applyBorder="1" applyAlignment="1">
      <alignment horizontal="center" vertical="center" wrapText="1"/>
    </xf>
    <xf numFmtId="166" fontId="5" fillId="3" borderId="15" xfId="0" applyNumberFormat="1" applyFont="1" applyFill="1" applyBorder="1" applyAlignment="1">
      <alignment horizontal="center" vertical="center" wrapText="1"/>
    </xf>
    <xf numFmtId="166" fontId="5" fillId="3" borderId="17" xfId="0" applyNumberFormat="1" applyFont="1" applyFill="1" applyBorder="1" applyAlignment="1">
      <alignment horizontal="center" vertical="center" wrapText="1"/>
    </xf>
    <xf numFmtId="166" fontId="5" fillId="3" borderId="15" xfId="2" applyNumberFormat="1" applyFont="1" applyFill="1" applyBorder="1" applyAlignment="1">
      <alignment horizontal="center" vertical="center" wrapText="1"/>
    </xf>
    <xf numFmtId="166" fontId="5" fillId="3" borderId="17" xfId="2" applyNumberFormat="1" applyFont="1" applyFill="1" applyBorder="1" applyAlignment="1">
      <alignment horizontal="center" vertical="center" wrapText="1"/>
    </xf>
    <xf numFmtId="0" fontId="10" fillId="0" borderId="0" xfId="0" applyFont="1" applyAlignment="1">
      <alignment horizontal="center" vertical="center" wrapText="1"/>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165" fontId="7" fillId="3" borderId="20" xfId="0" applyNumberFormat="1" applyFont="1" applyFill="1" applyBorder="1" applyAlignment="1">
      <alignment horizontal="center" vertical="center" wrapText="1"/>
    </xf>
    <xf numFmtId="165" fontId="7" fillId="3" borderId="6" xfId="0" applyNumberFormat="1" applyFont="1" applyFill="1" applyBorder="1" applyAlignment="1">
      <alignment horizontal="center" vertical="center" wrapText="1"/>
    </xf>
    <xf numFmtId="165" fontId="7" fillId="3" borderId="7" xfId="0" applyNumberFormat="1" applyFont="1" applyFill="1" applyBorder="1" applyAlignment="1">
      <alignment horizontal="center" vertical="center" wrapText="1"/>
    </xf>
    <xf numFmtId="165" fontId="7" fillId="3" borderId="8" xfId="0" applyNumberFormat="1" applyFont="1" applyFill="1" applyBorder="1" applyAlignment="1">
      <alignment horizontal="center" vertical="center" wrapText="1"/>
    </xf>
    <xf numFmtId="166" fontId="5" fillId="3" borderId="20" xfId="2" applyNumberFormat="1"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7" fillId="5" borderId="34" xfId="0"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5" borderId="31" xfId="0" applyFont="1" applyFill="1" applyBorder="1" applyAlignment="1">
      <alignment horizontal="left" vertical="center" wrapText="1"/>
    </xf>
    <xf numFmtId="0" fontId="7" fillId="4" borderId="34"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31" xfId="0" applyFont="1" applyFill="1" applyBorder="1" applyAlignment="1">
      <alignment horizontal="left" vertical="center" wrapText="1"/>
    </xf>
    <xf numFmtId="0" fontId="5" fillId="0" borderId="31" xfId="0" applyFont="1" applyBorder="1" applyAlignment="1">
      <alignment horizontal="left" vertical="center" wrapText="1"/>
    </xf>
    <xf numFmtId="0" fontId="7" fillId="4" borderId="30"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31" xfId="0" applyFont="1" applyFill="1" applyBorder="1" applyAlignment="1">
      <alignment horizontal="left" vertical="center" wrapText="1"/>
    </xf>
    <xf numFmtId="0" fontId="7"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166" fontId="7" fillId="3" borderId="15" xfId="0" applyNumberFormat="1" applyFont="1" applyFill="1" applyBorder="1" applyAlignment="1">
      <alignment horizontal="center" vertical="center" wrapText="1"/>
    </xf>
    <xf numFmtId="166" fontId="7" fillId="3" borderId="17" xfId="0" applyNumberFormat="1" applyFont="1" applyFill="1" applyBorder="1" applyAlignment="1">
      <alignment horizontal="center" vertical="center" wrapText="1"/>
    </xf>
    <xf numFmtId="0" fontId="16" fillId="0" borderId="17" xfId="0" applyFont="1" applyBorder="1" applyAlignment="1">
      <alignment horizontal="center" vertical="center" wrapText="1"/>
    </xf>
    <xf numFmtId="167" fontId="7" fillId="3" borderId="15" xfId="0" applyNumberFormat="1" applyFont="1" applyFill="1" applyBorder="1" applyAlignment="1">
      <alignment horizontal="center" vertical="center" wrapText="1"/>
    </xf>
    <xf numFmtId="167" fontId="7" fillId="3" borderId="16" xfId="0" applyNumberFormat="1" applyFont="1" applyFill="1" applyBorder="1" applyAlignment="1">
      <alignment horizontal="center" vertical="center" wrapText="1"/>
    </xf>
    <xf numFmtId="167" fontId="7" fillId="3" borderId="17" xfId="0" applyNumberFormat="1" applyFont="1" applyFill="1" applyBorder="1" applyAlignment="1">
      <alignment horizontal="center" vertical="center" wrapText="1"/>
    </xf>
    <xf numFmtId="0" fontId="10" fillId="3" borderId="20" xfId="0" applyFont="1" applyFill="1" applyBorder="1" applyAlignment="1">
      <alignment horizontal="center" vertical="center" wrapText="1"/>
    </xf>
    <xf numFmtId="0" fontId="4" fillId="3" borderId="20" xfId="0" applyFont="1" applyFill="1" applyBorder="1" applyAlignment="1">
      <alignment horizontal="center" vertical="center" wrapText="1"/>
    </xf>
    <xf numFmtId="167" fontId="10" fillId="3" borderId="15" xfId="0" applyNumberFormat="1" applyFont="1" applyFill="1" applyBorder="1" applyAlignment="1">
      <alignment horizontal="center" vertical="center" wrapText="1"/>
    </xf>
    <xf numFmtId="167" fontId="10" fillId="3" borderId="16" xfId="0" applyNumberFormat="1" applyFont="1" applyFill="1" applyBorder="1" applyAlignment="1">
      <alignment horizontal="center" vertical="center" wrapText="1"/>
    </xf>
    <xf numFmtId="167" fontId="10" fillId="3" borderId="17" xfId="0" applyNumberFormat="1"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4" borderId="34"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31" xfId="0" applyFont="1" applyFill="1" applyBorder="1" applyAlignment="1">
      <alignment horizontal="left" vertical="center" wrapText="1"/>
    </xf>
    <xf numFmtId="0" fontId="10" fillId="4" borderId="38" xfId="0" applyFont="1" applyFill="1" applyBorder="1" applyAlignment="1" applyProtection="1">
      <alignment horizontal="left" vertical="center" wrapText="1"/>
      <protection locked="0"/>
    </xf>
    <xf numFmtId="0" fontId="4" fillId="0" borderId="14" xfId="0" applyFont="1" applyBorder="1" applyAlignment="1">
      <alignment vertical="center"/>
    </xf>
    <xf numFmtId="0" fontId="4" fillId="0" borderId="39" xfId="0" applyFont="1" applyBorder="1" applyAlignment="1">
      <alignment vertical="center"/>
    </xf>
    <xf numFmtId="0" fontId="10" fillId="3" borderId="34" xfId="0" applyFont="1" applyFill="1" applyBorder="1" applyAlignment="1" applyProtection="1">
      <alignment horizontal="left" vertical="center" wrapText="1"/>
      <protection locked="0"/>
    </xf>
    <xf numFmtId="0" fontId="4" fillId="0" borderId="1" xfId="0" applyFont="1" applyBorder="1" applyAlignment="1">
      <alignment horizontal="left" vertical="center" wrapText="1"/>
    </xf>
    <xf numFmtId="0" fontId="4" fillId="0" borderId="1" xfId="0" applyFont="1" applyBorder="1" applyAlignment="1">
      <alignment vertical="center"/>
    </xf>
    <xf numFmtId="0" fontId="4" fillId="0" borderId="31" xfId="0" applyFont="1" applyBorder="1" applyAlignment="1">
      <alignment vertical="center"/>
    </xf>
    <xf numFmtId="0" fontId="10" fillId="3" borderId="34"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18" fillId="0" borderId="0" xfId="0" applyFont="1" applyFill="1" applyAlignment="1">
      <alignment horizontal="center" vertical="center" wrapText="1"/>
    </xf>
    <xf numFmtId="0" fontId="21" fillId="0" borderId="0" xfId="0" applyFont="1" applyAlignment="1"/>
    <xf numFmtId="0" fontId="8" fillId="0" borderId="1"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10" fillId="3" borderId="26" xfId="0" applyFont="1" applyFill="1" applyBorder="1" applyAlignment="1">
      <alignment horizontal="left" vertical="center" wrapText="1"/>
    </xf>
    <xf numFmtId="0" fontId="8" fillId="0" borderId="27" xfId="0" applyFont="1" applyBorder="1" applyAlignment="1">
      <alignment horizontal="left" vertical="center" wrapText="1"/>
    </xf>
    <xf numFmtId="0" fontId="8" fillId="0" borderId="1" xfId="0" applyFont="1" applyBorder="1" applyAlignment="1">
      <alignment horizontal="left" vertical="center"/>
    </xf>
    <xf numFmtId="0" fontId="8" fillId="0" borderId="31" xfId="0" applyFont="1" applyBorder="1" applyAlignment="1">
      <alignment horizontal="left" vertical="center"/>
    </xf>
    <xf numFmtId="0" fontId="0" fillId="0" borderId="1" xfId="0" applyBorder="1" applyAlignment="1">
      <alignment horizontal="left" vertical="center"/>
    </xf>
    <xf numFmtId="0" fontId="0" fillId="0" borderId="31" xfId="0" applyBorder="1" applyAlignment="1">
      <alignment horizontal="left" vertical="center"/>
    </xf>
    <xf numFmtId="0" fontId="0" fillId="0" borderId="1" xfId="0" applyBorder="1" applyAlignment="1">
      <alignment horizontal="left" vertical="center" wrapText="1"/>
    </xf>
    <xf numFmtId="0" fontId="0" fillId="0" borderId="31" xfId="0" applyBorder="1" applyAlignment="1">
      <alignment horizontal="left" vertical="center" wrapText="1"/>
    </xf>
    <xf numFmtId="0" fontId="10" fillId="4" borderId="38" xfId="0" applyFont="1" applyFill="1" applyBorder="1" applyAlignment="1">
      <alignment horizontal="left" vertical="center" wrapText="1"/>
    </xf>
    <xf numFmtId="0" fontId="8" fillId="0" borderId="14" xfId="0" applyFont="1" applyBorder="1" applyAlignment="1">
      <alignment horizontal="left" vertical="center" wrapText="1"/>
    </xf>
    <xf numFmtId="0" fontId="0" fillId="0" borderId="14" xfId="0" applyBorder="1" applyAlignment="1"/>
    <xf numFmtId="0" fontId="0" fillId="0" borderId="39" xfId="0" applyBorder="1" applyAlignment="1"/>
    <xf numFmtId="0" fontId="4" fillId="3" borderId="27" xfId="0" applyFont="1" applyFill="1" applyBorder="1" applyAlignment="1">
      <alignment horizontal="left" vertical="center" wrapText="1"/>
    </xf>
    <xf numFmtId="0" fontId="0" fillId="0" borderId="27" xfId="0" applyBorder="1" applyAlignment="1"/>
    <xf numFmtId="0" fontId="0" fillId="0" borderId="12" xfId="0" applyBorder="1" applyAlignment="1"/>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0" fillId="0" borderId="24" xfId="0" applyBorder="1" applyAlignment="1">
      <alignment horizontal="left" vertical="center"/>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0" fillId="0" borderId="10" xfId="0" applyBorder="1" applyAlignment="1">
      <alignment horizontal="left" vertical="center" wrapText="1"/>
    </xf>
    <xf numFmtId="0" fontId="10" fillId="3" borderId="9" xfId="0" applyFont="1" applyFill="1" applyBorder="1" applyAlignment="1">
      <alignment horizontal="left" vertical="center" wrapText="1"/>
    </xf>
    <xf numFmtId="0" fontId="4" fillId="3" borderId="0" xfId="0" applyFont="1" applyFill="1" applyBorder="1" applyAlignment="1">
      <alignment horizontal="left" vertical="center" wrapText="1"/>
    </xf>
    <xf numFmtId="0" fontId="0" fillId="0" borderId="0" xfId="0" applyAlignment="1">
      <alignment horizontal="left"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10" fillId="0" borderId="0" xfId="0" applyFont="1" applyAlignment="1">
      <alignment horizontal="center"/>
    </xf>
    <xf numFmtId="0" fontId="4" fillId="0" borderId="0" xfId="0" applyFont="1" applyAlignment="1">
      <alignment horizont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4" fillId="0" borderId="49" xfId="0" applyFont="1" applyBorder="1" applyAlignment="1">
      <alignment horizontal="center" vertical="center"/>
    </xf>
    <xf numFmtId="0" fontId="4" fillId="0" borderId="49" xfId="0" applyFont="1" applyBorder="1" applyAlignment="1">
      <alignment horizontal="center" vertical="center" wrapText="1"/>
    </xf>
    <xf numFmtId="3" fontId="7" fillId="0" borderId="49" xfId="1" applyNumberFormat="1" applyFont="1" applyFill="1" applyBorder="1" applyAlignment="1">
      <alignment horizontal="center" vertical="center"/>
    </xf>
    <xf numFmtId="0" fontId="5" fillId="0" borderId="49" xfId="0" applyFont="1" applyFill="1" applyBorder="1" applyAlignment="1">
      <alignment horizontal="center" vertical="center"/>
    </xf>
    <xf numFmtId="3" fontId="12" fillId="0" borderId="49" xfId="2" applyNumberFormat="1" applyFont="1" applyFill="1" applyBorder="1" applyAlignment="1">
      <alignment horizontal="center" vertical="center"/>
    </xf>
    <xf numFmtId="164" fontId="5" fillId="0" borderId="49" xfId="2" applyNumberFormat="1" applyFont="1" applyFill="1" applyBorder="1" applyAlignment="1">
      <alignment horizontal="center" vertical="center" wrapText="1"/>
    </xf>
    <xf numFmtId="165" fontId="5" fillId="0" borderId="49" xfId="2" applyNumberFormat="1" applyFont="1" applyFill="1" applyBorder="1" applyAlignment="1">
      <alignment horizontal="center" vertical="center" wrapText="1"/>
    </xf>
    <xf numFmtId="0" fontId="4" fillId="0" borderId="0" xfId="0" applyFont="1" applyBorder="1" applyAlignment="1">
      <alignment horizontal="center" vertical="center" wrapText="1"/>
    </xf>
    <xf numFmtId="49" fontId="4" fillId="0" borderId="0" xfId="2" applyNumberFormat="1" applyFont="1" applyFill="1" applyBorder="1" applyAlignment="1">
      <alignment horizontal="center" vertical="center" wrapText="1"/>
    </xf>
    <xf numFmtId="165" fontId="4" fillId="0" borderId="0" xfId="0" applyNumberFormat="1" applyFont="1" applyFill="1" applyBorder="1" applyAlignment="1">
      <alignment horizontal="center" vertical="center" wrapText="1"/>
    </xf>
    <xf numFmtId="164" fontId="5" fillId="0" borderId="0" xfId="2" applyNumberFormat="1" applyFont="1" applyFill="1" applyBorder="1" applyAlignment="1">
      <alignment horizontal="center" vertical="center" wrapText="1"/>
    </xf>
    <xf numFmtId="165" fontId="5" fillId="0" borderId="0" xfId="2" applyNumberFormat="1" applyFont="1" applyFill="1" applyBorder="1" applyAlignment="1">
      <alignment horizontal="center" vertical="center" wrapText="1"/>
    </xf>
    <xf numFmtId="0" fontId="10" fillId="0" borderId="0" xfId="0" applyFont="1" applyBorder="1" applyAlignment="1">
      <alignment horizontal="center" vertical="center"/>
    </xf>
  </cellXfs>
  <cellStyles count="5">
    <cellStyle name="Komats" xfId="1" builtinId="3"/>
    <cellStyle name="Normal 3" xfId="2" xr:uid="{00000000-0005-0000-0000-000001000000}"/>
    <cellStyle name="Normal_PROJEKTI_2016_PLĀNS_Aija un Inese" xfId="3" xr:uid="{00000000-0005-0000-0000-000002000000}"/>
    <cellStyle name="Parasts" xfId="0" builtinId="0"/>
    <cellStyle name="Procenti" xfId="4" builtinId="5"/>
  </cellStyles>
  <dxfs count="0"/>
  <tableStyles count="0" defaultTableStyle="TableStyleMedium9" defaultPivotStyle="PivotStyleLight16"/>
  <colors>
    <mruColors>
      <color rgb="FF00FF00"/>
      <color rgb="FFFF0066"/>
      <color rgb="FFCC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V296"/>
  <sheetViews>
    <sheetView zoomScale="40" zoomScaleNormal="40" zoomScalePageLayoutView="80" workbookViewId="0">
      <pane ySplit="2" topLeftCell="A3" activePane="bottomLeft" state="frozen"/>
      <selection activeCell="A3" sqref="A3"/>
      <selection pane="bottomLeft" activeCell="M32" sqref="M32"/>
    </sheetView>
  </sheetViews>
  <sheetFormatPr defaultColWidth="8.85546875" defaultRowHeight="18" x14ac:dyDescent="0.25"/>
  <cols>
    <col min="1" max="1" width="13.7109375" style="88" customWidth="1"/>
    <col min="2" max="2" width="62.5703125" style="81" customWidth="1"/>
    <col min="3" max="3" width="22.42578125" style="81" customWidth="1"/>
    <col min="4" max="4" width="17.5703125" style="81" customWidth="1"/>
    <col min="5" max="5" width="21" style="81" customWidth="1"/>
    <col min="6" max="22" width="16.7109375" style="83" customWidth="1"/>
    <col min="23" max="25" width="16.7109375" style="81" customWidth="1"/>
    <col min="26" max="26" width="16.7109375" style="83" customWidth="1"/>
    <col min="27" max="32" width="16.7109375" style="87" customWidth="1"/>
    <col min="33" max="33" width="16.7109375" style="89" customWidth="1"/>
    <col min="34" max="39" width="16.7109375" style="87" customWidth="1"/>
    <col min="40" max="40" width="16.7109375" style="89" customWidth="1"/>
    <col min="41" max="46" width="16.7109375" style="87" customWidth="1"/>
    <col min="47" max="47" width="16.7109375" style="89" customWidth="1"/>
    <col min="48" max="53" width="16.7109375" style="87" customWidth="1"/>
    <col min="54" max="54" width="16.7109375" style="89" customWidth="1"/>
    <col min="55" max="55" width="19" style="88" customWidth="1"/>
    <col min="56" max="56" width="71.85546875" style="81" customWidth="1"/>
    <col min="57" max="57" width="18.140625" style="81" customWidth="1"/>
    <col min="58" max="58" width="23.42578125" style="87" customWidth="1"/>
    <col min="59" max="59" width="40.140625" style="81" customWidth="1"/>
    <col min="60" max="60" width="14.140625" style="83" customWidth="1"/>
    <col min="61" max="130" width="8.85546875" style="83"/>
    <col min="131" max="16384" width="8.85546875" style="81"/>
  </cols>
  <sheetData>
    <row r="1" spans="1:130" s="87" customFormat="1" ht="56.25" customHeight="1" thickBot="1" x14ac:dyDescent="0.3">
      <c r="A1" s="250" t="s">
        <v>421</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c r="DB1" s="91"/>
      <c r="DC1" s="91"/>
      <c r="DD1" s="91"/>
      <c r="DE1" s="91"/>
      <c r="DF1" s="91"/>
      <c r="DG1" s="91"/>
      <c r="DH1" s="91"/>
      <c r="DI1" s="91"/>
      <c r="DJ1" s="91"/>
      <c r="DK1" s="91"/>
      <c r="DL1" s="91"/>
      <c r="DM1" s="91"/>
      <c r="DN1" s="91"/>
      <c r="DO1" s="91"/>
      <c r="DP1" s="91"/>
      <c r="DQ1" s="91"/>
      <c r="DR1" s="91"/>
      <c r="DS1" s="91"/>
      <c r="DT1" s="91"/>
      <c r="DU1" s="91"/>
      <c r="DV1" s="91"/>
      <c r="DW1" s="91"/>
      <c r="DX1" s="91"/>
      <c r="DY1" s="91"/>
      <c r="DZ1" s="91"/>
    </row>
    <row r="2" spans="1:130" ht="40.5" customHeight="1" thickBot="1" x14ac:dyDescent="0.3">
      <c r="A2" s="244" t="s">
        <v>1</v>
      </c>
      <c r="B2" s="244" t="s">
        <v>0</v>
      </c>
      <c r="C2" s="244" t="s">
        <v>49</v>
      </c>
      <c r="D2" s="244" t="s">
        <v>48</v>
      </c>
      <c r="E2" s="150"/>
      <c r="F2" s="244">
        <v>2021</v>
      </c>
      <c r="G2" s="245"/>
      <c r="H2" s="245"/>
      <c r="I2" s="245"/>
      <c r="J2" s="245"/>
      <c r="K2" s="245"/>
      <c r="L2" s="245"/>
      <c r="M2" s="244">
        <v>2022</v>
      </c>
      <c r="N2" s="245"/>
      <c r="O2" s="245"/>
      <c r="P2" s="245"/>
      <c r="Q2" s="245"/>
      <c r="R2" s="245"/>
      <c r="S2" s="245"/>
      <c r="T2" s="244">
        <v>2023</v>
      </c>
      <c r="U2" s="245"/>
      <c r="V2" s="245"/>
      <c r="W2" s="245"/>
      <c r="X2" s="245"/>
      <c r="Y2" s="245"/>
      <c r="Z2" s="245"/>
      <c r="AA2" s="254" t="s">
        <v>309</v>
      </c>
      <c r="AB2" s="254"/>
      <c r="AC2" s="254"/>
      <c r="AD2" s="254"/>
      <c r="AE2" s="254"/>
      <c r="AF2" s="254"/>
      <c r="AG2" s="254"/>
      <c r="AH2" s="255" t="s">
        <v>310</v>
      </c>
      <c r="AI2" s="256"/>
      <c r="AJ2" s="256"/>
      <c r="AK2" s="256"/>
      <c r="AL2" s="256"/>
      <c r="AM2" s="256"/>
      <c r="AN2" s="257"/>
      <c r="AO2" s="255" t="s">
        <v>311</v>
      </c>
      <c r="AP2" s="256"/>
      <c r="AQ2" s="256"/>
      <c r="AR2" s="256"/>
      <c r="AS2" s="256"/>
      <c r="AT2" s="256"/>
      <c r="AU2" s="257"/>
      <c r="AV2" s="255" t="s">
        <v>312</v>
      </c>
      <c r="AW2" s="256"/>
      <c r="AX2" s="256"/>
      <c r="AY2" s="256"/>
      <c r="AZ2" s="256"/>
      <c r="BA2" s="256"/>
      <c r="BB2" s="257"/>
      <c r="BC2" s="251" t="s">
        <v>51</v>
      </c>
      <c r="BD2" s="251" t="s">
        <v>4</v>
      </c>
      <c r="BE2" s="277" t="s">
        <v>45</v>
      </c>
      <c r="BF2" s="277" t="s">
        <v>46</v>
      </c>
      <c r="BG2" s="251" t="s">
        <v>5</v>
      </c>
    </row>
    <row r="3" spans="1:130" ht="29.25" customHeight="1" thickBot="1" x14ac:dyDescent="0.3">
      <c r="A3" s="244"/>
      <c r="B3" s="245"/>
      <c r="C3" s="245"/>
      <c r="D3" s="245"/>
      <c r="E3" s="251" t="s">
        <v>548</v>
      </c>
      <c r="F3" s="244" t="s">
        <v>37</v>
      </c>
      <c r="G3" s="244"/>
      <c r="H3" s="244"/>
      <c r="I3" s="244"/>
      <c r="J3" s="244"/>
      <c r="K3" s="244"/>
      <c r="L3" s="245"/>
      <c r="M3" s="244" t="s">
        <v>37</v>
      </c>
      <c r="N3" s="244"/>
      <c r="O3" s="244"/>
      <c r="P3" s="244"/>
      <c r="Q3" s="244"/>
      <c r="R3" s="244"/>
      <c r="S3" s="245"/>
      <c r="T3" s="244" t="s">
        <v>37</v>
      </c>
      <c r="U3" s="244"/>
      <c r="V3" s="244"/>
      <c r="W3" s="244"/>
      <c r="X3" s="244"/>
      <c r="Y3" s="244"/>
      <c r="Z3" s="245"/>
      <c r="AA3" s="242" t="s">
        <v>38</v>
      </c>
      <c r="AB3" s="258" t="s">
        <v>39</v>
      </c>
      <c r="AC3" s="242" t="s">
        <v>40</v>
      </c>
      <c r="AD3" s="242" t="s">
        <v>41</v>
      </c>
      <c r="AE3" s="242" t="s">
        <v>42</v>
      </c>
      <c r="AF3" s="242" t="s">
        <v>43</v>
      </c>
      <c r="AG3" s="243" t="s">
        <v>44</v>
      </c>
      <c r="AH3" s="246" t="s">
        <v>38</v>
      </c>
      <c r="AI3" s="248" t="s">
        <v>39</v>
      </c>
      <c r="AJ3" s="246" t="s">
        <v>40</v>
      </c>
      <c r="AK3" s="246" t="s">
        <v>41</v>
      </c>
      <c r="AL3" s="246" t="s">
        <v>42</v>
      </c>
      <c r="AM3" s="246" t="s">
        <v>43</v>
      </c>
      <c r="AN3" s="274" t="s">
        <v>44</v>
      </c>
      <c r="AO3" s="246" t="s">
        <v>38</v>
      </c>
      <c r="AP3" s="248" t="s">
        <v>39</v>
      </c>
      <c r="AQ3" s="246" t="s">
        <v>40</v>
      </c>
      <c r="AR3" s="246" t="s">
        <v>41</v>
      </c>
      <c r="AS3" s="246" t="s">
        <v>42</v>
      </c>
      <c r="AT3" s="246" t="s">
        <v>43</v>
      </c>
      <c r="AU3" s="274" t="s">
        <v>44</v>
      </c>
      <c r="AV3" s="246" t="s">
        <v>38</v>
      </c>
      <c r="AW3" s="248" t="s">
        <v>39</v>
      </c>
      <c r="AX3" s="246" t="s">
        <v>40</v>
      </c>
      <c r="AY3" s="246" t="s">
        <v>41</v>
      </c>
      <c r="AZ3" s="246" t="s">
        <v>42</v>
      </c>
      <c r="BA3" s="246" t="s">
        <v>43</v>
      </c>
      <c r="BB3" s="274" t="s">
        <v>44</v>
      </c>
      <c r="BC3" s="252"/>
      <c r="BD3" s="252"/>
      <c r="BE3" s="278"/>
      <c r="BF3" s="278"/>
      <c r="BG3" s="252"/>
    </row>
    <row r="4" spans="1:130" ht="138.75" customHeight="1" thickBot="1" x14ac:dyDescent="0.3">
      <c r="A4" s="244"/>
      <c r="B4" s="245"/>
      <c r="C4" s="245"/>
      <c r="D4" s="245"/>
      <c r="E4" s="276"/>
      <c r="F4" s="150" t="s">
        <v>2</v>
      </c>
      <c r="G4" s="150" t="s">
        <v>3</v>
      </c>
      <c r="H4" s="150" t="s">
        <v>40</v>
      </c>
      <c r="I4" s="150" t="s">
        <v>41</v>
      </c>
      <c r="J4" s="150" t="s">
        <v>42</v>
      </c>
      <c r="K4" s="150" t="s">
        <v>43</v>
      </c>
      <c r="L4" s="150" t="s">
        <v>44</v>
      </c>
      <c r="M4" s="150" t="s">
        <v>2</v>
      </c>
      <c r="N4" s="150" t="s">
        <v>3</v>
      </c>
      <c r="O4" s="150" t="s">
        <v>40</v>
      </c>
      <c r="P4" s="150" t="s">
        <v>41</v>
      </c>
      <c r="Q4" s="150" t="s">
        <v>42</v>
      </c>
      <c r="R4" s="150" t="s">
        <v>43</v>
      </c>
      <c r="S4" s="150" t="s">
        <v>44</v>
      </c>
      <c r="T4" s="150" t="s">
        <v>2</v>
      </c>
      <c r="U4" s="150" t="s">
        <v>3</v>
      </c>
      <c r="V4" s="150" t="s">
        <v>40</v>
      </c>
      <c r="W4" s="150" t="s">
        <v>41</v>
      </c>
      <c r="X4" s="150" t="s">
        <v>42</v>
      </c>
      <c r="Y4" s="150" t="s">
        <v>43</v>
      </c>
      <c r="Z4" s="150" t="s">
        <v>50</v>
      </c>
      <c r="AA4" s="242"/>
      <c r="AB4" s="258"/>
      <c r="AC4" s="242"/>
      <c r="AD4" s="242"/>
      <c r="AE4" s="242"/>
      <c r="AF4" s="242"/>
      <c r="AG4" s="243"/>
      <c r="AH4" s="247"/>
      <c r="AI4" s="249"/>
      <c r="AJ4" s="247"/>
      <c r="AK4" s="247"/>
      <c r="AL4" s="247"/>
      <c r="AM4" s="247"/>
      <c r="AN4" s="275"/>
      <c r="AO4" s="247"/>
      <c r="AP4" s="249"/>
      <c r="AQ4" s="247"/>
      <c r="AR4" s="247"/>
      <c r="AS4" s="247"/>
      <c r="AT4" s="247"/>
      <c r="AU4" s="275"/>
      <c r="AV4" s="247"/>
      <c r="AW4" s="249"/>
      <c r="AX4" s="247"/>
      <c r="AY4" s="247"/>
      <c r="AZ4" s="247"/>
      <c r="BA4" s="247"/>
      <c r="BB4" s="275"/>
      <c r="BC4" s="253"/>
      <c r="BD4" s="253"/>
      <c r="BE4" s="279"/>
      <c r="BF4" s="279"/>
      <c r="BG4" s="253"/>
    </row>
    <row r="5" spans="1:130" ht="22.5" customHeight="1" thickBot="1" x14ac:dyDescent="0.3">
      <c r="A5" s="271" t="s">
        <v>6</v>
      </c>
      <c r="B5" s="272"/>
      <c r="C5" s="272"/>
      <c r="D5" s="273"/>
      <c r="E5" s="111"/>
      <c r="F5" s="43">
        <f>SUM(F9:F212)</f>
        <v>1093811</v>
      </c>
      <c r="G5" s="43">
        <f>SUM(G9:G212)</f>
        <v>0</v>
      </c>
      <c r="H5" s="43">
        <f>SUM(H9:H212)</f>
        <v>125000</v>
      </c>
      <c r="I5" s="43"/>
      <c r="J5" s="43">
        <f t="shared" ref="J5:O5" si="0">SUM(J9:J212)</f>
        <v>280400</v>
      </c>
      <c r="K5" s="43">
        <f t="shared" si="0"/>
        <v>0</v>
      </c>
      <c r="L5" s="43">
        <f t="shared" si="0"/>
        <v>1499211</v>
      </c>
      <c r="M5" s="43">
        <f t="shared" si="0"/>
        <v>4666756</v>
      </c>
      <c r="N5" s="43">
        <f t="shared" si="0"/>
        <v>0</v>
      </c>
      <c r="O5" s="43">
        <f t="shared" si="0"/>
        <v>3780000</v>
      </c>
      <c r="P5" s="43"/>
      <c r="Q5" s="43">
        <f>SUM(Q9:Q212)</f>
        <v>306400</v>
      </c>
      <c r="R5" s="43">
        <f>SUM(R9:R212)</f>
        <v>0</v>
      </c>
      <c r="S5" s="43">
        <f>SUM(M5:O5:Q5)</f>
        <v>8753156</v>
      </c>
      <c r="T5" s="43">
        <f>SUM(T9:T212)</f>
        <v>5181040</v>
      </c>
      <c r="U5" s="43">
        <f>SUM(U9:U212)</f>
        <v>2267021</v>
      </c>
      <c r="V5" s="43">
        <f>SUM(V9:V212)</f>
        <v>12000</v>
      </c>
      <c r="W5" s="43"/>
      <c r="X5" s="43">
        <f t="shared" ref="X5:AC5" si="1">SUM(X9:X212)</f>
        <v>40000</v>
      </c>
      <c r="Y5" s="43">
        <f t="shared" si="1"/>
        <v>0</v>
      </c>
      <c r="Z5" s="43">
        <f t="shared" si="1"/>
        <v>6830061</v>
      </c>
      <c r="AA5" s="43">
        <f t="shared" si="1"/>
        <v>4155000</v>
      </c>
      <c r="AB5" s="43">
        <f t="shared" si="1"/>
        <v>1575000</v>
      </c>
      <c r="AC5" s="43">
        <f t="shared" si="1"/>
        <v>5100000</v>
      </c>
      <c r="AD5" s="43"/>
      <c r="AE5" s="43">
        <f t="shared" ref="AE5:AJ5" si="2">SUM(AE9:AE212)</f>
        <v>0</v>
      </c>
      <c r="AF5" s="43">
        <f t="shared" si="2"/>
        <v>0</v>
      </c>
      <c r="AG5" s="43">
        <f t="shared" si="2"/>
        <v>10830000</v>
      </c>
      <c r="AH5" s="43">
        <f t="shared" si="2"/>
        <v>4580000</v>
      </c>
      <c r="AI5" s="43">
        <f t="shared" si="2"/>
        <v>0</v>
      </c>
      <c r="AJ5" s="43">
        <f t="shared" si="2"/>
        <v>0</v>
      </c>
      <c r="AK5" s="43"/>
      <c r="AL5" s="43">
        <f t="shared" ref="AL5:AQ5" si="3">SUM(AL9:AL212)</f>
        <v>0</v>
      </c>
      <c r="AM5" s="43">
        <f t="shared" si="3"/>
        <v>0</v>
      </c>
      <c r="AN5" s="43">
        <f t="shared" si="3"/>
        <v>4580000</v>
      </c>
      <c r="AO5" s="43">
        <f t="shared" si="3"/>
        <v>3840000</v>
      </c>
      <c r="AP5" s="43">
        <f t="shared" si="3"/>
        <v>0</v>
      </c>
      <c r="AQ5" s="43">
        <f t="shared" si="3"/>
        <v>0</v>
      </c>
      <c r="AR5" s="43"/>
      <c r="AS5" s="43">
        <f t="shared" ref="AS5:AX5" si="4">SUM(AS9:AS212)</f>
        <v>0</v>
      </c>
      <c r="AT5" s="43">
        <f t="shared" si="4"/>
        <v>0</v>
      </c>
      <c r="AU5" s="43">
        <f t="shared" si="4"/>
        <v>100000</v>
      </c>
      <c r="AV5" s="43">
        <f t="shared" si="4"/>
        <v>100000</v>
      </c>
      <c r="AW5" s="43">
        <f t="shared" si="4"/>
        <v>0</v>
      </c>
      <c r="AX5" s="43">
        <f t="shared" si="4"/>
        <v>0</v>
      </c>
      <c r="AY5" s="43"/>
      <c r="AZ5" s="43">
        <f>SUM(AZ9:AZ212)</f>
        <v>0</v>
      </c>
      <c r="BA5" s="43">
        <f>SUM(BA9:BA212)</f>
        <v>0</v>
      </c>
      <c r="BB5" s="43">
        <f>SUM(BB9:BB212)</f>
        <v>100000</v>
      </c>
      <c r="BC5" s="43">
        <f>SUM(L5+S5+Z5)</f>
        <v>17082428</v>
      </c>
      <c r="BD5" s="82"/>
      <c r="BE5" s="82"/>
      <c r="BF5" s="43"/>
      <c r="BG5" s="82"/>
    </row>
    <row r="6" spans="1:130" ht="27.75" customHeight="1" thickBot="1" x14ac:dyDescent="0.3">
      <c r="A6" s="240" t="s">
        <v>796</v>
      </c>
      <c r="B6" s="241"/>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row>
    <row r="7" spans="1:130" ht="31.5" customHeight="1" x14ac:dyDescent="0.25">
      <c r="A7" s="238" t="s">
        <v>795</v>
      </c>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c r="BE7" s="239"/>
      <c r="BF7" s="239"/>
      <c r="BG7" s="239"/>
    </row>
    <row r="8" spans="1:130" s="83" customFormat="1" ht="45" customHeight="1" x14ac:dyDescent="0.25">
      <c r="A8" s="167" t="s">
        <v>642</v>
      </c>
      <c r="B8" s="168" t="s">
        <v>306</v>
      </c>
      <c r="C8" s="168" t="s">
        <v>315</v>
      </c>
      <c r="D8" s="169"/>
      <c r="E8" s="169" t="s">
        <v>691</v>
      </c>
      <c r="F8" s="169"/>
      <c r="G8" s="169"/>
      <c r="H8" s="169"/>
      <c r="I8" s="169"/>
      <c r="J8" s="169"/>
      <c r="K8" s="169"/>
      <c r="L8" s="170">
        <f>F8+G8+H8+J8</f>
        <v>0</v>
      </c>
      <c r="M8" s="169">
        <v>130000</v>
      </c>
      <c r="N8" s="169"/>
      <c r="O8" s="169"/>
      <c r="P8" s="169"/>
      <c r="Q8" s="169"/>
      <c r="R8" s="169"/>
      <c r="S8" s="170">
        <f t="shared" ref="S8:S61" si="5">M8+N8+O8+Q8</f>
        <v>130000</v>
      </c>
      <c r="T8" s="171">
        <v>130000</v>
      </c>
      <c r="U8" s="169"/>
      <c r="V8" s="169"/>
      <c r="W8" s="169"/>
      <c r="X8" s="169"/>
      <c r="Y8" s="169"/>
      <c r="Z8" s="170">
        <f t="shared" ref="Z8:Z61" si="6">T8+U8+V8+X8</f>
        <v>130000</v>
      </c>
      <c r="AA8" s="169">
        <v>130000</v>
      </c>
      <c r="AB8" s="169"/>
      <c r="AC8" s="169"/>
      <c r="AD8" s="169"/>
      <c r="AE8" s="169"/>
      <c r="AF8" s="169"/>
      <c r="AG8" s="170">
        <f t="shared" ref="AG8" si="7">AA8+AB8+AC8+AE8</f>
        <v>130000</v>
      </c>
      <c r="AH8" s="169"/>
      <c r="AI8" s="169"/>
      <c r="AJ8" s="169"/>
      <c r="AK8" s="169"/>
      <c r="AL8" s="169"/>
      <c r="AM8" s="169"/>
      <c r="AN8" s="170">
        <f t="shared" ref="AN8" si="8">AH8+AI8+AJ8+AL8</f>
        <v>0</v>
      </c>
      <c r="AO8" s="169"/>
      <c r="AP8" s="169"/>
      <c r="AQ8" s="169"/>
      <c r="AR8" s="169"/>
      <c r="AS8" s="169"/>
      <c r="AT8" s="169"/>
      <c r="AU8" s="170">
        <f t="shared" ref="AU8" si="9">AO8+AP8+AQ8+AS8</f>
        <v>0</v>
      </c>
      <c r="AV8" s="169"/>
      <c r="AW8" s="169"/>
      <c r="AX8" s="169"/>
      <c r="AY8" s="169"/>
      <c r="AZ8" s="169"/>
      <c r="BA8" s="169"/>
      <c r="BB8" s="170">
        <f t="shared" ref="BB8" si="10">AV8+AW8+AX8+AZ8</f>
        <v>0</v>
      </c>
      <c r="BC8" s="172">
        <f>BB8+AU8+AN8+AG8+Z8+S8+L8</f>
        <v>390000</v>
      </c>
      <c r="BD8" s="168" t="s">
        <v>307</v>
      </c>
      <c r="BE8" s="169">
        <v>2022</v>
      </c>
      <c r="BF8" s="173">
        <v>2027</v>
      </c>
      <c r="BG8" s="174" t="s">
        <v>432</v>
      </c>
    </row>
    <row r="9" spans="1:130" s="83" customFormat="1" ht="45.75" customHeight="1" x14ac:dyDescent="0.25">
      <c r="A9" s="167" t="s">
        <v>643</v>
      </c>
      <c r="B9" s="168" t="s">
        <v>313</v>
      </c>
      <c r="C9" s="168" t="s">
        <v>315</v>
      </c>
      <c r="D9" s="169"/>
      <c r="E9" s="175" t="s">
        <v>693</v>
      </c>
      <c r="F9" s="169"/>
      <c r="G9" s="169"/>
      <c r="H9" s="169"/>
      <c r="I9" s="169"/>
      <c r="J9" s="169"/>
      <c r="K9" s="169"/>
      <c r="L9" s="170">
        <f t="shared" ref="L9:L61" si="11">F9+G9+H9+J9</f>
        <v>0</v>
      </c>
      <c r="M9" s="169">
        <v>100000</v>
      </c>
      <c r="N9" s="169"/>
      <c r="O9" s="169"/>
      <c r="P9" s="169"/>
      <c r="Q9" s="169"/>
      <c r="R9" s="169"/>
      <c r="S9" s="170">
        <f t="shared" si="5"/>
        <v>100000</v>
      </c>
      <c r="T9" s="169">
        <v>100000</v>
      </c>
      <c r="U9" s="169"/>
      <c r="V9" s="169"/>
      <c r="W9" s="169"/>
      <c r="X9" s="169"/>
      <c r="Y9" s="169"/>
      <c r="Z9" s="170">
        <f t="shared" si="6"/>
        <v>100000</v>
      </c>
      <c r="AA9" s="169">
        <v>100000</v>
      </c>
      <c r="AB9" s="169"/>
      <c r="AC9" s="169"/>
      <c r="AD9" s="169"/>
      <c r="AE9" s="169"/>
      <c r="AF9" s="169"/>
      <c r="AG9" s="170">
        <f t="shared" ref="AG9:AG10" si="12">AA9+AB9+AC9+AE9</f>
        <v>100000</v>
      </c>
      <c r="AH9" s="169">
        <v>100000</v>
      </c>
      <c r="AI9" s="169"/>
      <c r="AJ9" s="169"/>
      <c r="AK9" s="169"/>
      <c r="AL9" s="169"/>
      <c r="AM9" s="169"/>
      <c r="AN9" s="170">
        <f t="shared" ref="AN9:AN10" si="13">AH9+AI9+AJ9+AL9</f>
        <v>100000</v>
      </c>
      <c r="AO9" s="169">
        <v>100000</v>
      </c>
      <c r="AP9" s="169"/>
      <c r="AQ9" s="169"/>
      <c r="AR9" s="169"/>
      <c r="AS9" s="169"/>
      <c r="AT9" s="169"/>
      <c r="AU9" s="170">
        <f t="shared" ref="AU9:AU10" si="14">AO9+AP9+AQ9+AS9</f>
        <v>100000</v>
      </c>
      <c r="AV9" s="169">
        <v>100000</v>
      </c>
      <c r="AW9" s="169"/>
      <c r="AX9" s="169"/>
      <c r="AY9" s="169"/>
      <c r="AZ9" s="169"/>
      <c r="BA9" s="169"/>
      <c r="BB9" s="170">
        <f t="shared" ref="BB9:BB10" si="15">AV9+AW9+AX9+AZ9</f>
        <v>100000</v>
      </c>
      <c r="BC9" s="172">
        <f t="shared" ref="BC9:BC10" si="16">BB9+AU9+AN9+AG9+Z9+S9+L9</f>
        <v>600000</v>
      </c>
      <c r="BD9" s="168" t="s">
        <v>308</v>
      </c>
      <c r="BE9" s="169">
        <v>2021</v>
      </c>
      <c r="BF9" s="173">
        <v>2027</v>
      </c>
      <c r="BG9" s="174" t="s">
        <v>279</v>
      </c>
    </row>
    <row r="10" spans="1:130" s="83" customFormat="1" ht="45.75" customHeight="1" x14ac:dyDescent="0.25">
      <c r="A10" s="167" t="s">
        <v>644</v>
      </c>
      <c r="B10" s="168" t="s">
        <v>237</v>
      </c>
      <c r="C10" s="168" t="s">
        <v>315</v>
      </c>
      <c r="D10" s="169"/>
      <c r="E10" s="169" t="s">
        <v>692</v>
      </c>
      <c r="F10" s="171">
        <v>16000</v>
      </c>
      <c r="G10" s="171"/>
      <c r="H10" s="171"/>
      <c r="I10" s="171"/>
      <c r="J10" s="171"/>
      <c r="K10" s="171"/>
      <c r="L10" s="170">
        <f t="shared" si="11"/>
        <v>16000</v>
      </c>
      <c r="M10" s="171">
        <v>25000</v>
      </c>
      <c r="N10" s="171"/>
      <c r="O10" s="171"/>
      <c r="P10" s="171"/>
      <c r="Q10" s="171"/>
      <c r="R10" s="171"/>
      <c r="S10" s="170">
        <f t="shared" si="5"/>
        <v>25000</v>
      </c>
      <c r="T10" s="171">
        <v>25000</v>
      </c>
      <c r="U10" s="171"/>
      <c r="V10" s="171"/>
      <c r="W10" s="171"/>
      <c r="X10" s="171"/>
      <c r="Y10" s="171"/>
      <c r="Z10" s="170">
        <f t="shared" si="6"/>
        <v>25000</v>
      </c>
      <c r="AA10" s="169"/>
      <c r="AB10" s="169"/>
      <c r="AC10" s="169"/>
      <c r="AD10" s="169"/>
      <c r="AE10" s="169"/>
      <c r="AF10" s="169"/>
      <c r="AG10" s="170">
        <f t="shared" si="12"/>
        <v>0</v>
      </c>
      <c r="AH10" s="169"/>
      <c r="AI10" s="169"/>
      <c r="AJ10" s="169"/>
      <c r="AK10" s="169"/>
      <c r="AL10" s="169"/>
      <c r="AM10" s="169"/>
      <c r="AN10" s="170">
        <f t="shared" si="13"/>
        <v>0</v>
      </c>
      <c r="AO10" s="169"/>
      <c r="AP10" s="169"/>
      <c r="AQ10" s="169"/>
      <c r="AR10" s="169"/>
      <c r="AS10" s="169"/>
      <c r="AT10" s="169"/>
      <c r="AU10" s="170">
        <f t="shared" si="14"/>
        <v>0</v>
      </c>
      <c r="AV10" s="169"/>
      <c r="AW10" s="169"/>
      <c r="AX10" s="169"/>
      <c r="AY10" s="169"/>
      <c r="AZ10" s="169"/>
      <c r="BA10" s="169"/>
      <c r="BB10" s="170">
        <f t="shared" si="15"/>
        <v>0</v>
      </c>
      <c r="BC10" s="172">
        <f t="shared" si="16"/>
        <v>66000</v>
      </c>
      <c r="BD10" s="168" t="s">
        <v>12</v>
      </c>
      <c r="BE10" s="169">
        <v>2021</v>
      </c>
      <c r="BF10" s="173">
        <v>2027</v>
      </c>
      <c r="BG10" s="174" t="s">
        <v>432</v>
      </c>
    </row>
    <row r="11" spans="1:130" s="84" customFormat="1" ht="35.25" customHeight="1" x14ac:dyDescent="0.25">
      <c r="A11" s="268" t="s">
        <v>797</v>
      </c>
      <c r="B11" s="269"/>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69"/>
      <c r="AI11" s="269"/>
      <c r="AJ11" s="269"/>
      <c r="AK11" s="269"/>
      <c r="AL11" s="269"/>
      <c r="AM11" s="269"/>
      <c r="AN11" s="269"/>
      <c r="AO11" s="269"/>
      <c r="AP11" s="269"/>
      <c r="AQ11" s="269"/>
      <c r="AR11" s="269"/>
      <c r="AS11" s="269"/>
      <c r="AT11" s="269"/>
      <c r="AU11" s="269"/>
      <c r="AV11" s="269"/>
      <c r="AW11" s="269"/>
      <c r="AX11" s="269"/>
      <c r="AY11" s="269"/>
      <c r="AZ11" s="269"/>
      <c r="BA11" s="269"/>
      <c r="BB11" s="269"/>
      <c r="BC11" s="269"/>
      <c r="BD11" s="269"/>
      <c r="BE11" s="269"/>
      <c r="BF11" s="269"/>
      <c r="BG11" s="270"/>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c r="CJ11" s="83"/>
      <c r="CK11" s="83"/>
      <c r="CL11" s="83"/>
      <c r="CM11" s="83"/>
      <c r="CN11" s="83"/>
      <c r="CO11" s="83"/>
      <c r="CP11" s="83"/>
      <c r="CQ11" s="83"/>
      <c r="CR11" s="83"/>
      <c r="CS11" s="83"/>
      <c r="CT11" s="83"/>
      <c r="CU11" s="83"/>
      <c r="CV11" s="83"/>
      <c r="CW11" s="83"/>
      <c r="CX11" s="83"/>
      <c r="CY11" s="83"/>
      <c r="CZ11" s="83"/>
      <c r="DA11" s="83"/>
      <c r="DB11" s="83"/>
      <c r="DC11" s="83"/>
      <c r="DD11" s="83"/>
      <c r="DE11" s="83"/>
      <c r="DF11" s="83"/>
      <c r="DG11" s="83"/>
      <c r="DH11" s="83"/>
      <c r="DI11" s="83"/>
      <c r="DJ11" s="83"/>
      <c r="DK11" s="83"/>
      <c r="DL11" s="83"/>
      <c r="DM11" s="83"/>
      <c r="DN11" s="83"/>
      <c r="DO11" s="83"/>
      <c r="DP11" s="83"/>
      <c r="DQ11" s="83"/>
      <c r="DR11" s="83"/>
      <c r="DS11" s="83"/>
      <c r="DT11" s="83"/>
      <c r="DU11" s="83"/>
      <c r="DV11" s="83"/>
      <c r="DW11" s="83"/>
      <c r="DX11" s="83"/>
      <c r="DY11" s="83"/>
      <c r="DZ11" s="83"/>
    </row>
    <row r="12" spans="1:130" s="83" customFormat="1" ht="55.5" customHeight="1" x14ac:dyDescent="0.25">
      <c r="A12" s="176" t="s">
        <v>645</v>
      </c>
      <c r="B12" s="149" t="s">
        <v>7</v>
      </c>
      <c r="C12" s="149" t="s">
        <v>315</v>
      </c>
      <c r="D12" s="126"/>
      <c r="E12" s="149" t="s">
        <v>696</v>
      </c>
      <c r="F12" s="1"/>
      <c r="G12" s="1"/>
      <c r="H12" s="1"/>
      <c r="I12" s="1"/>
      <c r="J12" s="1"/>
      <c r="K12" s="1"/>
      <c r="L12" s="47">
        <f t="shared" si="11"/>
        <v>0</v>
      </c>
      <c r="M12" s="1"/>
      <c r="N12" s="1"/>
      <c r="O12" s="1"/>
      <c r="P12" s="1"/>
      <c r="Q12" s="1"/>
      <c r="R12" s="1"/>
      <c r="S12" s="47">
        <f t="shared" si="5"/>
        <v>0</v>
      </c>
      <c r="T12" s="1"/>
      <c r="U12" s="1"/>
      <c r="V12" s="1"/>
      <c r="W12" s="1"/>
      <c r="X12" s="1"/>
      <c r="Y12" s="1"/>
      <c r="Z12" s="47">
        <f t="shared" si="6"/>
        <v>0</v>
      </c>
      <c r="AA12" s="1">
        <v>900000</v>
      </c>
      <c r="AB12" s="2"/>
      <c r="AC12" s="1">
        <v>5100000</v>
      </c>
      <c r="AD12" s="1"/>
      <c r="AE12" s="1"/>
      <c r="AF12" s="1"/>
      <c r="AG12" s="47">
        <f t="shared" ref="AG12" si="17">AA12+AB12+AC12+AE12</f>
        <v>6000000</v>
      </c>
      <c r="AH12" s="1"/>
      <c r="AI12" s="1"/>
      <c r="AJ12" s="1"/>
      <c r="AK12" s="1"/>
      <c r="AL12" s="1"/>
      <c r="AM12" s="1"/>
      <c r="AN12" s="47">
        <f t="shared" ref="AN12" si="18">AH12+AI12+AJ12+AL12</f>
        <v>0</v>
      </c>
      <c r="AO12" s="1"/>
      <c r="AP12" s="1"/>
      <c r="AQ12" s="1"/>
      <c r="AR12" s="1"/>
      <c r="AS12" s="1"/>
      <c r="AT12" s="1"/>
      <c r="AU12" s="47">
        <f t="shared" ref="AU12" si="19">AO12+AP12+AQ12+AS12</f>
        <v>0</v>
      </c>
      <c r="AV12" s="1"/>
      <c r="AW12" s="1"/>
      <c r="AX12" s="1"/>
      <c r="AY12" s="1"/>
      <c r="AZ12" s="1"/>
      <c r="BA12" s="1"/>
      <c r="BB12" s="47">
        <f t="shared" ref="BB12" si="20">AV12+AW12+AX12+AZ12</f>
        <v>0</v>
      </c>
      <c r="BC12" s="61">
        <f>BB12+AU12+AN12+AG12+Z12+S12+L12</f>
        <v>6000000</v>
      </c>
      <c r="BD12" s="149" t="s">
        <v>8</v>
      </c>
      <c r="BE12" s="1">
        <v>2022</v>
      </c>
      <c r="BF12" s="77" t="s">
        <v>381</v>
      </c>
      <c r="BG12" s="177" t="s">
        <v>279</v>
      </c>
    </row>
    <row r="13" spans="1:130" s="83" customFormat="1" ht="54" customHeight="1" x14ac:dyDescent="0.25">
      <c r="A13" s="178" t="s">
        <v>646</v>
      </c>
      <c r="B13" s="149" t="s">
        <v>298</v>
      </c>
      <c r="C13" s="149" t="s">
        <v>315</v>
      </c>
      <c r="D13" s="126"/>
      <c r="E13" s="149" t="s">
        <v>695</v>
      </c>
      <c r="F13" s="1"/>
      <c r="G13" s="1"/>
      <c r="H13" s="1"/>
      <c r="I13" s="1"/>
      <c r="J13" s="1"/>
      <c r="K13" s="1"/>
      <c r="L13" s="47">
        <f t="shared" si="11"/>
        <v>0</v>
      </c>
      <c r="M13" s="1"/>
      <c r="N13" s="1"/>
      <c r="O13" s="1"/>
      <c r="P13" s="1"/>
      <c r="Q13" s="1">
        <v>26000</v>
      </c>
      <c r="R13" s="1"/>
      <c r="S13" s="47">
        <f t="shared" si="5"/>
        <v>26000</v>
      </c>
      <c r="T13" s="1">
        <v>26000</v>
      </c>
      <c r="U13" s="1"/>
      <c r="V13" s="1">
        <v>12000</v>
      </c>
      <c r="W13" s="1"/>
      <c r="X13" s="1">
        <v>40000</v>
      </c>
      <c r="Y13" s="1"/>
      <c r="Z13" s="47">
        <f t="shared" si="6"/>
        <v>78000</v>
      </c>
      <c r="AA13" s="1"/>
      <c r="AB13" s="1"/>
      <c r="AC13" s="1"/>
      <c r="AD13" s="1"/>
      <c r="AE13" s="1"/>
      <c r="AF13" s="1"/>
      <c r="AG13" s="47">
        <f t="shared" ref="AG13:AG16" si="21">AA13+AB13+AC13+AE13</f>
        <v>0</v>
      </c>
      <c r="AH13" s="1"/>
      <c r="AI13" s="1"/>
      <c r="AJ13" s="1"/>
      <c r="AK13" s="1"/>
      <c r="AL13" s="1"/>
      <c r="AM13" s="1"/>
      <c r="AN13" s="47">
        <f t="shared" ref="AN13:AN16" si="22">AH13+AI13+AJ13+AL13</f>
        <v>0</v>
      </c>
      <c r="AO13" s="1"/>
      <c r="AP13" s="1"/>
      <c r="AQ13" s="1"/>
      <c r="AR13" s="1"/>
      <c r="AS13" s="1"/>
      <c r="AT13" s="1"/>
      <c r="AU13" s="47">
        <f t="shared" ref="AU13:AU16" si="23">AO13+AP13+AQ13+AS13</f>
        <v>0</v>
      </c>
      <c r="AV13" s="1"/>
      <c r="AW13" s="1"/>
      <c r="AX13" s="1"/>
      <c r="AY13" s="1"/>
      <c r="AZ13" s="1"/>
      <c r="BA13" s="1"/>
      <c r="BB13" s="47">
        <f t="shared" ref="BB13:BB16" si="24">AV13+AW13+AX13+AZ13</f>
        <v>0</v>
      </c>
      <c r="BC13" s="61">
        <f t="shared" ref="BC13:BC16" si="25">BB13+AU13+AN13+AG13+Z13+S13+L13</f>
        <v>104000</v>
      </c>
      <c r="BD13" s="149" t="s">
        <v>249</v>
      </c>
      <c r="BE13" s="1">
        <v>2022</v>
      </c>
      <c r="BF13" s="78">
        <v>2023</v>
      </c>
      <c r="BG13" s="177" t="s">
        <v>279</v>
      </c>
    </row>
    <row r="14" spans="1:130" s="83" customFormat="1" ht="49.5" customHeight="1" x14ac:dyDescent="0.25">
      <c r="A14" s="178" t="s">
        <v>647</v>
      </c>
      <c r="B14" s="149" t="s">
        <v>299</v>
      </c>
      <c r="C14" s="149" t="s">
        <v>315</v>
      </c>
      <c r="D14" s="126"/>
      <c r="E14" s="63" t="s">
        <v>697</v>
      </c>
      <c r="F14" s="2"/>
      <c r="G14" s="2"/>
      <c r="H14" s="2"/>
      <c r="I14" s="2"/>
      <c r="J14" s="2"/>
      <c r="K14" s="2"/>
      <c r="L14" s="47">
        <f t="shared" si="11"/>
        <v>0</v>
      </c>
      <c r="M14" s="1">
        <v>70000</v>
      </c>
      <c r="N14" s="1"/>
      <c r="O14" s="1"/>
      <c r="P14" s="1"/>
      <c r="Q14" s="1"/>
      <c r="R14" s="1"/>
      <c r="S14" s="47">
        <f t="shared" si="5"/>
        <v>70000</v>
      </c>
      <c r="T14" s="1"/>
      <c r="U14" s="1">
        <v>1000000</v>
      </c>
      <c r="V14" s="1"/>
      <c r="W14" s="1"/>
      <c r="X14" s="1"/>
      <c r="Y14" s="1"/>
      <c r="Z14" s="47">
        <f t="shared" si="6"/>
        <v>1000000</v>
      </c>
      <c r="AA14" s="1"/>
      <c r="AB14" s="1"/>
      <c r="AC14" s="1"/>
      <c r="AD14" s="1"/>
      <c r="AE14" s="1"/>
      <c r="AF14" s="1"/>
      <c r="AG14" s="47">
        <f t="shared" si="21"/>
        <v>0</v>
      </c>
      <c r="AH14" s="1"/>
      <c r="AI14" s="1"/>
      <c r="AJ14" s="1"/>
      <c r="AK14" s="1"/>
      <c r="AL14" s="1"/>
      <c r="AM14" s="1"/>
      <c r="AN14" s="47">
        <f t="shared" si="22"/>
        <v>0</v>
      </c>
      <c r="AO14" s="1"/>
      <c r="AP14" s="1"/>
      <c r="AQ14" s="1"/>
      <c r="AR14" s="1"/>
      <c r="AS14" s="1"/>
      <c r="AT14" s="1"/>
      <c r="AU14" s="47">
        <f t="shared" si="23"/>
        <v>0</v>
      </c>
      <c r="AV14" s="1"/>
      <c r="AW14" s="1"/>
      <c r="AX14" s="1"/>
      <c r="AY14" s="1"/>
      <c r="AZ14" s="1"/>
      <c r="BA14" s="1"/>
      <c r="BB14" s="47">
        <f t="shared" si="24"/>
        <v>0</v>
      </c>
      <c r="BC14" s="61">
        <f t="shared" si="25"/>
        <v>1070000</v>
      </c>
      <c r="BD14" s="149" t="s">
        <v>9</v>
      </c>
      <c r="BE14" s="1">
        <v>2022</v>
      </c>
      <c r="BF14" s="78">
        <v>2023</v>
      </c>
      <c r="BG14" s="177" t="s">
        <v>279</v>
      </c>
    </row>
    <row r="15" spans="1:130" s="83" customFormat="1" ht="49.5" customHeight="1" x14ac:dyDescent="0.25">
      <c r="A15" s="178" t="s">
        <v>648</v>
      </c>
      <c r="B15" s="149" t="s">
        <v>407</v>
      </c>
      <c r="C15" s="149" t="s">
        <v>408</v>
      </c>
      <c r="D15" s="126"/>
      <c r="E15" s="63" t="s">
        <v>698</v>
      </c>
      <c r="F15" s="2"/>
      <c r="G15" s="2"/>
      <c r="H15" s="2"/>
      <c r="I15" s="2"/>
      <c r="J15" s="2"/>
      <c r="K15" s="2"/>
      <c r="L15" s="47"/>
      <c r="M15" s="1"/>
      <c r="N15" s="1"/>
      <c r="O15" s="1"/>
      <c r="P15" s="1"/>
      <c r="Q15" s="1"/>
      <c r="R15" s="1"/>
      <c r="S15" s="47"/>
      <c r="T15" s="1"/>
      <c r="U15" s="1"/>
      <c r="V15" s="1"/>
      <c r="W15" s="1"/>
      <c r="X15" s="1"/>
      <c r="Y15" s="1"/>
      <c r="Z15" s="47"/>
      <c r="AA15" s="1"/>
      <c r="AB15" s="1"/>
      <c r="AC15" s="1"/>
      <c r="AD15" s="1"/>
      <c r="AE15" s="1"/>
      <c r="AF15" s="1"/>
      <c r="AG15" s="47"/>
      <c r="AH15" s="1"/>
      <c r="AI15" s="1"/>
      <c r="AJ15" s="1"/>
      <c r="AK15" s="1"/>
      <c r="AL15" s="1"/>
      <c r="AM15" s="1"/>
      <c r="AN15" s="47"/>
      <c r="AO15" s="1"/>
      <c r="AP15" s="1"/>
      <c r="AQ15" s="1"/>
      <c r="AR15" s="1"/>
      <c r="AS15" s="1"/>
      <c r="AT15" s="1"/>
      <c r="AU15" s="47"/>
      <c r="AV15" s="1"/>
      <c r="AW15" s="1"/>
      <c r="AX15" s="1"/>
      <c r="AY15" s="1"/>
      <c r="AZ15" s="1"/>
      <c r="BA15" s="1"/>
      <c r="BB15" s="47"/>
      <c r="BC15" s="61"/>
      <c r="BD15" s="149" t="s">
        <v>409</v>
      </c>
      <c r="BE15" s="1">
        <v>2027</v>
      </c>
      <c r="BF15" s="79" t="s">
        <v>410</v>
      </c>
      <c r="BG15" s="177" t="s">
        <v>279</v>
      </c>
    </row>
    <row r="16" spans="1:130" s="83" customFormat="1" ht="86.25" customHeight="1" x14ac:dyDescent="0.25">
      <c r="A16" s="178" t="s">
        <v>649</v>
      </c>
      <c r="B16" s="115" t="s">
        <v>238</v>
      </c>
      <c r="C16" s="149" t="s">
        <v>315</v>
      </c>
      <c r="D16" s="126"/>
      <c r="E16" s="63" t="s">
        <v>694</v>
      </c>
      <c r="F16" s="1"/>
      <c r="G16" s="1"/>
      <c r="H16" s="1"/>
      <c r="I16" s="1"/>
      <c r="J16" s="1"/>
      <c r="K16" s="1"/>
      <c r="L16" s="47">
        <f t="shared" si="11"/>
        <v>0</v>
      </c>
      <c r="M16" s="2">
        <v>50000</v>
      </c>
      <c r="N16" s="2"/>
      <c r="O16" s="2"/>
      <c r="P16" s="2"/>
      <c r="Q16" s="2"/>
      <c r="R16" s="2"/>
      <c r="S16" s="47">
        <f t="shared" si="5"/>
        <v>50000</v>
      </c>
      <c r="T16" s="2">
        <v>210000</v>
      </c>
      <c r="U16" s="2">
        <v>490000</v>
      </c>
      <c r="V16" s="2"/>
      <c r="W16" s="2"/>
      <c r="X16" s="2"/>
      <c r="Y16" s="2"/>
      <c r="Z16" s="47">
        <f t="shared" si="6"/>
        <v>700000</v>
      </c>
      <c r="AA16" s="1"/>
      <c r="AB16" s="1"/>
      <c r="AC16" s="1"/>
      <c r="AD16" s="1"/>
      <c r="AE16" s="1"/>
      <c r="AF16" s="1"/>
      <c r="AG16" s="47">
        <f t="shared" si="21"/>
        <v>0</v>
      </c>
      <c r="AH16" s="1"/>
      <c r="AI16" s="1"/>
      <c r="AJ16" s="1"/>
      <c r="AK16" s="1"/>
      <c r="AL16" s="1"/>
      <c r="AM16" s="1"/>
      <c r="AN16" s="47">
        <f t="shared" si="22"/>
        <v>0</v>
      </c>
      <c r="AO16" s="1"/>
      <c r="AP16" s="1"/>
      <c r="AQ16" s="1"/>
      <c r="AR16" s="1"/>
      <c r="AS16" s="1"/>
      <c r="AT16" s="1"/>
      <c r="AU16" s="47">
        <f t="shared" si="23"/>
        <v>0</v>
      </c>
      <c r="AV16" s="1"/>
      <c r="AW16" s="1"/>
      <c r="AX16" s="1"/>
      <c r="AY16" s="1"/>
      <c r="AZ16" s="1"/>
      <c r="BA16" s="1"/>
      <c r="BB16" s="47">
        <f t="shared" si="24"/>
        <v>0</v>
      </c>
      <c r="BC16" s="61">
        <f t="shared" si="25"/>
        <v>750000</v>
      </c>
      <c r="BD16" s="149" t="s">
        <v>10</v>
      </c>
      <c r="BE16" s="1">
        <v>2022</v>
      </c>
      <c r="BF16" s="78">
        <v>2023</v>
      </c>
      <c r="BG16" s="177" t="s">
        <v>279</v>
      </c>
    </row>
    <row r="17" spans="1:646" s="83" customFormat="1" ht="29.25" customHeight="1" x14ac:dyDescent="0.25">
      <c r="A17" s="264" t="s">
        <v>798</v>
      </c>
      <c r="B17" s="26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5"/>
      <c r="AX17" s="265"/>
      <c r="AY17" s="265"/>
      <c r="AZ17" s="265"/>
      <c r="BA17" s="265"/>
      <c r="BB17" s="265"/>
      <c r="BC17" s="265"/>
      <c r="BD17" s="265"/>
      <c r="BE17" s="265"/>
      <c r="BF17" s="265"/>
      <c r="BG17" s="266"/>
    </row>
    <row r="18" spans="1:646" s="83" customFormat="1" ht="116.25" customHeight="1" x14ac:dyDescent="0.25">
      <c r="A18" s="179" t="s">
        <v>650</v>
      </c>
      <c r="B18" s="149" t="s">
        <v>300</v>
      </c>
      <c r="C18" s="149" t="s">
        <v>315</v>
      </c>
      <c r="D18" s="62"/>
      <c r="E18" s="128" t="s">
        <v>652</v>
      </c>
      <c r="F18" s="62">
        <v>30000</v>
      </c>
      <c r="G18" s="62"/>
      <c r="H18" s="62"/>
      <c r="I18" s="62"/>
      <c r="J18" s="62"/>
      <c r="K18" s="62"/>
      <c r="L18" s="47">
        <f t="shared" si="11"/>
        <v>30000</v>
      </c>
      <c r="M18" s="62">
        <f>80000+30000</f>
        <v>110000</v>
      </c>
      <c r="N18" s="62"/>
      <c r="O18" s="62"/>
      <c r="P18" s="62"/>
      <c r="Q18" s="62"/>
      <c r="R18" s="62"/>
      <c r="S18" s="47">
        <f t="shared" si="5"/>
        <v>110000</v>
      </c>
      <c r="T18" s="62">
        <f>120000+70000</f>
        <v>190000</v>
      </c>
      <c r="U18" s="62"/>
      <c r="V18" s="62"/>
      <c r="W18" s="62"/>
      <c r="X18" s="62"/>
      <c r="Y18" s="62"/>
      <c r="Z18" s="47">
        <f t="shared" si="6"/>
        <v>190000</v>
      </c>
      <c r="AA18" s="1"/>
      <c r="AB18" s="1"/>
      <c r="AC18" s="1"/>
      <c r="AD18" s="1"/>
      <c r="AE18" s="1"/>
      <c r="AF18" s="1"/>
      <c r="AG18" s="47">
        <f t="shared" ref="AG18" si="26">AA18+AB18+AC18+AE18</f>
        <v>0</v>
      </c>
      <c r="AH18" s="1"/>
      <c r="AI18" s="1"/>
      <c r="AJ18" s="1"/>
      <c r="AK18" s="1"/>
      <c r="AL18" s="1"/>
      <c r="AM18" s="1"/>
      <c r="AN18" s="47">
        <f t="shared" ref="AN18" si="27">AH18+AI18+AJ18+AL18</f>
        <v>0</v>
      </c>
      <c r="AO18" s="1"/>
      <c r="AP18" s="1"/>
      <c r="AQ18" s="1"/>
      <c r="AR18" s="1"/>
      <c r="AS18" s="1"/>
      <c r="AT18" s="1"/>
      <c r="AU18" s="47">
        <f t="shared" ref="AU18" si="28">AO18+AP18+AQ18+AS18</f>
        <v>0</v>
      </c>
      <c r="AV18" s="1"/>
      <c r="AW18" s="1"/>
      <c r="AX18" s="1"/>
      <c r="AY18" s="1"/>
      <c r="AZ18" s="1"/>
      <c r="BA18" s="1"/>
      <c r="BB18" s="47">
        <f t="shared" ref="BB18" si="29">AV18+AW18+AX18+AZ18</f>
        <v>0</v>
      </c>
      <c r="BC18" s="61">
        <f t="shared" ref="BC18" si="30">BB18+AU18+AN18+AG18+Z18+S18+L18</f>
        <v>330000</v>
      </c>
      <c r="BD18" s="149" t="s">
        <v>314</v>
      </c>
      <c r="BE18" s="1">
        <v>2021</v>
      </c>
      <c r="BF18" s="78">
        <v>2023</v>
      </c>
      <c r="BG18" s="180" t="s">
        <v>434</v>
      </c>
    </row>
    <row r="19" spans="1:646" ht="103.5" customHeight="1" x14ac:dyDescent="0.25">
      <c r="A19" s="179" t="s">
        <v>651</v>
      </c>
      <c r="B19" s="149" t="s">
        <v>11</v>
      </c>
      <c r="C19" s="149" t="s">
        <v>315</v>
      </c>
      <c r="D19" s="3"/>
      <c r="E19" s="129" t="s">
        <v>653</v>
      </c>
      <c r="F19" s="149">
        <v>0</v>
      </c>
      <c r="G19" s="149">
        <v>0</v>
      </c>
      <c r="H19" s="149">
        <v>125000</v>
      </c>
      <c r="I19" s="149" t="s">
        <v>257</v>
      </c>
      <c r="J19" s="149">
        <v>280400</v>
      </c>
      <c r="K19" s="149"/>
      <c r="L19" s="47">
        <f t="shared" si="11"/>
        <v>405400</v>
      </c>
      <c r="M19" s="1"/>
      <c r="N19" s="1"/>
      <c r="O19" s="1"/>
      <c r="P19" s="1"/>
      <c r="Q19" s="1"/>
      <c r="R19" s="1"/>
      <c r="S19" s="47">
        <f t="shared" si="5"/>
        <v>0</v>
      </c>
      <c r="T19" s="1"/>
      <c r="U19" s="1"/>
      <c r="V19" s="1"/>
      <c r="W19" s="1"/>
      <c r="X19" s="1"/>
      <c r="Y19" s="1"/>
      <c r="Z19" s="47">
        <f t="shared" si="6"/>
        <v>0</v>
      </c>
      <c r="AA19" s="1"/>
      <c r="AB19" s="1"/>
      <c r="AC19" s="1"/>
      <c r="AD19" s="1"/>
      <c r="AE19" s="1"/>
      <c r="AF19" s="1"/>
      <c r="AG19" s="47">
        <f t="shared" ref="AG19:AG48" si="31">AA19+AB19+AC19+AE19</f>
        <v>0</v>
      </c>
      <c r="AH19" s="1"/>
      <c r="AI19" s="1"/>
      <c r="AJ19" s="1"/>
      <c r="AK19" s="1"/>
      <c r="AL19" s="1"/>
      <c r="AM19" s="1"/>
      <c r="AN19" s="47">
        <f t="shared" ref="AN19:AN48" si="32">AH19+AI19+AJ19+AL19</f>
        <v>0</v>
      </c>
      <c r="AO19" s="1"/>
      <c r="AP19" s="1"/>
      <c r="AQ19" s="1"/>
      <c r="AR19" s="1"/>
      <c r="AS19" s="1"/>
      <c r="AT19" s="1"/>
      <c r="AU19" s="47">
        <f t="shared" ref="AU19:AU41" si="33">AO19+AP19+AQ19+AS19</f>
        <v>0</v>
      </c>
      <c r="AV19" s="1"/>
      <c r="AW19" s="1"/>
      <c r="AX19" s="1"/>
      <c r="AY19" s="1"/>
      <c r="AZ19" s="1"/>
      <c r="BA19" s="1"/>
      <c r="BB19" s="47">
        <f t="shared" ref="BB19:BB32" si="34">AV19+AW19+AX19+AZ19</f>
        <v>0</v>
      </c>
      <c r="BC19" s="61">
        <f t="shared" ref="BC19:BC32" si="35">BB19+AU19+AN19+AG19+Z19+S19+L19</f>
        <v>405400</v>
      </c>
      <c r="BD19" s="115" t="s">
        <v>258</v>
      </c>
      <c r="BE19" s="115">
        <v>2021</v>
      </c>
      <c r="BF19" s="80">
        <v>2021</v>
      </c>
      <c r="BG19" s="181" t="s">
        <v>259</v>
      </c>
    </row>
    <row r="20" spans="1:646" ht="45" customHeight="1" x14ac:dyDescent="0.25">
      <c r="A20" s="179" t="s">
        <v>652</v>
      </c>
      <c r="B20" s="115" t="s">
        <v>13</v>
      </c>
      <c r="C20" s="149" t="s">
        <v>315</v>
      </c>
      <c r="D20" s="1"/>
      <c r="E20" s="127" t="s">
        <v>650</v>
      </c>
      <c r="F20" s="61">
        <v>40000</v>
      </c>
      <c r="G20" s="61"/>
      <c r="H20" s="61"/>
      <c r="I20" s="61"/>
      <c r="J20" s="61"/>
      <c r="K20" s="61"/>
      <c r="L20" s="47">
        <f t="shared" si="11"/>
        <v>40000</v>
      </c>
      <c r="M20" s="61">
        <v>25000</v>
      </c>
      <c r="N20" s="61"/>
      <c r="O20" s="61"/>
      <c r="P20" s="61"/>
      <c r="Q20" s="61"/>
      <c r="R20" s="61"/>
      <c r="S20" s="47">
        <f t="shared" si="5"/>
        <v>25000</v>
      </c>
      <c r="T20" s="61">
        <v>25000</v>
      </c>
      <c r="U20" s="61"/>
      <c r="V20" s="61"/>
      <c r="W20" s="61"/>
      <c r="X20" s="61"/>
      <c r="Y20" s="61"/>
      <c r="Z20" s="47">
        <f t="shared" si="6"/>
        <v>25000</v>
      </c>
      <c r="AA20" s="1"/>
      <c r="AB20" s="1"/>
      <c r="AC20" s="1"/>
      <c r="AD20" s="1"/>
      <c r="AE20" s="1"/>
      <c r="AF20" s="1"/>
      <c r="AG20" s="47">
        <f t="shared" si="31"/>
        <v>0</v>
      </c>
      <c r="AH20" s="1"/>
      <c r="AI20" s="1"/>
      <c r="AJ20" s="1"/>
      <c r="AK20" s="1"/>
      <c r="AL20" s="1"/>
      <c r="AM20" s="1"/>
      <c r="AN20" s="47">
        <f t="shared" si="32"/>
        <v>0</v>
      </c>
      <c r="AO20" s="1"/>
      <c r="AP20" s="1"/>
      <c r="AQ20" s="1"/>
      <c r="AR20" s="1"/>
      <c r="AS20" s="1"/>
      <c r="AT20" s="1"/>
      <c r="AU20" s="47">
        <f t="shared" si="33"/>
        <v>0</v>
      </c>
      <c r="AV20" s="1"/>
      <c r="AW20" s="1"/>
      <c r="AX20" s="1"/>
      <c r="AY20" s="1"/>
      <c r="AZ20" s="1"/>
      <c r="BA20" s="1"/>
      <c r="BB20" s="47">
        <f t="shared" si="34"/>
        <v>0</v>
      </c>
      <c r="BC20" s="61">
        <f t="shared" si="35"/>
        <v>90000</v>
      </c>
      <c r="BD20" s="149" t="s">
        <v>316</v>
      </c>
      <c r="BE20" s="1">
        <v>2021</v>
      </c>
      <c r="BF20" s="78">
        <v>2022</v>
      </c>
      <c r="BG20" s="180" t="s">
        <v>434</v>
      </c>
    </row>
    <row r="21" spans="1:646" ht="89.25" customHeight="1" x14ac:dyDescent="0.25">
      <c r="A21" s="179" t="s">
        <v>653</v>
      </c>
      <c r="B21" s="115" t="s">
        <v>14</v>
      </c>
      <c r="C21" s="149" t="s">
        <v>315</v>
      </c>
      <c r="D21" s="61"/>
      <c r="E21" s="128" t="s">
        <v>651</v>
      </c>
      <c r="F21" s="61">
        <v>620000</v>
      </c>
      <c r="G21" s="61"/>
      <c r="H21" s="61"/>
      <c r="I21" s="61"/>
      <c r="J21" s="61"/>
      <c r="K21" s="61"/>
      <c r="L21" s="47">
        <f t="shared" si="11"/>
        <v>620000</v>
      </c>
      <c r="M21" s="61">
        <v>1080256</v>
      </c>
      <c r="N21" s="61"/>
      <c r="O21" s="61"/>
      <c r="P21" s="61"/>
      <c r="Q21" s="61"/>
      <c r="R21" s="61"/>
      <c r="S21" s="47">
        <f t="shared" si="5"/>
        <v>1080256</v>
      </c>
      <c r="T21" s="1"/>
      <c r="U21" s="1"/>
      <c r="V21" s="1"/>
      <c r="W21" s="1"/>
      <c r="X21" s="1"/>
      <c r="Y21" s="1"/>
      <c r="Z21" s="47">
        <f t="shared" si="6"/>
        <v>0</v>
      </c>
      <c r="AA21" s="1"/>
      <c r="AB21" s="1"/>
      <c r="AC21" s="1"/>
      <c r="AD21" s="1"/>
      <c r="AE21" s="1"/>
      <c r="AF21" s="1"/>
      <c r="AG21" s="47">
        <f t="shared" si="31"/>
        <v>0</v>
      </c>
      <c r="AH21" s="1"/>
      <c r="AI21" s="1"/>
      <c r="AJ21" s="1"/>
      <c r="AK21" s="1"/>
      <c r="AL21" s="1"/>
      <c r="AM21" s="1"/>
      <c r="AN21" s="47">
        <f t="shared" si="32"/>
        <v>0</v>
      </c>
      <c r="AO21" s="1"/>
      <c r="AP21" s="1"/>
      <c r="AQ21" s="1"/>
      <c r="AR21" s="1"/>
      <c r="AS21" s="1"/>
      <c r="AT21" s="1"/>
      <c r="AU21" s="47">
        <f t="shared" si="33"/>
        <v>0</v>
      </c>
      <c r="AV21" s="1"/>
      <c r="AW21" s="1"/>
      <c r="AX21" s="1"/>
      <c r="AY21" s="1"/>
      <c r="AZ21" s="1"/>
      <c r="BA21" s="1"/>
      <c r="BB21" s="47">
        <f t="shared" si="34"/>
        <v>0</v>
      </c>
      <c r="BC21" s="61">
        <f t="shared" si="35"/>
        <v>1700256</v>
      </c>
      <c r="BD21" s="149" t="s">
        <v>15</v>
      </c>
      <c r="BE21" s="1">
        <v>2021</v>
      </c>
      <c r="BF21" s="79" t="s">
        <v>54</v>
      </c>
      <c r="BG21" s="180" t="s">
        <v>434</v>
      </c>
    </row>
    <row r="22" spans="1:646" ht="81.75" customHeight="1" x14ac:dyDescent="0.25">
      <c r="A22" s="179" t="s">
        <v>654</v>
      </c>
      <c r="B22" s="115" t="s">
        <v>16</v>
      </c>
      <c r="C22" s="149" t="s">
        <v>315</v>
      </c>
      <c r="D22" s="2"/>
      <c r="E22" s="182" t="s">
        <v>699</v>
      </c>
      <c r="F22" s="1"/>
      <c r="G22" s="1"/>
      <c r="H22" s="1"/>
      <c r="I22" s="1"/>
      <c r="J22" s="1"/>
      <c r="K22" s="1"/>
      <c r="L22" s="47">
        <f t="shared" si="11"/>
        <v>0</v>
      </c>
      <c r="M22" s="61">
        <v>120000</v>
      </c>
      <c r="N22" s="61"/>
      <c r="O22" s="61"/>
      <c r="P22" s="61"/>
      <c r="Q22" s="61"/>
      <c r="R22" s="61"/>
      <c r="S22" s="47">
        <f t="shared" si="5"/>
        <v>120000</v>
      </c>
      <c r="T22" s="1"/>
      <c r="U22" s="1"/>
      <c r="V22" s="1"/>
      <c r="W22" s="1"/>
      <c r="X22" s="1"/>
      <c r="Y22" s="1"/>
      <c r="Z22" s="47">
        <f t="shared" si="6"/>
        <v>0</v>
      </c>
      <c r="AA22" s="1"/>
      <c r="AB22" s="1"/>
      <c r="AC22" s="1"/>
      <c r="AD22" s="1"/>
      <c r="AE22" s="1"/>
      <c r="AF22" s="1"/>
      <c r="AG22" s="47">
        <f t="shared" si="31"/>
        <v>0</v>
      </c>
      <c r="AH22" s="1"/>
      <c r="AI22" s="1"/>
      <c r="AJ22" s="1"/>
      <c r="AK22" s="1"/>
      <c r="AL22" s="1"/>
      <c r="AM22" s="1"/>
      <c r="AN22" s="47">
        <f t="shared" si="32"/>
        <v>0</v>
      </c>
      <c r="AO22" s="1"/>
      <c r="AP22" s="1"/>
      <c r="AQ22" s="1"/>
      <c r="AR22" s="1"/>
      <c r="AS22" s="1"/>
      <c r="AT22" s="1"/>
      <c r="AU22" s="47">
        <f t="shared" si="33"/>
        <v>0</v>
      </c>
      <c r="AV22" s="1"/>
      <c r="AW22" s="1"/>
      <c r="AX22" s="1"/>
      <c r="AY22" s="1"/>
      <c r="AZ22" s="1"/>
      <c r="BA22" s="1"/>
      <c r="BB22" s="47">
        <f t="shared" si="34"/>
        <v>0</v>
      </c>
      <c r="BC22" s="61">
        <f t="shared" si="35"/>
        <v>120000</v>
      </c>
      <c r="BD22" s="149" t="s">
        <v>317</v>
      </c>
      <c r="BE22" s="1">
        <v>2022</v>
      </c>
      <c r="BF22" s="80">
        <v>2022</v>
      </c>
      <c r="BG22" s="180" t="s">
        <v>434</v>
      </c>
    </row>
    <row r="23" spans="1:646" ht="90.6" customHeight="1" x14ac:dyDescent="0.25">
      <c r="A23" s="179" t="s">
        <v>655</v>
      </c>
      <c r="B23" s="149" t="s">
        <v>17</v>
      </c>
      <c r="C23" s="149" t="s">
        <v>315</v>
      </c>
      <c r="D23" s="2"/>
      <c r="E23" s="129" t="s">
        <v>705</v>
      </c>
      <c r="F23" s="1"/>
      <c r="G23" s="1"/>
      <c r="H23" s="1"/>
      <c r="I23" s="1"/>
      <c r="J23" s="1"/>
      <c r="K23" s="1"/>
      <c r="L23" s="47">
        <f t="shared" si="11"/>
        <v>0</v>
      </c>
      <c r="M23" s="61">
        <v>160000</v>
      </c>
      <c r="N23" s="61"/>
      <c r="O23" s="61"/>
      <c r="P23" s="61"/>
      <c r="Q23" s="61"/>
      <c r="R23" s="61"/>
      <c r="S23" s="47">
        <f t="shared" si="5"/>
        <v>160000</v>
      </c>
      <c r="T23" s="1"/>
      <c r="U23" s="1"/>
      <c r="V23" s="1"/>
      <c r="W23" s="1"/>
      <c r="X23" s="1"/>
      <c r="Y23" s="1"/>
      <c r="Z23" s="47">
        <f t="shared" si="6"/>
        <v>0</v>
      </c>
      <c r="AA23" s="1"/>
      <c r="AB23" s="1"/>
      <c r="AC23" s="1"/>
      <c r="AD23" s="1"/>
      <c r="AE23" s="1"/>
      <c r="AF23" s="1"/>
      <c r="AG23" s="47">
        <f t="shared" si="31"/>
        <v>0</v>
      </c>
      <c r="AH23" s="1"/>
      <c r="AI23" s="1"/>
      <c r="AJ23" s="1"/>
      <c r="AK23" s="1"/>
      <c r="AL23" s="1"/>
      <c r="AM23" s="1"/>
      <c r="AN23" s="47">
        <f t="shared" si="32"/>
        <v>0</v>
      </c>
      <c r="AO23" s="1"/>
      <c r="AP23" s="1"/>
      <c r="AQ23" s="1"/>
      <c r="AR23" s="1"/>
      <c r="AS23" s="1"/>
      <c r="AT23" s="1"/>
      <c r="AU23" s="47">
        <f t="shared" si="33"/>
        <v>0</v>
      </c>
      <c r="AV23" s="1"/>
      <c r="AW23" s="1"/>
      <c r="AX23" s="1"/>
      <c r="AY23" s="1"/>
      <c r="AZ23" s="1"/>
      <c r="BA23" s="1"/>
      <c r="BB23" s="47">
        <f t="shared" si="34"/>
        <v>0</v>
      </c>
      <c r="BC23" s="61">
        <f t="shared" si="35"/>
        <v>160000</v>
      </c>
      <c r="BD23" s="149" t="s">
        <v>318</v>
      </c>
      <c r="BE23" s="1">
        <v>2022</v>
      </c>
      <c r="BF23" s="80">
        <v>2022</v>
      </c>
      <c r="BG23" s="180" t="s">
        <v>434</v>
      </c>
    </row>
    <row r="24" spans="1:646" ht="73.150000000000006" customHeight="1" x14ac:dyDescent="0.25">
      <c r="A24" s="179" t="s">
        <v>656</v>
      </c>
      <c r="B24" s="149" t="s">
        <v>18</v>
      </c>
      <c r="C24" s="149" t="s">
        <v>315</v>
      </c>
      <c r="D24" s="2"/>
      <c r="E24" s="128" t="s">
        <v>722</v>
      </c>
      <c r="F24" s="1"/>
      <c r="G24" s="1"/>
      <c r="H24" s="1"/>
      <c r="I24" s="1"/>
      <c r="J24" s="1"/>
      <c r="K24" s="1"/>
      <c r="L24" s="47">
        <f t="shared" si="11"/>
        <v>0</v>
      </c>
      <c r="M24" s="61">
        <v>150000</v>
      </c>
      <c r="N24" s="61"/>
      <c r="O24" s="61"/>
      <c r="P24" s="61"/>
      <c r="Q24" s="61"/>
      <c r="R24" s="61"/>
      <c r="S24" s="47">
        <f t="shared" si="5"/>
        <v>150000</v>
      </c>
      <c r="T24" s="1"/>
      <c r="U24" s="1"/>
      <c r="V24" s="1"/>
      <c r="W24" s="1"/>
      <c r="X24" s="1"/>
      <c r="Y24" s="1"/>
      <c r="Z24" s="47">
        <f t="shared" si="6"/>
        <v>0</v>
      </c>
      <c r="AA24" s="1"/>
      <c r="AB24" s="1"/>
      <c r="AC24" s="1"/>
      <c r="AD24" s="1"/>
      <c r="AE24" s="1"/>
      <c r="AF24" s="1"/>
      <c r="AG24" s="47">
        <f t="shared" si="31"/>
        <v>0</v>
      </c>
      <c r="AH24" s="1"/>
      <c r="AI24" s="1"/>
      <c r="AJ24" s="1"/>
      <c r="AK24" s="1"/>
      <c r="AL24" s="1"/>
      <c r="AM24" s="1"/>
      <c r="AN24" s="47">
        <f t="shared" si="32"/>
        <v>0</v>
      </c>
      <c r="AO24" s="1"/>
      <c r="AP24" s="1"/>
      <c r="AQ24" s="1"/>
      <c r="AR24" s="1"/>
      <c r="AS24" s="1"/>
      <c r="AT24" s="1"/>
      <c r="AU24" s="47">
        <f t="shared" si="33"/>
        <v>0</v>
      </c>
      <c r="AV24" s="1"/>
      <c r="AW24" s="1"/>
      <c r="AX24" s="1"/>
      <c r="AY24" s="1"/>
      <c r="AZ24" s="1"/>
      <c r="BA24" s="1"/>
      <c r="BB24" s="47">
        <f t="shared" si="34"/>
        <v>0</v>
      </c>
      <c r="BC24" s="61">
        <f t="shared" si="35"/>
        <v>150000</v>
      </c>
      <c r="BD24" s="149" t="s">
        <v>319</v>
      </c>
      <c r="BE24" s="1">
        <v>2022</v>
      </c>
      <c r="BF24" s="78">
        <v>2022</v>
      </c>
      <c r="BG24" s="180" t="s">
        <v>434</v>
      </c>
    </row>
    <row r="25" spans="1:646" ht="95.25" customHeight="1" x14ac:dyDescent="0.25">
      <c r="A25" s="179" t="s">
        <v>657</v>
      </c>
      <c r="B25" s="149" t="s">
        <v>19</v>
      </c>
      <c r="C25" s="149" t="s">
        <v>315</v>
      </c>
      <c r="D25" s="1"/>
      <c r="E25" s="127" t="s">
        <v>700</v>
      </c>
      <c r="F25" s="1"/>
      <c r="G25" s="1"/>
      <c r="H25" s="1"/>
      <c r="I25" s="1"/>
      <c r="J25" s="1"/>
      <c r="K25" s="1"/>
      <c r="L25" s="47">
        <f t="shared" si="11"/>
        <v>0</v>
      </c>
      <c r="M25" s="1"/>
      <c r="N25" s="1"/>
      <c r="O25" s="1"/>
      <c r="P25" s="1"/>
      <c r="Q25" s="1"/>
      <c r="R25" s="1"/>
      <c r="S25" s="47">
        <f t="shared" si="5"/>
        <v>0</v>
      </c>
      <c r="T25" s="1"/>
      <c r="U25" s="1"/>
      <c r="V25" s="1"/>
      <c r="W25" s="1"/>
      <c r="X25" s="1"/>
      <c r="Y25" s="1"/>
      <c r="Z25" s="47">
        <f t="shared" si="6"/>
        <v>0</v>
      </c>
      <c r="AA25" s="1">
        <v>60000</v>
      </c>
      <c r="AB25" s="1"/>
      <c r="AC25" s="1"/>
      <c r="AD25" s="1"/>
      <c r="AE25" s="1"/>
      <c r="AF25" s="1"/>
      <c r="AG25" s="47">
        <f t="shared" si="31"/>
        <v>60000</v>
      </c>
      <c r="AH25" s="1">
        <v>60000</v>
      </c>
      <c r="AI25" s="1"/>
      <c r="AJ25" s="1"/>
      <c r="AK25" s="1"/>
      <c r="AL25" s="1"/>
      <c r="AM25" s="1"/>
      <c r="AN25" s="47">
        <f t="shared" si="32"/>
        <v>60000</v>
      </c>
      <c r="AO25" s="1"/>
      <c r="AP25" s="1"/>
      <c r="AQ25" s="1"/>
      <c r="AR25" s="1"/>
      <c r="AS25" s="1"/>
      <c r="AT25" s="1"/>
      <c r="AU25" s="47">
        <f t="shared" si="33"/>
        <v>0</v>
      </c>
      <c r="AV25" s="1"/>
      <c r="AW25" s="1"/>
      <c r="AX25" s="1"/>
      <c r="AY25" s="1"/>
      <c r="AZ25" s="1"/>
      <c r="BA25" s="1"/>
      <c r="BB25" s="47">
        <f t="shared" si="34"/>
        <v>0</v>
      </c>
      <c r="BC25" s="61">
        <f t="shared" si="35"/>
        <v>120000</v>
      </c>
      <c r="BD25" s="149" t="s">
        <v>511</v>
      </c>
      <c r="BE25" s="1">
        <v>2022</v>
      </c>
      <c r="BF25" s="78">
        <v>2027</v>
      </c>
      <c r="BG25" s="181" t="s">
        <v>435</v>
      </c>
    </row>
    <row r="26" spans="1:646" ht="84.75" customHeight="1" x14ac:dyDescent="0.25">
      <c r="A26" s="179" t="s">
        <v>658</v>
      </c>
      <c r="B26" s="149" t="s">
        <v>20</v>
      </c>
      <c r="C26" s="149" t="s">
        <v>315</v>
      </c>
      <c r="D26" s="1"/>
      <c r="E26" s="128" t="s">
        <v>721</v>
      </c>
      <c r="F26" s="1"/>
      <c r="G26" s="1"/>
      <c r="H26" s="1"/>
      <c r="I26" s="1"/>
      <c r="J26" s="1"/>
      <c r="K26" s="1"/>
      <c r="L26" s="47">
        <f t="shared" si="11"/>
        <v>0</v>
      </c>
      <c r="M26" s="1"/>
      <c r="N26" s="1"/>
      <c r="O26" s="1"/>
      <c r="P26" s="1"/>
      <c r="Q26" s="1"/>
      <c r="R26" s="1"/>
      <c r="S26" s="47">
        <f t="shared" si="5"/>
        <v>0</v>
      </c>
      <c r="T26" s="1">
        <v>15000</v>
      </c>
      <c r="U26" s="1"/>
      <c r="V26" s="1"/>
      <c r="W26" s="1"/>
      <c r="X26" s="1"/>
      <c r="Y26" s="1"/>
      <c r="Z26" s="47">
        <f t="shared" si="6"/>
        <v>15000</v>
      </c>
      <c r="AA26" s="1"/>
      <c r="AB26" s="1"/>
      <c r="AC26" s="1"/>
      <c r="AD26" s="1"/>
      <c r="AE26" s="1"/>
      <c r="AF26" s="1"/>
      <c r="AG26" s="47">
        <f t="shared" si="31"/>
        <v>0</v>
      </c>
      <c r="AH26" s="1"/>
      <c r="AI26" s="1"/>
      <c r="AJ26" s="1"/>
      <c r="AK26" s="1"/>
      <c r="AL26" s="1"/>
      <c r="AM26" s="1"/>
      <c r="AN26" s="47">
        <f t="shared" si="32"/>
        <v>0</v>
      </c>
      <c r="AO26" s="1"/>
      <c r="AP26" s="1"/>
      <c r="AQ26" s="1"/>
      <c r="AR26" s="1"/>
      <c r="AS26" s="1"/>
      <c r="AT26" s="1"/>
      <c r="AU26" s="47">
        <f t="shared" si="33"/>
        <v>0</v>
      </c>
      <c r="AV26" s="1"/>
      <c r="AW26" s="1"/>
      <c r="AX26" s="1"/>
      <c r="AY26" s="1"/>
      <c r="AZ26" s="1"/>
      <c r="BA26" s="1"/>
      <c r="BB26" s="47">
        <f t="shared" si="34"/>
        <v>0</v>
      </c>
      <c r="BC26" s="61">
        <f t="shared" si="35"/>
        <v>15000</v>
      </c>
      <c r="BD26" s="149" t="s">
        <v>21</v>
      </c>
      <c r="BE26" s="1">
        <v>2023</v>
      </c>
      <c r="BF26" s="80">
        <v>2023</v>
      </c>
      <c r="BG26" s="181" t="s">
        <v>435</v>
      </c>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WS26" s="85"/>
      <c r="WT26" s="85"/>
      <c r="WU26" s="85"/>
      <c r="WV26" s="85"/>
      <c r="WW26" s="85"/>
      <c r="WX26" s="85"/>
      <c r="WY26" s="85"/>
      <c r="WZ26" s="85"/>
      <c r="XA26" s="85"/>
      <c r="XB26" s="85"/>
      <c r="XC26" s="85"/>
      <c r="XD26" s="85"/>
      <c r="XE26" s="85"/>
      <c r="XF26" s="85"/>
      <c r="XG26" s="85"/>
      <c r="XH26" s="85"/>
      <c r="XI26" s="85"/>
      <c r="XJ26" s="85"/>
      <c r="XK26" s="85"/>
      <c r="XL26" s="85"/>
      <c r="XM26" s="85"/>
      <c r="XN26" s="85"/>
      <c r="XO26" s="85"/>
      <c r="XP26" s="85"/>
      <c r="XQ26" s="85"/>
      <c r="XR26" s="85"/>
      <c r="XS26" s="85"/>
      <c r="XT26" s="85"/>
      <c r="XU26" s="85"/>
      <c r="XV26" s="85"/>
    </row>
    <row r="27" spans="1:646" ht="58.5" customHeight="1" x14ac:dyDescent="0.25">
      <c r="A27" s="179" t="s">
        <v>659</v>
      </c>
      <c r="B27" s="149" t="s">
        <v>301</v>
      </c>
      <c r="C27" s="149" t="s">
        <v>315</v>
      </c>
      <c r="D27" s="85"/>
      <c r="E27" s="127" t="s">
        <v>712</v>
      </c>
      <c r="F27" s="1"/>
      <c r="G27" s="1"/>
      <c r="H27" s="1"/>
      <c r="I27" s="1"/>
      <c r="J27" s="1"/>
      <c r="K27" s="1"/>
      <c r="L27" s="47">
        <f t="shared" si="11"/>
        <v>0</v>
      </c>
      <c r="M27" s="1">
        <v>20000</v>
      </c>
      <c r="N27" s="1"/>
      <c r="O27" s="1"/>
      <c r="P27" s="1"/>
      <c r="Q27" s="1"/>
      <c r="R27" s="1"/>
      <c r="S27" s="47">
        <f t="shared" si="5"/>
        <v>20000</v>
      </c>
      <c r="T27" s="1">
        <v>170000</v>
      </c>
      <c r="U27" s="1"/>
      <c r="V27" s="1"/>
      <c r="W27" s="1"/>
      <c r="X27" s="1"/>
      <c r="Y27" s="1"/>
      <c r="Z27" s="47">
        <f t="shared" si="6"/>
        <v>170000</v>
      </c>
      <c r="AA27" s="1"/>
      <c r="AB27" s="1"/>
      <c r="AC27" s="1"/>
      <c r="AD27" s="1"/>
      <c r="AE27" s="1"/>
      <c r="AF27" s="1"/>
      <c r="AG27" s="47">
        <f t="shared" si="31"/>
        <v>0</v>
      </c>
      <c r="AH27" s="1"/>
      <c r="AI27" s="1"/>
      <c r="AJ27" s="1"/>
      <c r="AK27" s="1"/>
      <c r="AL27" s="1"/>
      <c r="AM27" s="1"/>
      <c r="AN27" s="47">
        <f t="shared" si="32"/>
        <v>0</v>
      </c>
      <c r="AO27" s="1"/>
      <c r="AP27" s="1"/>
      <c r="AQ27" s="1"/>
      <c r="AR27" s="1"/>
      <c r="AS27" s="1"/>
      <c r="AT27" s="1"/>
      <c r="AU27" s="47">
        <f t="shared" si="33"/>
        <v>0</v>
      </c>
      <c r="AV27" s="1"/>
      <c r="AW27" s="1"/>
      <c r="AX27" s="1"/>
      <c r="AY27" s="1"/>
      <c r="AZ27" s="1"/>
      <c r="BA27" s="1"/>
      <c r="BB27" s="47">
        <f t="shared" si="34"/>
        <v>0</v>
      </c>
      <c r="BC27" s="61">
        <f t="shared" si="35"/>
        <v>190000</v>
      </c>
      <c r="BD27" s="149" t="s">
        <v>22</v>
      </c>
      <c r="BE27" s="149">
        <v>2022</v>
      </c>
      <c r="BF27" s="80">
        <v>2023</v>
      </c>
      <c r="BG27" s="183" t="s">
        <v>450</v>
      </c>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WS27" s="85"/>
      <c r="WT27" s="85"/>
      <c r="WU27" s="85"/>
      <c r="WV27" s="85"/>
      <c r="WW27" s="85"/>
      <c r="WX27" s="85"/>
      <c r="WY27" s="85"/>
      <c r="WZ27" s="85"/>
      <c r="XA27" s="85"/>
      <c r="XB27" s="85"/>
      <c r="XC27" s="85"/>
      <c r="XD27" s="85"/>
      <c r="XE27" s="85"/>
      <c r="XF27" s="85"/>
      <c r="XG27" s="85"/>
      <c r="XH27" s="85"/>
      <c r="XI27" s="85"/>
      <c r="XJ27" s="85"/>
      <c r="XK27" s="85"/>
      <c r="XL27" s="85"/>
      <c r="XM27" s="85"/>
      <c r="XN27" s="85"/>
      <c r="XO27" s="85"/>
      <c r="XP27" s="85"/>
      <c r="XQ27" s="85"/>
      <c r="XR27" s="85"/>
      <c r="XS27" s="85"/>
      <c r="XT27" s="85"/>
      <c r="XU27" s="85"/>
      <c r="XV27" s="85"/>
    </row>
    <row r="28" spans="1:646" s="86" customFormat="1" ht="91.9" customHeight="1" x14ac:dyDescent="0.25">
      <c r="A28" s="179" t="s">
        <v>660</v>
      </c>
      <c r="B28" s="149" t="s">
        <v>23</v>
      </c>
      <c r="C28" s="149" t="s">
        <v>315</v>
      </c>
      <c r="D28" s="1"/>
      <c r="E28" s="129" t="s">
        <v>703</v>
      </c>
      <c r="F28" s="1"/>
      <c r="G28" s="1"/>
      <c r="H28" s="1"/>
      <c r="I28" s="1"/>
      <c r="J28" s="1"/>
      <c r="K28" s="1"/>
      <c r="L28" s="47">
        <f t="shared" si="11"/>
        <v>0</v>
      </c>
      <c r="M28" s="1">
        <v>9000</v>
      </c>
      <c r="N28" s="1"/>
      <c r="O28" s="1"/>
      <c r="P28" s="1"/>
      <c r="Q28" s="1"/>
      <c r="R28" s="1"/>
      <c r="S28" s="47">
        <f t="shared" si="5"/>
        <v>9000</v>
      </c>
      <c r="T28" s="1"/>
      <c r="U28" s="1"/>
      <c r="V28" s="1"/>
      <c r="W28" s="1"/>
      <c r="X28" s="1"/>
      <c r="Y28" s="1"/>
      <c r="Z28" s="47">
        <f t="shared" si="6"/>
        <v>0</v>
      </c>
      <c r="AA28" s="1"/>
      <c r="AB28" s="1"/>
      <c r="AC28" s="1"/>
      <c r="AD28" s="1"/>
      <c r="AE28" s="1"/>
      <c r="AF28" s="1"/>
      <c r="AG28" s="47">
        <f t="shared" si="31"/>
        <v>0</v>
      </c>
      <c r="AH28" s="1"/>
      <c r="AI28" s="1"/>
      <c r="AJ28" s="1"/>
      <c r="AK28" s="1"/>
      <c r="AL28" s="1"/>
      <c r="AM28" s="1"/>
      <c r="AN28" s="47">
        <f t="shared" si="32"/>
        <v>0</v>
      </c>
      <c r="AO28" s="1"/>
      <c r="AP28" s="1"/>
      <c r="AQ28" s="1"/>
      <c r="AR28" s="1"/>
      <c r="AS28" s="1"/>
      <c r="AT28" s="1"/>
      <c r="AU28" s="47">
        <f t="shared" si="33"/>
        <v>0</v>
      </c>
      <c r="AV28" s="1"/>
      <c r="AW28" s="1"/>
      <c r="AX28" s="1"/>
      <c r="AY28" s="1"/>
      <c r="AZ28" s="1"/>
      <c r="BA28" s="1"/>
      <c r="BB28" s="47">
        <f t="shared" si="34"/>
        <v>0</v>
      </c>
      <c r="BC28" s="61">
        <f t="shared" si="35"/>
        <v>9000</v>
      </c>
      <c r="BD28" s="149" t="s">
        <v>24</v>
      </c>
      <c r="BE28" s="149">
        <v>2022</v>
      </c>
      <c r="BF28" s="80">
        <v>2022</v>
      </c>
      <c r="BG28" s="181" t="s">
        <v>436</v>
      </c>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145"/>
      <c r="CQ28" s="145"/>
      <c r="CR28" s="145"/>
      <c r="CS28" s="145"/>
      <c r="CT28" s="145"/>
      <c r="CU28" s="145"/>
      <c r="CV28" s="145"/>
      <c r="CW28" s="145"/>
      <c r="CX28" s="145"/>
      <c r="CY28" s="145"/>
      <c r="CZ28" s="145"/>
      <c r="DA28" s="145"/>
      <c r="DB28" s="145"/>
      <c r="DC28" s="145"/>
      <c r="DD28" s="145"/>
      <c r="DE28" s="145"/>
      <c r="DF28" s="145"/>
      <c r="DG28" s="145"/>
      <c r="DH28" s="145"/>
      <c r="DI28" s="145"/>
      <c r="DJ28" s="145"/>
      <c r="DK28" s="145"/>
      <c r="DL28" s="145"/>
      <c r="DM28" s="145"/>
      <c r="DN28" s="145"/>
      <c r="DO28" s="145"/>
      <c r="DP28" s="145"/>
      <c r="DQ28" s="145"/>
      <c r="DR28" s="145"/>
      <c r="DS28" s="145"/>
      <c r="DT28" s="145"/>
      <c r="DU28" s="145"/>
      <c r="DV28" s="145"/>
      <c r="DW28" s="145"/>
      <c r="DX28" s="145"/>
      <c r="DY28" s="145"/>
      <c r="DZ28" s="145"/>
      <c r="WS28" s="85"/>
      <c r="WT28" s="85"/>
      <c r="WU28" s="85"/>
      <c r="WV28" s="85"/>
      <c r="WW28" s="85"/>
      <c r="WX28" s="85"/>
      <c r="WY28" s="85"/>
      <c r="WZ28" s="85"/>
      <c r="XA28" s="85"/>
      <c r="XB28" s="85"/>
      <c r="XC28" s="85"/>
      <c r="XD28" s="85"/>
      <c r="XE28" s="85"/>
      <c r="XF28" s="85"/>
      <c r="XG28" s="85"/>
      <c r="XH28" s="85"/>
      <c r="XI28" s="85"/>
      <c r="XJ28" s="85"/>
      <c r="XK28" s="85"/>
      <c r="XL28" s="85"/>
      <c r="XM28" s="85"/>
      <c r="XN28" s="85"/>
      <c r="XO28" s="85"/>
      <c r="XP28" s="85"/>
      <c r="XQ28" s="85"/>
      <c r="XR28" s="85"/>
      <c r="XS28" s="85"/>
      <c r="XT28" s="85"/>
      <c r="XU28" s="85"/>
      <c r="XV28" s="85"/>
    </row>
    <row r="29" spans="1:646" s="83" customFormat="1" ht="64.5" customHeight="1" x14ac:dyDescent="0.25">
      <c r="A29" s="179" t="s">
        <v>661</v>
      </c>
      <c r="B29" s="149" t="s">
        <v>297</v>
      </c>
      <c r="C29" s="149" t="s">
        <v>315</v>
      </c>
      <c r="D29" s="1"/>
      <c r="E29" s="129" t="s">
        <v>706</v>
      </c>
      <c r="F29" s="149"/>
      <c r="G29" s="149"/>
      <c r="H29" s="149"/>
      <c r="I29" s="149"/>
      <c r="J29" s="149"/>
      <c r="K29" s="149"/>
      <c r="L29" s="47">
        <f t="shared" si="11"/>
        <v>0</v>
      </c>
      <c r="M29" s="149">
        <v>5000</v>
      </c>
      <c r="N29" s="149"/>
      <c r="O29" s="149"/>
      <c r="P29" s="149"/>
      <c r="Q29" s="149"/>
      <c r="R29" s="149"/>
      <c r="S29" s="47">
        <f t="shared" si="5"/>
        <v>5000</v>
      </c>
      <c r="T29" s="149"/>
      <c r="U29" s="149"/>
      <c r="V29" s="149"/>
      <c r="W29" s="149"/>
      <c r="X29" s="149"/>
      <c r="Y29" s="149"/>
      <c r="Z29" s="47">
        <f t="shared" si="6"/>
        <v>0</v>
      </c>
      <c r="AA29" s="1"/>
      <c r="AB29" s="1"/>
      <c r="AC29" s="1"/>
      <c r="AD29" s="1"/>
      <c r="AE29" s="1"/>
      <c r="AF29" s="1"/>
      <c r="AG29" s="47">
        <f t="shared" si="31"/>
        <v>0</v>
      </c>
      <c r="AH29" s="1"/>
      <c r="AI29" s="1"/>
      <c r="AJ29" s="1"/>
      <c r="AK29" s="1"/>
      <c r="AL29" s="1"/>
      <c r="AM29" s="1"/>
      <c r="AN29" s="47">
        <f t="shared" si="32"/>
        <v>0</v>
      </c>
      <c r="AO29" s="1"/>
      <c r="AP29" s="1"/>
      <c r="AQ29" s="1"/>
      <c r="AR29" s="1"/>
      <c r="AS29" s="1"/>
      <c r="AT29" s="1"/>
      <c r="AU29" s="47">
        <f t="shared" si="33"/>
        <v>0</v>
      </c>
      <c r="AV29" s="1"/>
      <c r="AW29" s="1"/>
      <c r="AX29" s="1"/>
      <c r="AY29" s="1"/>
      <c r="AZ29" s="1"/>
      <c r="BA29" s="1"/>
      <c r="BB29" s="47">
        <f t="shared" si="34"/>
        <v>0</v>
      </c>
      <c r="BC29" s="61">
        <f t="shared" si="35"/>
        <v>5000</v>
      </c>
      <c r="BD29" s="149" t="s">
        <v>320</v>
      </c>
      <c r="BE29" s="149">
        <v>2022</v>
      </c>
      <c r="BF29" s="80">
        <v>2022</v>
      </c>
      <c r="BG29" s="181" t="s">
        <v>436</v>
      </c>
    </row>
    <row r="30" spans="1:646" s="83" customFormat="1" ht="71.45" customHeight="1" x14ac:dyDescent="0.25">
      <c r="A30" s="179" t="s">
        <v>662</v>
      </c>
      <c r="B30" s="149" t="s">
        <v>25</v>
      </c>
      <c r="C30" s="149" t="s">
        <v>315</v>
      </c>
      <c r="D30" s="1"/>
      <c r="E30" s="128" t="s">
        <v>714</v>
      </c>
      <c r="F30" s="149"/>
      <c r="G30" s="149"/>
      <c r="H30" s="149"/>
      <c r="I30" s="149"/>
      <c r="J30" s="149"/>
      <c r="K30" s="149"/>
      <c r="L30" s="47">
        <f t="shared" si="11"/>
        <v>0</v>
      </c>
      <c r="M30" s="149"/>
      <c r="N30" s="149"/>
      <c r="O30" s="149"/>
      <c r="P30" s="149"/>
      <c r="Q30" s="149"/>
      <c r="R30" s="149"/>
      <c r="S30" s="47">
        <f t="shared" si="5"/>
        <v>0</v>
      </c>
      <c r="T30" s="149">
        <v>75000</v>
      </c>
      <c r="U30" s="149"/>
      <c r="V30" s="149"/>
      <c r="W30" s="149"/>
      <c r="X30" s="149"/>
      <c r="Y30" s="149"/>
      <c r="Z30" s="47">
        <f t="shared" si="6"/>
        <v>75000</v>
      </c>
      <c r="AA30" s="1"/>
      <c r="AB30" s="1"/>
      <c r="AC30" s="1"/>
      <c r="AD30" s="1"/>
      <c r="AE30" s="1"/>
      <c r="AF30" s="1"/>
      <c r="AG30" s="47">
        <f t="shared" si="31"/>
        <v>0</v>
      </c>
      <c r="AH30" s="1"/>
      <c r="AI30" s="1"/>
      <c r="AJ30" s="1"/>
      <c r="AK30" s="1"/>
      <c r="AL30" s="1"/>
      <c r="AM30" s="1"/>
      <c r="AN30" s="47">
        <f t="shared" si="32"/>
        <v>0</v>
      </c>
      <c r="AO30" s="1"/>
      <c r="AP30" s="1"/>
      <c r="AQ30" s="1"/>
      <c r="AR30" s="1"/>
      <c r="AS30" s="1"/>
      <c r="AT30" s="1"/>
      <c r="AU30" s="47">
        <f t="shared" si="33"/>
        <v>0</v>
      </c>
      <c r="AV30" s="1"/>
      <c r="AW30" s="1"/>
      <c r="AX30" s="1"/>
      <c r="AY30" s="1"/>
      <c r="AZ30" s="1"/>
      <c r="BA30" s="1"/>
      <c r="BB30" s="47">
        <f t="shared" si="34"/>
        <v>0</v>
      </c>
      <c r="BC30" s="61">
        <f t="shared" si="35"/>
        <v>75000</v>
      </c>
      <c r="BD30" s="149" t="s">
        <v>26</v>
      </c>
      <c r="BE30" s="1">
        <v>2023</v>
      </c>
      <c r="BF30" s="80">
        <v>2023</v>
      </c>
      <c r="BG30" s="184" t="s">
        <v>451</v>
      </c>
    </row>
    <row r="31" spans="1:646" s="83" customFormat="1" ht="89.25" customHeight="1" x14ac:dyDescent="0.25">
      <c r="A31" s="179" t="s">
        <v>663</v>
      </c>
      <c r="B31" s="149" t="s">
        <v>250</v>
      </c>
      <c r="C31" s="149" t="s">
        <v>315</v>
      </c>
      <c r="D31" s="1"/>
      <c r="E31" s="129" t="s">
        <v>704</v>
      </c>
      <c r="F31" s="149"/>
      <c r="G31" s="149"/>
      <c r="H31" s="149"/>
      <c r="I31" s="149"/>
      <c r="J31" s="149"/>
      <c r="K31" s="149"/>
      <c r="L31" s="47">
        <f t="shared" si="11"/>
        <v>0</v>
      </c>
      <c r="M31" s="149"/>
      <c r="N31" s="149"/>
      <c r="O31" s="149"/>
      <c r="P31" s="149"/>
      <c r="Q31" s="149"/>
      <c r="R31" s="149"/>
      <c r="S31" s="47">
        <f t="shared" si="5"/>
        <v>0</v>
      </c>
      <c r="T31" s="149"/>
      <c r="U31" s="149">
        <v>100000</v>
      </c>
      <c r="V31" s="149"/>
      <c r="W31" s="149"/>
      <c r="X31" s="149"/>
      <c r="Y31" s="149"/>
      <c r="Z31" s="47">
        <f t="shared" si="6"/>
        <v>100000</v>
      </c>
      <c r="AA31" s="1"/>
      <c r="AB31" s="1"/>
      <c r="AC31" s="1"/>
      <c r="AD31" s="1"/>
      <c r="AE31" s="1"/>
      <c r="AF31" s="1"/>
      <c r="AG31" s="47">
        <f t="shared" si="31"/>
        <v>0</v>
      </c>
      <c r="AH31" s="1"/>
      <c r="AI31" s="1"/>
      <c r="AJ31" s="1"/>
      <c r="AK31" s="1"/>
      <c r="AL31" s="1"/>
      <c r="AM31" s="1"/>
      <c r="AN31" s="47">
        <f t="shared" si="32"/>
        <v>0</v>
      </c>
      <c r="AO31" s="1"/>
      <c r="AP31" s="1"/>
      <c r="AQ31" s="1"/>
      <c r="AR31" s="1"/>
      <c r="AS31" s="1"/>
      <c r="AT31" s="1"/>
      <c r="AU31" s="47">
        <f t="shared" si="33"/>
        <v>0</v>
      </c>
      <c r="AV31" s="1"/>
      <c r="AW31" s="1"/>
      <c r="AX31" s="1"/>
      <c r="AY31" s="1"/>
      <c r="AZ31" s="1"/>
      <c r="BA31" s="1"/>
      <c r="BB31" s="47">
        <f t="shared" si="34"/>
        <v>0</v>
      </c>
      <c r="BC31" s="61">
        <f t="shared" si="35"/>
        <v>100000</v>
      </c>
      <c r="BD31" s="149" t="s">
        <v>27</v>
      </c>
      <c r="BE31" s="149">
        <v>2023</v>
      </c>
      <c r="BF31" s="69">
        <v>2023</v>
      </c>
      <c r="BG31" s="184" t="s">
        <v>451</v>
      </c>
    </row>
    <row r="32" spans="1:646" s="83" customFormat="1" ht="136.5" customHeight="1" x14ac:dyDescent="0.25">
      <c r="A32" s="179" t="s">
        <v>664</v>
      </c>
      <c r="B32" s="149" t="s">
        <v>296</v>
      </c>
      <c r="C32" s="149" t="s">
        <v>315</v>
      </c>
      <c r="D32" s="2"/>
      <c r="E32" s="129" t="s">
        <v>715</v>
      </c>
      <c r="F32" s="63"/>
      <c r="G32" s="63"/>
      <c r="H32" s="63"/>
      <c r="I32" s="63"/>
      <c r="J32" s="63"/>
      <c r="K32" s="63"/>
      <c r="L32" s="47">
        <f t="shared" si="11"/>
        <v>0</v>
      </c>
      <c r="M32" s="149">
        <v>300000</v>
      </c>
      <c r="N32" s="149"/>
      <c r="O32" s="149"/>
      <c r="P32" s="149"/>
      <c r="Q32" s="149"/>
      <c r="R32" s="149"/>
      <c r="S32" s="47">
        <f t="shared" si="5"/>
        <v>300000</v>
      </c>
      <c r="T32" s="149">
        <v>600000</v>
      </c>
      <c r="U32" s="149"/>
      <c r="V32" s="149"/>
      <c r="W32" s="149"/>
      <c r="X32" s="149"/>
      <c r="Y32" s="149"/>
      <c r="Z32" s="47">
        <f t="shared" si="6"/>
        <v>600000</v>
      </c>
      <c r="AA32" s="1"/>
      <c r="AB32" s="1"/>
      <c r="AC32" s="1"/>
      <c r="AD32" s="1"/>
      <c r="AE32" s="1"/>
      <c r="AF32" s="1"/>
      <c r="AG32" s="47">
        <f t="shared" si="31"/>
        <v>0</v>
      </c>
      <c r="AH32" s="1"/>
      <c r="AI32" s="1"/>
      <c r="AJ32" s="1"/>
      <c r="AK32" s="1"/>
      <c r="AL32" s="1"/>
      <c r="AM32" s="1"/>
      <c r="AN32" s="47">
        <f t="shared" si="32"/>
        <v>0</v>
      </c>
      <c r="AO32" s="1"/>
      <c r="AP32" s="1"/>
      <c r="AQ32" s="1"/>
      <c r="AR32" s="1"/>
      <c r="AS32" s="1"/>
      <c r="AT32" s="1"/>
      <c r="AU32" s="47">
        <f t="shared" si="33"/>
        <v>0</v>
      </c>
      <c r="AV32" s="1"/>
      <c r="AW32" s="1"/>
      <c r="AX32" s="1"/>
      <c r="AY32" s="1"/>
      <c r="AZ32" s="1"/>
      <c r="BA32" s="1"/>
      <c r="BB32" s="47">
        <f t="shared" si="34"/>
        <v>0</v>
      </c>
      <c r="BC32" s="61">
        <f t="shared" si="35"/>
        <v>900000</v>
      </c>
      <c r="BD32" s="149" t="s">
        <v>28</v>
      </c>
      <c r="BE32" s="149">
        <v>2022</v>
      </c>
      <c r="BF32" s="69">
        <v>2023</v>
      </c>
      <c r="BG32" s="181" t="s">
        <v>435</v>
      </c>
    </row>
    <row r="33" spans="1:59" s="83" customFormat="1" ht="70.150000000000006" customHeight="1" thickBot="1" x14ac:dyDescent="0.3">
      <c r="A33" s="179" t="s">
        <v>665</v>
      </c>
      <c r="B33" s="130" t="s">
        <v>519</v>
      </c>
      <c r="C33" s="149" t="s">
        <v>315</v>
      </c>
      <c r="D33" s="29"/>
      <c r="E33" s="128" t="s">
        <v>716</v>
      </c>
      <c r="F33" s="63"/>
      <c r="G33" s="63"/>
      <c r="H33" s="63"/>
      <c r="I33" s="63"/>
      <c r="J33" s="63"/>
      <c r="K33" s="63"/>
      <c r="L33" s="47">
        <f t="shared" si="11"/>
        <v>0</v>
      </c>
      <c r="M33" s="149">
        <v>130000</v>
      </c>
      <c r="N33" s="149"/>
      <c r="O33" s="149"/>
      <c r="P33" s="149"/>
      <c r="Q33" s="149"/>
      <c r="R33" s="149"/>
      <c r="S33" s="47">
        <f t="shared" si="5"/>
        <v>130000</v>
      </c>
      <c r="T33" s="149"/>
      <c r="U33" s="149"/>
      <c r="V33" s="149"/>
      <c r="W33" s="149"/>
      <c r="X33" s="149"/>
      <c r="Y33" s="149"/>
      <c r="Z33" s="47">
        <f t="shared" si="6"/>
        <v>0</v>
      </c>
      <c r="AA33" s="1"/>
      <c r="AB33" s="1"/>
      <c r="AC33" s="1"/>
      <c r="AD33" s="1"/>
      <c r="AE33" s="1"/>
      <c r="AF33" s="1"/>
      <c r="AG33" s="47">
        <f t="shared" si="31"/>
        <v>0</v>
      </c>
      <c r="AH33" s="1"/>
      <c r="AI33" s="1"/>
      <c r="AJ33" s="1"/>
      <c r="AK33" s="1"/>
      <c r="AL33" s="1"/>
      <c r="AM33" s="1"/>
      <c r="AN33" s="47">
        <f t="shared" si="32"/>
        <v>0</v>
      </c>
      <c r="AO33" s="1"/>
      <c r="AP33" s="1"/>
      <c r="AQ33" s="1"/>
      <c r="AR33" s="1"/>
      <c r="AS33" s="1"/>
      <c r="AT33" s="1"/>
      <c r="AU33" s="47">
        <f t="shared" si="33"/>
        <v>0</v>
      </c>
      <c r="AV33" s="1"/>
      <c r="AW33" s="1"/>
      <c r="AX33" s="1"/>
      <c r="AY33" s="1"/>
      <c r="AZ33" s="1"/>
      <c r="BA33" s="1"/>
      <c r="BB33" s="47">
        <f t="shared" ref="BB33:BB48" si="36">AV33+AW33+AX33+AZ33</f>
        <v>0</v>
      </c>
      <c r="BC33" s="61">
        <f t="shared" ref="BC33:BC48" si="37">BB33+AU33+AN33+AG33+Z33+S33+L33</f>
        <v>130000</v>
      </c>
      <c r="BD33" s="110" t="s">
        <v>520</v>
      </c>
      <c r="BE33" s="78">
        <v>2023</v>
      </c>
      <c r="BF33" s="78">
        <v>2024</v>
      </c>
      <c r="BG33" s="185" t="s">
        <v>521</v>
      </c>
    </row>
    <row r="34" spans="1:59" s="83" customFormat="1" ht="73.900000000000006" customHeight="1" thickBot="1" x14ac:dyDescent="0.3">
      <c r="A34" s="179" t="s">
        <v>666</v>
      </c>
      <c r="B34" s="130" t="s">
        <v>522</v>
      </c>
      <c r="C34" s="149" t="s">
        <v>315</v>
      </c>
      <c r="D34" s="2"/>
      <c r="E34" s="128" t="s">
        <v>717</v>
      </c>
      <c r="F34" s="63"/>
      <c r="G34" s="63"/>
      <c r="H34" s="63"/>
      <c r="I34" s="63"/>
      <c r="J34" s="63"/>
      <c r="K34" s="63"/>
      <c r="L34" s="47">
        <f t="shared" si="11"/>
        <v>0</v>
      </c>
      <c r="M34" s="149"/>
      <c r="N34" s="149"/>
      <c r="O34" s="149"/>
      <c r="P34" s="149"/>
      <c r="Q34" s="149"/>
      <c r="R34" s="149"/>
      <c r="S34" s="47">
        <f t="shared" si="5"/>
        <v>0</v>
      </c>
      <c r="T34" s="149">
        <v>103000</v>
      </c>
      <c r="U34" s="149"/>
      <c r="V34" s="149"/>
      <c r="W34" s="149"/>
      <c r="X34" s="149"/>
      <c r="Y34" s="149"/>
      <c r="Z34" s="47">
        <f t="shared" si="6"/>
        <v>103000</v>
      </c>
      <c r="AA34" s="1"/>
      <c r="AB34" s="1"/>
      <c r="AC34" s="1"/>
      <c r="AD34" s="1"/>
      <c r="AE34" s="1"/>
      <c r="AF34" s="1"/>
      <c r="AG34" s="47">
        <f t="shared" si="31"/>
        <v>0</v>
      </c>
      <c r="AH34" s="1"/>
      <c r="AI34" s="1"/>
      <c r="AJ34" s="1"/>
      <c r="AK34" s="1"/>
      <c r="AL34" s="1"/>
      <c r="AM34" s="1"/>
      <c r="AN34" s="47">
        <f t="shared" si="32"/>
        <v>0</v>
      </c>
      <c r="AO34" s="1"/>
      <c r="AP34" s="1"/>
      <c r="AQ34" s="1"/>
      <c r="AR34" s="1"/>
      <c r="AS34" s="1"/>
      <c r="AT34" s="1"/>
      <c r="AU34" s="47">
        <f t="shared" si="33"/>
        <v>0</v>
      </c>
      <c r="AV34" s="1"/>
      <c r="AW34" s="1"/>
      <c r="AX34" s="1"/>
      <c r="AY34" s="1"/>
      <c r="AZ34" s="1"/>
      <c r="BA34" s="1"/>
      <c r="BB34" s="47">
        <f t="shared" si="36"/>
        <v>0</v>
      </c>
      <c r="BC34" s="61">
        <f t="shared" si="37"/>
        <v>103000</v>
      </c>
      <c r="BD34" s="110" t="s">
        <v>520</v>
      </c>
      <c r="BE34" s="78">
        <v>2024</v>
      </c>
      <c r="BF34" s="78">
        <v>2025</v>
      </c>
      <c r="BG34" s="185" t="s">
        <v>521</v>
      </c>
    </row>
    <row r="35" spans="1:59" s="83" customFormat="1" ht="80.45" customHeight="1" thickBot="1" x14ac:dyDescent="0.3">
      <c r="A35" s="179" t="s">
        <v>667</v>
      </c>
      <c r="B35" s="130" t="s">
        <v>523</v>
      </c>
      <c r="C35" s="149" t="s">
        <v>315</v>
      </c>
      <c r="D35" s="2"/>
      <c r="E35" s="128" t="s">
        <v>718</v>
      </c>
      <c r="F35" s="63"/>
      <c r="G35" s="63"/>
      <c r="H35" s="63"/>
      <c r="I35" s="63"/>
      <c r="J35" s="63"/>
      <c r="K35" s="63"/>
      <c r="L35" s="47">
        <f t="shared" si="11"/>
        <v>0</v>
      </c>
      <c r="M35" s="149"/>
      <c r="N35" s="149"/>
      <c r="O35" s="149"/>
      <c r="P35" s="149"/>
      <c r="Q35" s="149"/>
      <c r="R35" s="149"/>
      <c r="S35" s="47">
        <f t="shared" si="5"/>
        <v>0</v>
      </c>
      <c r="T35" s="149"/>
      <c r="U35" s="149"/>
      <c r="V35" s="149"/>
      <c r="W35" s="149"/>
      <c r="X35" s="149"/>
      <c r="Y35" s="149"/>
      <c r="Z35" s="47">
        <f t="shared" si="6"/>
        <v>0</v>
      </c>
      <c r="AA35" s="1"/>
      <c r="AB35" s="1"/>
      <c r="AC35" s="1"/>
      <c r="AD35" s="1"/>
      <c r="AE35" s="1"/>
      <c r="AF35" s="1"/>
      <c r="AG35" s="47">
        <f t="shared" si="31"/>
        <v>0</v>
      </c>
      <c r="AH35" s="108">
        <v>57000</v>
      </c>
      <c r="AI35" s="1"/>
      <c r="AJ35" s="1"/>
      <c r="AK35" s="1"/>
      <c r="AL35" s="1"/>
      <c r="AM35" s="1"/>
      <c r="AN35" s="47">
        <f t="shared" si="32"/>
        <v>57000</v>
      </c>
      <c r="AO35" s="1"/>
      <c r="AP35" s="1"/>
      <c r="AQ35" s="1"/>
      <c r="AR35" s="1"/>
      <c r="AS35" s="1"/>
      <c r="AT35" s="1"/>
      <c r="AU35" s="47">
        <f t="shared" si="33"/>
        <v>0</v>
      </c>
      <c r="AV35" s="1"/>
      <c r="AW35" s="1"/>
      <c r="AX35" s="1"/>
      <c r="AY35" s="1"/>
      <c r="AZ35" s="1"/>
      <c r="BA35" s="1"/>
      <c r="BB35" s="47">
        <f t="shared" si="36"/>
        <v>0</v>
      </c>
      <c r="BC35" s="61">
        <f t="shared" si="37"/>
        <v>57000</v>
      </c>
      <c r="BD35" s="110" t="s">
        <v>520</v>
      </c>
      <c r="BE35" s="78">
        <v>2025</v>
      </c>
      <c r="BF35" s="78">
        <v>2026</v>
      </c>
      <c r="BG35" s="185" t="s">
        <v>521</v>
      </c>
    </row>
    <row r="36" spans="1:59" s="83" customFormat="1" ht="66" customHeight="1" thickBot="1" x14ac:dyDescent="0.3">
      <c r="A36" s="179" t="s">
        <v>668</v>
      </c>
      <c r="B36" s="130" t="s">
        <v>524</v>
      </c>
      <c r="C36" s="149" t="s">
        <v>315</v>
      </c>
      <c r="D36" s="2"/>
      <c r="E36" s="128" t="s">
        <v>719</v>
      </c>
      <c r="F36" s="63"/>
      <c r="G36" s="63"/>
      <c r="H36" s="63"/>
      <c r="I36" s="63"/>
      <c r="J36" s="63"/>
      <c r="K36" s="63"/>
      <c r="L36" s="47">
        <f t="shared" si="11"/>
        <v>0</v>
      </c>
      <c r="M36" s="149"/>
      <c r="N36" s="149"/>
      <c r="O36" s="149"/>
      <c r="P36" s="149"/>
      <c r="Q36" s="149"/>
      <c r="R36" s="149"/>
      <c r="S36" s="47">
        <f t="shared" si="5"/>
        <v>0</v>
      </c>
      <c r="T36" s="149"/>
      <c r="U36" s="149"/>
      <c r="V36" s="149"/>
      <c r="W36" s="149"/>
      <c r="X36" s="149"/>
      <c r="Y36" s="149"/>
      <c r="Z36" s="47">
        <f t="shared" si="6"/>
        <v>0</v>
      </c>
      <c r="AA36" s="1"/>
      <c r="AB36" s="1"/>
      <c r="AC36" s="1"/>
      <c r="AD36" s="1"/>
      <c r="AE36" s="1"/>
      <c r="AF36" s="1"/>
      <c r="AG36" s="47">
        <f t="shared" si="31"/>
        <v>0</v>
      </c>
      <c r="AH36" s="108">
        <v>58000</v>
      </c>
      <c r="AI36" s="1"/>
      <c r="AJ36" s="1"/>
      <c r="AK36" s="1"/>
      <c r="AL36" s="1"/>
      <c r="AM36" s="1"/>
      <c r="AN36" s="47">
        <f t="shared" si="32"/>
        <v>58000</v>
      </c>
      <c r="AO36" s="1"/>
      <c r="AP36" s="1"/>
      <c r="AQ36" s="1"/>
      <c r="AR36" s="1"/>
      <c r="AS36" s="1"/>
      <c r="AT36" s="1"/>
      <c r="AU36" s="47">
        <f t="shared" si="33"/>
        <v>0</v>
      </c>
      <c r="AV36" s="1"/>
      <c r="AW36" s="1"/>
      <c r="AX36" s="1"/>
      <c r="AY36" s="1"/>
      <c r="AZ36" s="1"/>
      <c r="BA36" s="1"/>
      <c r="BB36" s="47">
        <f t="shared" si="36"/>
        <v>0</v>
      </c>
      <c r="BC36" s="61">
        <f t="shared" si="37"/>
        <v>58000</v>
      </c>
      <c r="BD36" s="110" t="s">
        <v>520</v>
      </c>
      <c r="BE36" s="78">
        <v>2025</v>
      </c>
      <c r="BF36" s="78">
        <v>2026</v>
      </c>
      <c r="BG36" s="185" t="s">
        <v>521</v>
      </c>
    </row>
    <row r="37" spans="1:59" s="83" customFormat="1" ht="66" customHeight="1" thickBot="1" x14ac:dyDescent="0.3">
      <c r="A37" s="179" t="s">
        <v>669</v>
      </c>
      <c r="B37" s="130" t="s">
        <v>525</v>
      </c>
      <c r="C37" s="149" t="s">
        <v>315</v>
      </c>
      <c r="D37" s="2"/>
      <c r="E37" s="128" t="s">
        <v>720</v>
      </c>
      <c r="F37" s="63"/>
      <c r="G37" s="63"/>
      <c r="H37" s="63"/>
      <c r="I37" s="63"/>
      <c r="J37" s="63"/>
      <c r="K37" s="63"/>
      <c r="L37" s="47">
        <f t="shared" si="11"/>
        <v>0</v>
      </c>
      <c r="M37" s="149"/>
      <c r="N37" s="149"/>
      <c r="O37" s="149"/>
      <c r="P37" s="149"/>
      <c r="Q37" s="149"/>
      <c r="R37" s="149"/>
      <c r="S37" s="47">
        <f t="shared" si="5"/>
        <v>0</v>
      </c>
      <c r="T37" s="149"/>
      <c r="U37" s="149"/>
      <c r="V37" s="149"/>
      <c r="W37" s="149"/>
      <c r="X37" s="149"/>
      <c r="Y37" s="149"/>
      <c r="Z37" s="47">
        <f t="shared" si="6"/>
        <v>0</v>
      </c>
      <c r="AA37" s="1"/>
      <c r="AB37" s="1"/>
      <c r="AC37" s="1"/>
      <c r="AD37" s="1"/>
      <c r="AE37" s="1"/>
      <c r="AF37" s="1"/>
      <c r="AG37" s="47">
        <f t="shared" si="31"/>
        <v>0</v>
      </c>
      <c r="AH37" s="109">
        <v>125000</v>
      </c>
      <c r="AI37" s="1"/>
      <c r="AJ37" s="1"/>
      <c r="AK37" s="1"/>
      <c r="AL37" s="1"/>
      <c r="AM37" s="1"/>
      <c r="AN37" s="47">
        <f t="shared" si="32"/>
        <v>125000</v>
      </c>
      <c r="AO37" s="1"/>
      <c r="AP37" s="1"/>
      <c r="AQ37" s="1"/>
      <c r="AR37" s="1"/>
      <c r="AS37" s="1"/>
      <c r="AT37" s="1"/>
      <c r="AU37" s="47">
        <f t="shared" si="33"/>
        <v>0</v>
      </c>
      <c r="AV37" s="1"/>
      <c r="AW37" s="1"/>
      <c r="AX37" s="1"/>
      <c r="AY37" s="1"/>
      <c r="AZ37" s="1"/>
      <c r="BA37" s="1"/>
      <c r="BB37" s="47">
        <f t="shared" si="36"/>
        <v>0</v>
      </c>
      <c r="BC37" s="61">
        <f t="shared" si="37"/>
        <v>125000</v>
      </c>
      <c r="BD37" s="110" t="s">
        <v>520</v>
      </c>
      <c r="BE37" s="78">
        <v>2025</v>
      </c>
      <c r="BF37" s="78">
        <v>2026</v>
      </c>
      <c r="BG37" s="185" t="s">
        <v>521</v>
      </c>
    </row>
    <row r="38" spans="1:59" s="83" customFormat="1" ht="52.9" customHeight="1" thickBot="1" x14ac:dyDescent="0.3">
      <c r="A38" s="179" t="s">
        <v>670</v>
      </c>
      <c r="B38" s="130" t="s">
        <v>526</v>
      </c>
      <c r="C38" s="149" t="s">
        <v>315</v>
      </c>
      <c r="D38" s="2"/>
      <c r="E38" s="128" t="s">
        <v>707</v>
      </c>
      <c r="F38" s="109">
        <v>65000</v>
      </c>
      <c r="G38" s="63"/>
      <c r="H38" s="63"/>
      <c r="I38" s="63"/>
      <c r="J38" s="63"/>
      <c r="K38" s="63"/>
      <c r="L38" s="47">
        <f t="shared" si="11"/>
        <v>65000</v>
      </c>
      <c r="M38" s="149"/>
      <c r="N38" s="149"/>
      <c r="O38" s="149"/>
      <c r="P38" s="149"/>
      <c r="Q38" s="149"/>
      <c r="R38" s="149"/>
      <c r="S38" s="47">
        <f t="shared" si="5"/>
        <v>0</v>
      </c>
      <c r="T38" s="149"/>
      <c r="U38" s="149"/>
      <c r="V38" s="149"/>
      <c r="W38" s="149"/>
      <c r="X38" s="149"/>
      <c r="Y38" s="149"/>
      <c r="Z38" s="47">
        <f t="shared" si="6"/>
        <v>0</v>
      </c>
      <c r="AA38" s="1"/>
      <c r="AB38" s="1"/>
      <c r="AC38" s="1"/>
      <c r="AD38" s="1"/>
      <c r="AE38" s="1"/>
      <c r="AF38" s="1"/>
      <c r="AG38" s="47">
        <f t="shared" si="31"/>
        <v>0</v>
      </c>
      <c r="AH38" s="1"/>
      <c r="AI38" s="1"/>
      <c r="AJ38" s="1"/>
      <c r="AK38" s="1"/>
      <c r="AL38" s="1"/>
      <c r="AM38" s="1"/>
      <c r="AN38" s="47">
        <f t="shared" si="32"/>
        <v>0</v>
      </c>
      <c r="AO38" s="1"/>
      <c r="AP38" s="1"/>
      <c r="AQ38" s="1"/>
      <c r="AR38" s="1"/>
      <c r="AS38" s="1"/>
      <c r="AT38" s="1"/>
      <c r="AU38" s="47">
        <f t="shared" si="33"/>
        <v>0</v>
      </c>
      <c r="AV38" s="1"/>
      <c r="AW38" s="1"/>
      <c r="AX38" s="1"/>
      <c r="AY38" s="1"/>
      <c r="AZ38" s="1"/>
      <c r="BA38" s="1"/>
      <c r="BB38" s="47">
        <f t="shared" si="36"/>
        <v>0</v>
      </c>
      <c r="BC38" s="61">
        <f t="shared" si="37"/>
        <v>65000</v>
      </c>
      <c r="BD38" s="110" t="s">
        <v>527</v>
      </c>
      <c r="BE38" s="78">
        <v>2022</v>
      </c>
      <c r="BF38" s="78">
        <v>2023</v>
      </c>
      <c r="BG38" s="185" t="s">
        <v>521</v>
      </c>
    </row>
    <row r="39" spans="1:59" s="83" customFormat="1" ht="102.6" customHeight="1" thickBot="1" x14ac:dyDescent="0.3">
      <c r="A39" s="179" t="s">
        <v>671</v>
      </c>
      <c r="B39" s="130" t="s">
        <v>528</v>
      </c>
      <c r="C39" s="149" t="s">
        <v>315</v>
      </c>
      <c r="D39" s="2"/>
      <c r="E39" s="128" t="s">
        <v>708</v>
      </c>
      <c r="F39" s="109">
        <v>145000</v>
      </c>
      <c r="G39" s="63"/>
      <c r="H39" s="63"/>
      <c r="I39" s="63"/>
      <c r="J39" s="63"/>
      <c r="K39" s="63"/>
      <c r="L39" s="47">
        <f t="shared" si="11"/>
        <v>145000</v>
      </c>
      <c r="M39" s="149"/>
      <c r="N39" s="149"/>
      <c r="O39" s="149"/>
      <c r="P39" s="149"/>
      <c r="Q39" s="149"/>
      <c r="R39" s="149"/>
      <c r="S39" s="47">
        <f t="shared" si="5"/>
        <v>0</v>
      </c>
      <c r="T39" s="149"/>
      <c r="U39" s="149"/>
      <c r="V39" s="149"/>
      <c r="W39" s="149"/>
      <c r="X39" s="149"/>
      <c r="Y39" s="149"/>
      <c r="Z39" s="47">
        <f t="shared" si="6"/>
        <v>0</v>
      </c>
      <c r="AA39" s="1"/>
      <c r="AB39" s="1"/>
      <c r="AC39" s="1"/>
      <c r="AD39" s="1"/>
      <c r="AE39" s="1"/>
      <c r="AF39" s="1"/>
      <c r="AG39" s="47">
        <f t="shared" si="31"/>
        <v>0</v>
      </c>
      <c r="AH39" s="1"/>
      <c r="AI39" s="1"/>
      <c r="AJ39" s="1"/>
      <c r="AK39" s="1"/>
      <c r="AL39" s="1"/>
      <c r="AM39" s="1"/>
      <c r="AN39" s="47">
        <f t="shared" si="32"/>
        <v>0</v>
      </c>
      <c r="AO39" s="1"/>
      <c r="AP39" s="1"/>
      <c r="AQ39" s="1"/>
      <c r="AR39" s="1"/>
      <c r="AS39" s="1"/>
      <c r="AT39" s="1"/>
      <c r="AU39" s="47">
        <f t="shared" si="33"/>
        <v>0</v>
      </c>
      <c r="AV39" s="1"/>
      <c r="AW39" s="1"/>
      <c r="AX39" s="1"/>
      <c r="AY39" s="1"/>
      <c r="AZ39" s="1"/>
      <c r="BA39" s="1"/>
      <c r="BB39" s="47">
        <f t="shared" si="36"/>
        <v>0</v>
      </c>
      <c r="BC39" s="61">
        <f t="shared" si="37"/>
        <v>145000</v>
      </c>
      <c r="BD39" s="110" t="s">
        <v>529</v>
      </c>
      <c r="BE39" s="78">
        <v>2022</v>
      </c>
      <c r="BF39" s="78">
        <v>2023</v>
      </c>
      <c r="BG39" s="185" t="s">
        <v>521</v>
      </c>
    </row>
    <row r="40" spans="1:59" s="83" customFormat="1" ht="80.45" customHeight="1" thickBot="1" x14ac:dyDescent="0.3">
      <c r="A40" s="179" t="s">
        <v>672</v>
      </c>
      <c r="B40" s="130" t="s">
        <v>530</v>
      </c>
      <c r="C40" s="149" t="s">
        <v>315</v>
      </c>
      <c r="D40" s="2"/>
      <c r="E40" s="128" t="s">
        <v>709</v>
      </c>
      <c r="F40" s="63"/>
      <c r="G40" s="63"/>
      <c r="H40" s="63"/>
      <c r="I40" s="63"/>
      <c r="J40" s="63"/>
      <c r="K40" s="63"/>
      <c r="L40" s="47">
        <f t="shared" si="11"/>
        <v>0</v>
      </c>
      <c r="M40" s="149">
        <v>240000</v>
      </c>
      <c r="N40" s="149"/>
      <c r="O40" s="149"/>
      <c r="P40" s="149"/>
      <c r="Q40" s="149"/>
      <c r="R40" s="149"/>
      <c r="S40" s="47">
        <f t="shared" si="5"/>
        <v>240000</v>
      </c>
      <c r="T40" s="149"/>
      <c r="U40" s="149"/>
      <c r="V40" s="149"/>
      <c r="W40" s="149"/>
      <c r="X40" s="149"/>
      <c r="Y40" s="149"/>
      <c r="Z40" s="47">
        <f t="shared" si="6"/>
        <v>0</v>
      </c>
      <c r="AA40" s="1"/>
      <c r="AB40" s="1"/>
      <c r="AC40" s="1"/>
      <c r="AD40" s="1"/>
      <c r="AE40" s="1"/>
      <c r="AF40" s="1"/>
      <c r="AG40" s="47">
        <f t="shared" si="31"/>
        <v>0</v>
      </c>
      <c r="AH40" s="1"/>
      <c r="AI40" s="1"/>
      <c r="AJ40" s="1"/>
      <c r="AK40" s="1"/>
      <c r="AL40" s="1"/>
      <c r="AM40" s="1"/>
      <c r="AN40" s="47">
        <f t="shared" si="32"/>
        <v>0</v>
      </c>
      <c r="AO40" s="1"/>
      <c r="AP40" s="1"/>
      <c r="AQ40" s="1"/>
      <c r="AR40" s="1"/>
      <c r="AS40" s="1"/>
      <c r="AT40" s="1"/>
      <c r="AU40" s="47">
        <f t="shared" si="33"/>
        <v>0</v>
      </c>
      <c r="AV40" s="1"/>
      <c r="AW40" s="1"/>
      <c r="AX40" s="1"/>
      <c r="AY40" s="1"/>
      <c r="AZ40" s="1"/>
      <c r="BA40" s="1"/>
      <c r="BB40" s="47">
        <f t="shared" si="36"/>
        <v>0</v>
      </c>
      <c r="BC40" s="61">
        <f t="shared" si="37"/>
        <v>240000</v>
      </c>
      <c r="BD40" s="110" t="s">
        <v>529</v>
      </c>
      <c r="BE40" s="78">
        <v>2023</v>
      </c>
      <c r="BF40" s="78">
        <v>2024</v>
      </c>
      <c r="BG40" s="185" t="s">
        <v>521</v>
      </c>
    </row>
    <row r="41" spans="1:59" s="83" customFormat="1" ht="70.150000000000006" customHeight="1" thickBot="1" x14ac:dyDescent="0.3">
      <c r="A41" s="179" t="s">
        <v>673</v>
      </c>
      <c r="B41" s="130" t="s">
        <v>531</v>
      </c>
      <c r="C41" s="149" t="s">
        <v>315</v>
      </c>
      <c r="D41" s="2"/>
      <c r="E41" s="128" t="s">
        <v>710</v>
      </c>
      <c r="F41" s="63"/>
      <c r="G41" s="63"/>
      <c r="H41" s="63"/>
      <c r="I41" s="63"/>
      <c r="J41" s="63"/>
      <c r="K41" s="63"/>
      <c r="L41" s="47">
        <f t="shared" si="11"/>
        <v>0</v>
      </c>
      <c r="M41" s="149"/>
      <c r="N41" s="149"/>
      <c r="O41" s="149"/>
      <c r="P41" s="149"/>
      <c r="Q41" s="149"/>
      <c r="R41" s="149"/>
      <c r="S41" s="47">
        <f t="shared" si="5"/>
        <v>0</v>
      </c>
      <c r="T41" s="149"/>
      <c r="U41" s="149"/>
      <c r="V41" s="149"/>
      <c r="W41" s="149"/>
      <c r="X41" s="149"/>
      <c r="Y41" s="149"/>
      <c r="Z41" s="47">
        <f t="shared" si="6"/>
        <v>0</v>
      </c>
      <c r="AA41" s="1">
        <v>260000</v>
      </c>
      <c r="AB41" s="1"/>
      <c r="AC41" s="1"/>
      <c r="AD41" s="1"/>
      <c r="AE41" s="1"/>
      <c r="AF41" s="1"/>
      <c r="AG41" s="47">
        <f t="shared" si="31"/>
        <v>260000</v>
      </c>
      <c r="AH41" s="1"/>
      <c r="AI41" s="1"/>
      <c r="AJ41" s="1"/>
      <c r="AK41" s="1"/>
      <c r="AL41" s="1"/>
      <c r="AM41" s="1"/>
      <c r="AN41" s="47">
        <f t="shared" si="32"/>
        <v>0</v>
      </c>
      <c r="AO41" s="1"/>
      <c r="AP41" s="1"/>
      <c r="AQ41" s="1"/>
      <c r="AR41" s="1"/>
      <c r="AS41" s="1"/>
      <c r="AT41" s="1"/>
      <c r="AU41" s="47">
        <f t="shared" si="33"/>
        <v>0</v>
      </c>
      <c r="AV41" s="1"/>
      <c r="AW41" s="1"/>
      <c r="AX41" s="1"/>
      <c r="AY41" s="1"/>
      <c r="AZ41" s="1"/>
      <c r="BA41" s="1"/>
      <c r="BB41" s="47">
        <f t="shared" si="36"/>
        <v>0</v>
      </c>
      <c r="BC41" s="61">
        <f t="shared" si="37"/>
        <v>260000</v>
      </c>
      <c r="BD41" s="110" t="s">
        <v>529</v>
      </c>
      <c r="BE41" s="78">
        <v>2024</v>
      </c>
      <c r="BF41" s="78">
        <v>2025</v>
      </c>
      <c r="BG41" s="185" t="s">
        <v>521</v>
      </c>
    </row>
    <row r="42" spans="1:59" s="83" customFormat="1" ht="84.75" customHeight="1" thickBot="1" x14ac:dyDescent="0.3">
      <c r="A42" s="179" t="s">
        <v>674</v>
      </c>
      <c r="B42" s="130" t="s">
        <v>532</v>
      </c>
      <c r="C42" s="149" t="s">
        <v>315</v>
      </c>
      <c r="D42" s="2"/>
      <c r="E42" s="127" t="s">
        <v>701</v>
      </c>
      <c r="F42" s="63"/>
      <c r="G42" s="63"/>
      <c r="H42" s="63"/>
      <c r="I42" s="63"/>
      <c r="J42" s="63"/>
      <c r="K42" s="63"/>
      <c r="L42" s="47">
        <f t="shared" si="11"/>
        <v>0</v>
      </c>
      <c r="M42" s="149">
        <v>150000</v>
      </c>
      <c r="N42" s="149"/>
      <c r="O42" s="149">
        <v>850000</v>
      </c>
      <c r="P42" s="149" t="s">
        <v>154</v>
      </c>
      <c r="Q42" s="149"/>
      <c r="R42" s="149"/>
      <c r="S42" s="47">
        <f t="shared" si="5"/>
        <v>1000000</v>
      </c>
      <c r="T42" s="149"/>
      <c r="U42" s="149"/>
      <c r="V42" s="149"/>
      <c r="W42" s="149"/>
      <c r="X42" s="149"/>
      <c r="Y42" s="149"/>
      <c r="Z42" s="47">
        <f t="shared" si="6"/>
        <v>0</v>
      </c>
      <c r="AA42" s="1"/>
      <c r="AB42" s="1"/>
      <c r="AC42" s="1"/>
      <c r="AD42" s="1"/>
      <c r="AE42" s="1"/>
      <c r="AF42" s="1"/>
      <c r="AG42" s="47">
        <f t="shared" si="31"/>
        <v>0</v>
      </c>
      <c r="AH42" s="1"/>
      <c r="AI42" s="1"/>
      <c r="AJ42" s="1"/>
      <c r="AK42" s="1"/>
      <c r="AL42" s="1"/>
      <c r="AM42" s="1"/>
      <c r="AN42" s="47">
        <f t="shared" si="32"/>
        <v>0</v>
      </c>
      <c r="AO42" s="1"/>
      <c r="AP42" s="1"/>
      <c r="AQ42" s="1"/>
      <c r="AR42" s="1"/>
      <c r="AS42" s="1"/>
      <c r="AT42" s="1"/>
      <c r="AU42" s="47"/>
      <c r="AV42" s="1"/>
      <c r="AW42" s="1"/>
      <c r="AX42" s="1"/>
      <c r="AY42" s="1"/>
      <c r="AZ42" s="1"/>
      <c r="BA42" s="1"/>
      <c r="BB42" s="47">
        <f t="shared" si="36"/>
        <v>0</v>
      </c>
      <c r="BC42" s="61">
        <f t="shared" si="37"/>
        <v>1000000</v>
      </c>
      <c r="BD42" s="110" t="s">
        <v>533</v>
      </c>
      <c r="BE42" s="78">
        <v>2023</v>
      </c>
      <c r="BF42" s="78">
        <v>2025</v>
      </c>
      <c r="BG42" s="185" t="s">
        <v>521</v>
      </c>
    </row>
    <row r="43" spans="1:59" s="83" customFormat="1" ht="66" customHeight="1" x14ac:dyDescent="0.25">
      <c r="A43" s="179" t="s">
        <v>675</v>
      </c>
      <c r="B43" s="149" t="s">
        <v>539</v>
      </c>
      <c r="C43" s="149" t="s">
        <v>315</v>
      </c>
      <c r="D43" s="2"/>
      <c r="E43" s="128" t="s">
        <v>702</v>
      </c>
      <c r="F43" s="63"/>
      <c r="G43" s="63"/>
      <c r="H43" s="63"/>
      <c r="I43" s="63"/>
      <c r="J43" s="63"/>
      <c r="K43" s="63"/>
      <c r="L43" s="47">
        <f t="shared" si="11"/>
        <v>0</v>
      </c>
      <c r="M43" s="149"/>
      <c r="N43" s="149"/>
      <c r="O43" s="149"/>
      <c r="P43" s="149"/>
      <c r="Q43" s="149"/>
      <c r="R43" s="149"/>
      <c r="S43" s="47">
        <f t="shared" si="5"/>
        <v>0</v>
      </c>
      <c r="T43" s="149">
        <v>1170000</v>
      </c>
      <c r="U43" s="149"/>
      <c r="V43" s="149"/>
      <c r="W43" s="149"/>
      <c r="X43" s="149"/>
      <c r="Y43" s="149"/>
      <c r="Z43" s="47">
        <f t="shared" si="6"/>
        <v>1170000</v>
      </c>
      <c r="AA43" s="149">
        <v>1170000</v>
      </c>
      <c r="AB43" s="1"/>
      <c r="AC43" s="1"/>
      <c r="AD43" s="1"/>
      <c r="AE43" s="1"/>
      <c r="AF43" s="1"/>
      <c r="AG43" s="47">
        <f t="shared" si="31"/>
        <v>1170000</v>
      </c>
      <c r="AH43" s="1">
        <v>1780000</v>
      </c>
      <c r="AI43" s="1"/>
      <c r="AJ43" s="1"/>
      <c r="AK43" s="1"/>
      <c r="AL43" s="1"/>
      <c r="AM43" s="1"/>
      <c r="AN43" s="47">
        <f t="shared" si="32"/>
        <v>1780000</v>
      </c>
      <c r="AO43" s="1">
        <v>1660000</v>
      </c>
      <c r="AP43" s="1"/>
      <c r="AQ43" s="1"/>
      <c r="AR43" s="1"/>
      <c r="AS43" s="1"/>
      <c r="AT43" s="1"/>
      <c r="AU43" s="47"/>
      <c r="AV43" s="1"/>
      <c r="AW43" s="1"/>
      <c r="AX43" s="1"/>
      <c r="AY43" s="1"/>
      <c r="AZ43" s="1"/>
      <c r="BA43" s="1"/>
      <c r="BB43" s="47">
        <f t="shared" si="36"/>
        <v>0</v>
      </c>
      <c r="BC43" s="61">
        <f t="shared" si="37"/>
        <v>4120000</v>
      </c>
      <c r="BD43" s="149" t="s">
        <v>541</v>
      </c>
      <c r="BE43" s="149">
        <v>2023</v>
      </c>
      <c r="BF43" s="69">
        <v>2025</v>
      </c>
      <c r="BG43" s="181" t="s">
        <v>540</v>
      </c>
    </row>
    <row r="44" spans="1:59" s="83" customFormat="1" ht="52.9" customHeight="1" x14ac:dyDescent="0.25">
      <c r="A44" s="179" t="s">
        <v>676</v>
      </c>
      <c r="B44" s="149" t="s">
        <v>538</v>
      </c>
      <c r="C44" s="149" t="s">
        <v>315</v>
      </c>
      <c r="D44" s="2"/>
      <c r="E44" s="129" t="s">
        <v>711</v>
      </c>
      <c r="F44" s="63"/>
      <c r="G44" s="63"/>
      <c r="H44" s="63"/>
      <c r="I44" s="63"/>
      <c r="J44" s="63"/>
      <c r="K44" s="63"/>
      <c r="L44" s="47">
        <f t="shared" si="11"/>
        <v>0</v>
      </c>
      <c r="M44" s="149"/>
      <c r="N44" s="149"/>
      <c r="O44" s="149"/>
      <c r="P44" s="149"/>
      <c r="Q44" s="149"/>
      <c r="R44" s="149"/>
      <c r="S44" s="47">
        <f t="shared" si="5"/>
        <v>0</v>
      </c>
      <c r="T44" s="149">
        <v>220000</v>
      </c>
      <c r="U44" s="149"/>
      <c r="V44" s="149"/>
      <c r="W44" s="149"/>
      <c r="X44" s="149"/>
      <c r="Y44" s="149"/>
      <c r="Z44" s="47">
        <f t="shared" si="6"/>
        <v>220000</v>
      </c>
      <c r="AA44" s="149">
        <v>220000</v>
      </c>
      <c r="AB44" s="1"/>
      <c r="AC44" s="1"/>
      <c r="AD44" s="1"/>
      <c r="AE44" s="1"/>
      <c r="AF44" s="1"/>
      <c r="AG44" s="47">
        <f t="shared" si="31"/>
        <v>220000</v>
      </c>
      <c r="AH44" s="1">
        <v>1680000</v>
      </c>
      <c r="AI44" s="1"/>
      <c r="AJ44" s="1"/>
      <c r="AK44" s="1"/>
      <c r="AL44" s="1"/>
      <c r="AM44" s="1"/>
      <c r="AN44" s="47">
        <f t="shared" si="32"/>
        <v>1680000</v>
      </c>
      <c r="AO44" s="1">
        <v>1560000</v>
      </c>
      <c r="AP44" s="1"/>
      <c r="AQ44" s="1"/>
      <c r="AR44" s="1"/>
      <c r="AS44" s="1"/>
      <c r="AT44" s="1"/>
      <c r="AU44" s="47"/>
      <c r="AV44" s="1"/>
      <c r="AW44" s="1"/>
      <c r="AX44" s="1"/>
      <c r="AY44" s="1"/>
      <c r="AZ44" s="1"/>
      <c r="BA44" s="1"/>
      <c r="BB44" s="47">
        <f t="shared" si="36"/>
        <v>0</v>
      </c>
      <c r="BC44" s="61">
        <f t="shared" si="37"/>
        <v>2120000</v>
      </c>
      <c r="BD44" s="149" t="s">
        <v>542</v>
      </c>
      <c r="BE44" s="149">
        <v>2023</v>
      </c>
      <c r="BF44" s="69">
        <v>2025</v>
      </c>
      <c r="BG44" s="181" t="s">
        <v>540</v>
      </c>
    </row>
    <row r="45" spans="1:59" s="83" customFormat="1" ht="57.6" customHeight="1" x14ac:dyDescent="0.25">
      <c r="A45" s="179" t="s">
        <v>677</v>
      </c>
      <c r="B45" s="149" t="s">
        <v>543</v>
      </c>
      <c r="C45" s="149" t="s">
        <v>315</v>
      </c>
      <c r="D45" s="2"/>
      <c r="E45" s="128" t="s">
        <v>723</v>
      </c>
      <c r="F45" s="63"/>
      <c r="G45" s="63"/>
      <c r="H45" s="63"/>
      <c r="I45" s="63"/>
      <c r="J45" s="63"/>
      <c r="K45" s="63"/>
      <c r="L45" s="47">
        <f t="shared" si="11"/>
        <v>0</v>
      </c>
      <c r="M45" s="149">
        <v>200000</v>
      </c>
      <c r="N45" s="149"/>
      <c r="O45" s="149"/>
      <c r="P45" s="149"/>
      <c r="Q45" s="149"/>
      <c r="R45" s="149"/>
      <c r="S45" s="47">
        <f t="shared" si="5"/>
        <v>200000</v>
      </c>
      <c r="T45" s="149">
        <v>250000</v>
      </c>
      <c r="U45" s="149"/>
      <c r="V45" s="149"/>
      <c r="W45" s="149"/>
      <c r="X45" s="149"/>
      <c r="Y45" s="149"/>
      <c r="Z45" s="47">
        <f t="shared" si="6"/>
        <v>250000</v>
      </c>
      <c r="AA45" s="1">
        <v>250000</v>
      </c>
      <c r="AB45" s="1"/>
      <c r="AC45" s="1"/>
      <c r="AD45" s="1"/>
      <c r="AE45" s="1"/>
      <c r="AF45" s="1"/>
      <c r="AG45" s="47">
        <f t="shared" si="31"/>
        <v>250000</v>
      </c>
      <c r="AH45" s="1">
        <v>200000</v>
      </c>
      <c r="AI45" s="1"/>
      <c r="AJ45" s="1"/>
      <c r="AK45" s="1"/>
      <c r="AL45" s="1"/>
      <c r="AM45" s="1"/>
      <c r="AN45" s="47">
        <f t="shared" si="32"/>
        <v>200000</v>
      </c>
      <c r="AO45" s="1"/>
      <c r="AP45" s="1"/>
      <c r="AQ45" s="1"/>
      <c r="AR45" s="1"/>
      <c r="AS45" s="1"/>
      <c r="AT45" s="1"/>
      <c r="AU45" s="47"/>
      <c r="AV45" s="1"/>
      <c r="AW45" s="1"/>
      <c r="AX45" s="1"/>
      <c r="AY45" s="1"/>
      <c r="AZ45" s="1"/>
      <c r="BA45" s="1"/>
      <c r="BB45" s="47">
        <f t="shared" si="36"/>
        <v>0</v>
      </c>
      <c r="BC45" s="61">
        <f t="shared" si="37"/>
        <v>900000</v>
      </c>
      <c r="BD45" s="149" t="s">
        <v>544</v>
      </c>
      <c r="BE45" s="149">
        <v>2022</v>
      </c>
      <c r="BF45" s="69">
        <v>2025</v>
      </c>
      <c r="BG45" s="181" t="s">
        <v>540</v>
      </c>
    </row>
    <row r="46" spans="1:59" s="83" customFormat="1" ht="56.45" customHeight="1" x14ac:dyDescent="0.25">
      <c r="A46" s="179" t="s">
        <v>678</v>
      </c>
      <c r="B46" s="149" t="s">
        <v>535</v>
      </c>
      <c r="C46" s="149" t="s">
        <v>315</v>
      </c>
      <c r="D46" s="2"/>
      <c r="E46" s="127" t="s">
        <v>713</v>
      </c>
      <c r="F46" s="63"/>
      <c r="G46" s="63"/>
      <c r="H46" s="63"/>
      <c r="I46" s="63"/>
      <c r="J46" s="63"/>
      <c r="K46" s="63"/>
      <c r="L46" s="47">
        <f t="shared" si="11"/>
        <v>0</v>
      </c>
      <c r="M46" s="149">
        <v>50000</v>
      </c>
      <c r="N46" s="149"/>
      <c r="O46" s="149"/>
      <c r="P46" s="149"/>
      <c r="Q46" s="149"/>
      <c r="R46" s="149"/>
      <c r="S46" s="47">
        <f t="shared" si="5"/>
        <v>50000</v>
      </c>
      <c r="T46" s="149"/>
      <c r="U46" s="149"/>
      <c r="V46" s="149"/>
      <c r="W46" s="149"/>
      <c r="X46" s="149"/>
      <c r="Y46" s="149"/>
      <c r="Z46" s="47">
        <f t="shared" si="6"/>
        <v>0</v>
      </c>
      <c r="AA46" s="1"/>
      <c r="AB46" s="1"/>
      <c r="AC46" s="1"/>
      <c r="AD46" s="1"/>
      <c r="AE46" s="1"/>
      <c r="AF46" s="1"/>
      <c r="AG46" s="47">
        <f t="shared" si="31"/>
        <v>0</v>
      </c>
      <c r="AH46" s="1"/>
      <c r="AI46" s="1"/>
      <c r="AJ46" s="1"/>
      <c r="AK46" s="1"/>
      <c r="AL46" s="1"/>
      <c r="AM46" s="1"/>
      <c r="AN46" s="47">
        <f t="shared" si="32"/>
        <v>0</v>
      </c>
      <c r="AO46" s="1"/>
      <c r="AP46" s="1"/>
      <c r="AQ46" s="1"/>
      <c r="AR46" s="1"/>
      <c r="AS46" s="1"/>
      <c r="AT46" s="1"/>
      <c r="AU46" s="47"/>
      <c r="AV46" s="1"/>
      <c r="AW46" s="1"/>
      <c r="AX46" s="1"/>
      <c r="AY46" s="1"/>
      <c r="AZ46" s="1"/>
      <c r="BA46" s="1"/>
      <c r="BB46" s="47">
        <f t="shared" si="36"/>
        <v>0</v>
      </c>
      <c r="BC46" s="61">
        <f t="shared" si="37"/>
        <v>50000</v>
      </c>
      <c r="BD46" s="149" t="s">
        <v>545</v>
      </c>
      <c r="BE46" s="149">
        <v>2022</v>
      </c>
      <c r="BF46" s="69"/>
      <c r="BG46" s="181" t="s">
        <v>540</v>
      </c>
    </row>
    <row r="47" spans="1:59" s="83" customFormat="1" ht="61.9" customHeight="1" x14ac:dyDescent="0.25">
      <c r="A47" s="179" t="s">
        <v>679</v>
      </c>
      <c r="B47" s="149" t="s">
        <v>536</v>
      </c>
      <c r="C47" s="149" t="s">
        <v>315</v>
      </c>
      <c r="D47" s="2"/>
      <c r="E47" s="128" t="s">
        <v>714</v>
      </c>
      <c r="F47" s="63"/>
      <c r="G47" s="63"/>
      <c r="H47" s="63"/>
      <c r="I47" s="63"/>
      <c r="J47" s="63"/>
      <c r="K47" s="63"/>
      <c r="L47" s="47">
        <f t="shared" si="11"/>
        <v>0</v>
      </c>
      <c r="M47" s="149">
        <v>550000</v>
      </c>
      <c r="N47" s="149"/>
      <c r="O47" s="149"/>
      <c r="P47" s="149"/>
      <c r="Q47" s="149"/>
      <c r="R47" s="149"/>
      <c r="S47" s="47">
        <f t="shared" si="5"/>
        <v>550000</v>
      </c>
      <c r="T47" s="149">
        <v>420000</v>
      </c>
      <c r="U47" s="149"/>
      <c r="V47" s="149"/>
      <c r="W47" s="149"/>
      <c r="X47" s="149"/>
      <c r="Y47" s="149"/>
      <c r="Z47" s="47"/>
      <c r="AA47" s="1">
        <v>420000</v>
      </c>
      <c r="AB47" s="1"/>
      <c r="AC47" s="1"/>
      <c r="AD47" s="1"/>
      <c r="AE47" s="1"/>
      <c r="AF47" s="1"/>
      <c r="AG47" s="47">
        <f t="shared" si="31"/>
        <v>420000</v>
      </c>
      <c r="AH47" s="1">
        <v>520000</v>
      </c>
      <c r="AI47" s="1"/>
      <c r="AJ47" s="1"/>
      <c r="AK47" s="1"/>
      <c r="AL47" s="1"/>
      <c r="AM47" s="1"/>
      <c r="AN47" s="47">
        <f t="shared" si="32"/>
        <v>520000</v>
      </c>
      <c r="AO47" s="1">
        <v>520000</v>
      </c>
      <c r="AP47" s="1"/>
      <c r="AQ47" s="1"/>
      <c r="AR47" s="1"/>
      <c r="AS47" s="1"/>
      <c r="AT47" s="1"/>
      <c r="AU47" s="47"/>
      <c r="AV47" s="1"/>
      <c r="AW47" s="1"/>
      <c r="AX47" s="1"/>
      <c r="AY47" s="1"/>
      <c r="AZ47" s="1"/>
      <c r="BA47" s="1"/>
      <c r="BB47" s="47">
        <f t="shared" si="36"/>
        <v>0</v>
      </c>
      <c r="BC47" s="61">
        <f t="shared" si="37"/>
        <v>1490000</v>
      </c>
      <c r="BD47" s="149" t="s">
        <v>546</v>
      </c>
      <c r="BE47" s="149">
        <v>2022</v>
      </c>
      <c r="BF47" s="69">
        <v>2026</v>
      </c>
      <c r="BG47" s="181" t="s">
        <v>540</v>
      </c>
    </row>
    <row r="48" spans="1:59" s="83" customFormat="1" ht="40.15" customHeight="1" x14ac:dyDescent="0.25">
      <c r="A48" s="179" t="s">
        <v>680</v>
      </c>
      <c r="B48" s="149" t="s">
        <v>537</v>
      </c>
      <c r="C48" s="149" t="s">
        <v>315</v>
      </c>
      <c r="D48" s="2"/>
      <c r="E48" s="127" t="s">
        <v>674</v>
      </c>
      <c r="F48" s="63"/>
      <c r="G48" s="63"/>
      <c r="H48" s="63"/>
      <c r="I48" s="63"/>
      <c r="J48" s="63"/>
      <c r="K48" s="63"/>
      <c r="L48" s="47">
        <f t="shared" si="11"/>
        <v>0</v>
      </c>
      <c r="M48" s="149"/>
      <c r="N48" s="149"/>
      <c r="O48" s="149"/>
      <c r="P48" s="149"/>
      <c r="Q48" s="149"/>
      <c r="R48" s="149"/>
      <c r="S48" s="47">
        <f t="shared" si="5"/>
        <v>0</v>
      </c>
      <c r="T48" s="149">
        <v>250000</v>
      </c>
      <c r="U48" s="149"/>
      <c r="V48" s="149"/>
      <c r="W48" s="149"/>
      <c r="X48" s="149"/>
      <c r="Y48" s="149"/>
      <c r="Z48" s="47"/>
      <c r="AA48" s="1">
        <v>250000</v>
      </c>
      <c r="AB48" s="1"/>
      <c r="AC48" s="1"/>
      <c r="AD48" s="1"/>
      <c r="AE48" s="1"/>
      <c r="AF48" s="1"/>
      <c r="AG48" s="47">
        <f t="shared" si="31"/>
        <v>250000</v>
      </c>
      <c r="AH48" s="1"/>
      <c r="AI48" s="1"/>
      <c r="AJ48" s="1"/>
      <c r="AK48" s="1"/>
      <c r="AL48" s="1"/>
      <c r="AM48" s="1"/>
      <c r="AN48" s="47">
        <f t="shared" si="32"/>
        <v>0</v>
      </c>
      <c r="AO48" s="1"/>
      <c r="AP48" s="1"/>
      <c r="AQ48" s="1"/>
      <c r="AR48" s="1"/>
      <c r="AS48" s="1"/>
      <c r="AT48" s="1"/>
      <c r="AU48" s="47"/>
      <c r="AV48" s="1"/>
      <c r="AW48" s="1"/>
      <c r="AX48" s="1"/>
      <c r="AY48" s="1"/>
      <c r="AZ48" s="1"/>
      <c r="BA48" s="1"/>
      <c r="BB48" s="47">
        <f t="shared" si="36"/>
        <v>0</v>
      </c>
      <c r="BC48" s="61">
        <f t="shared" si="37"/>
        <v>250000</v>
      </c>
      <c r="BD48" s="149" t="s">
        <v>547</v>
      </c>
      <c r="BE48" s="149">
        <v>2024</v>
      </c>
      <c r="BF48" s="69">
        <v>2024</v>
      </c>
      <c r="BG48" s="181" t="s">
        <v>540</v>
      </c>
    </row>
    <row r="49" spans="1:69" s="83" customFormat="1" ht="25.5" customHeight="1" x14ac:dyDescent="0.25">
      <c r="A49" s="261" t="s">
        <v>799</v>
      </c>
      <c r="B49" s="262"/>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2"/>
      <c r="AN49" s="262"/>
      <c r="AO49" s="262"/>
      <c r="AP49" s="262"/>
      <c r="AQ49" s="262"/>
      <c r="AR49" s="262"/>
      <c r="AS49" s="262"/>
      <c r="AT49" s="262"/>
      <c r="AU49" s="262"/>
      <c r="AV49" s="262"/>
      <c r="AW49" s="262"/>
      <c r="AX49" s="262"/>
      <c r="AY49" s="262"/>
      <c r="AZ49" s="262"/>
      <c r="BA49" s="262"/>
      <c r="BB49" s="262"/>
      <c r="BC49" s="262"/>
      <c r="BD49" s="262"/>
      <c r="BE49" s="262"/>
      <c r="BF49" s="262"/>
      <c r="BG49" s="267"/>
    </row>
    <row r="50" spans="1:69" s="83" customFormat="1" ht="105.75" customHeight="1" x14ac:dyDescent="0.25">
      <c r="A50" s="178" t="s">
        <v>681</v>
      </c>
      <c r="B50" s="149" t="s">
        <v>322</v>
      </c>
      <c r="C50" s="149" t="s">
        <v>315</v>
      </c>
      <c r="D50" s="1"/>
      <c r="E50" s="128" t="s">
        <v>732</v>
      </c>
      <c r="F50" s="149"/>
      <c r="G50" s="149"/>
      <c r="H50" s="149"/>
      <c r="I50" s="149"/>
      <c r="J50" s="149"/>
      <c r="K50" s="149"/>
      <c r="L50" s="47">
        <f t="shared" si="11"/>
        <v>0</v>
      </c>
      <c r="M50" s="149"/>
      <c r="N50" s="149"/>
      <c r="O50" s="149">
        <v>125000</v>
      </c>
      <c r="P50" s="149" t="s">
        <v>257</v>
      </c>
      <c r="Q50" s="149">
        <v>280400</v>
      </c>
      <c r="R50" s="149" t="s">
        <v>259</v>
      </c>
      <c r="S50" s="47">
        <f t="shared" si="5"/>
        <v>405400</v>
      </c>
      <c r="T50" s="149"/>
      <c r="U50" s="149"/>
      <c r="V50" s="149"/>
      <c r="W50" s="149"/>
      <c r="X50" s="149"/>
      <c r="Y50" s="149"/>
      <c r="Z50" s="47">
        <f t="shared" si="6"/>
        <v>0</v>
      </c>
      <c r="AA50" s="1"/>
      <c r="AB50" s="1"/>
      <c r="AC50" s="1"/>
      <c r="AD50" s="1"/>
      <c r="AE50" s="1"/>
      <c r="AF50" s="1"/>
      <c r="AG50" s="47">
        <f t="shared" ref="AG50" si="38">AA50+AB50+AC50+AE50</f>
        <v>0</v>
      </c>
      <c r="AH50" s="1"/>
      <c r="AI50" s="1"/>
      <c r="AJ50" s="1"/>
      <c r="AK50" s="1"/>
      <c r="AL50" s="1"/>
      <c r="AM50" s="1"/>
      <c r="AN50" s="47">
        <f t="shared" ref="AN50" si="39">AH50+AI50+AJ50+AL50</f>
        <v>0</v>
      </c>
      <c r="AO50" s="1"/>
      <c r="AP50" s="1"/>
      <c r="AQ50" s="1"/>
      <c r="AR50" s="1"/>
      <c r="AS50" s="1"/>
      <c r="AT50" s="1"/>
      <c r="AU50" s="47">
        <f t="shared" ref="AU50" si="40">AO50+AP50+AQ50+AS50</f>
        <v>0</v>
      </c>
      <c r="AV50" s="1"/>
      <c r="AW50" s="1"/>
      <c r="AX50" s="1"/>
      <c r="AY50" s="1"/>
      <c r="AZ50" s="1"/>
      <c r="BA50" s="1"/>
      <c r="BB50" s="47">
        <f t="shared" ref="BB50" si="41">AV50+AW50+AX50+AZ50</f>
        <v>0</v>
      </c>
      <c r="BC50" s="61">
        <f t="shared" ref="BC50" si="42">BB50+AU50+AN50+AG50+Z50+S50+L50</f>
        <v>405400</v>
      </c>
      <c r="BD50" s="149" t="s">
        <v>321</v>
      </c>
      <c r="BE50" s="149">
        <v>2022</v>
      </c>
      <c r="BF50" s="69">
        <v>2022</v>
      </c>
      <c r="BG50" s="184" t="s">
        <v>259</v>
      </c>
    </row>
    <row r="51" spans="1:69" s="83" customFormat="1" ht="39" customHeight="1" x14ac:dyDescent="0.25">
      <c r="A51" s="261" t="s">
        <v>800</v>
      </c>
      <c r="B51" s="262"/>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2"/>
      <c r="AN51" s="262"/>
      <c r="AO51" s="262"/>
      <c r="AP51" s="262"/>
      <c r="AQ51" s="262"/>
      <c r="AR51" s="262"/>
      <c r="AS51" s="262"/>
      <c r="AT51" s="262"/>
      <c r="AU51" s="262"/>
      <c r="AV51" s="262"/>
      <c r="AW51" s="262"/>
      <c r="AX51" s="262"/>
      <c r="AY51" s="262"/>
      <c r="AZ51" s="262"/>
      <c r="BA51" s="262"/>
      <c r="BB51" s="262"/>
      <c r="BC51" s="262"/>
      <c r="BD51" s="262"/>
      <c r="BE51" s="262"/>
      <c r="BF51" s="262"/>
      <c r="BG51" s="263"/>
    </row>
    <row r="52" spans="1:69" ht="192" customHeight="1" x14ac:dyDescent="0.25">
      <c r="A52" s="178" t="s">
        <v>682</v>
      </c>
      <c r="B52" s="115" t="s">
        <v>323</v>
      </c>
      <c r="C52" s="149" t="s">
        <v>315</v>
      </c>
      <c r="D52" s="2"/>
      <c r="E52" s="128" t="s">
        <v>731</v>
      </c>
      <c r="F52" s="63">
        <v>37490</v>
      </c>
      <c r="G52" s="63"/>
      <c r="H52" s="63"/>
      <c r="I52" s="63"/>
      <c r="J52" s="63"/>
      <c r="K52" s="63"/>
      <c r="L52" s="47">
        <f t="shared" si="11"/>
        <v>37490</v>
      </c>
      <c r="M52" s="63">
        <f>32500+40000</f>
        <v>72500</v>
      </c>
      <c r="N52" s="149"/>
      <c r="O52" s="149"/>
      <c r="P52" s="149"/>
      <c r="Q52" s="149"/>
      <c r="R52" s="149"/>
      <c r="S52" s="47">
        <f t="shared" si="5"/>
        <v>72500</v>
      </c>
      <c r="T52" s="149"/>
      <c r="U52" s="149"/>
      <c r="V52" s="149"/>
      <c r="W52" s="149"/>
      <c r="X52" s="149"/>
      <c r="Y52" s="149"/>
      <c r="Z52" s="47">
        <f t="shared" si="6"/>
        <v>0</v>
      </c>
      <c r="AA52" s="1"/>
      <c r="AB52" s="1"/>
      <c r="AC52" s="1"/>
      <c r="AD52" s="1"/>
      <c r="AE52" s="1"/>
      <c r="AF52" s="1"/>
      <c r="AG52" s="47">
        <f t="shared" ref="AG52:AG57" si="43">AA52+AB52+AC52+AE52</f>
        <v>0</v>
      </c>
      <c r="AH52" s="1"/>
      <c r="AI52" s="1"/>
      <c r="AJ52" s="1"/>
      <c r="AK52" s="1"/>
      <c r="AL52" s="1"/>
      <c r="AM52" s="1"/>
      <c r="AN52" s="47">
        <f t="shared" ref="AN52:AN57" si="44">AH52+AI52+AJ52+AL52</f>
        <v>0</v>
      </c>
      <c r="AO52" s="1"/>
      <c r="AP52" s="1"/>
      <c r="AQ52" s="1"/>
      <c r="AR52" s="1"/>
      <c r="AS52" s="1"/>
      <c r="AT52" s="1"/>
      <c r="AU52" s="47">
        <f t="shared" ref="AU52:AU57" si="45">AO52+AP52+AQ52+AS52</f>
        <v>0</v>
      </c>
      <c r="AV52" s="1"/>
      <c r="AW52" s="1"/>
      <c r="AX52" s="1"/>
      <c r="AY52" s="1"/>
      <c r="AZ52" s="1"/>
      <c r="BA52" s="1"/>
      <c r="BB52" s="47">
        <f t="shared" ref="BB52:BB57" si="46">AV52+AW52+AX52+AZ52</f>
        <v>0</v>
      </c>
      <c r="BC52" s="61">
        <f t="shared" ref="BC52:BC57" si="47">BB52+AU52+AN52+AG52+Z52+S52+L52</f>
        <v>109990</v>
      </c>
      <c r="BD52" s="149" t="s">
        <v>324</v>
      </c>
      <c r="BE52" s="149">
        <v>2021</v>
      </c>
      <c r="BF52" s="69">
        <v>2027</v>
      </c>
      <c r="BG52" s="184" t="s">
        <v>279</v>
      </c>
    </row>
    <row r="53" spans="1:69" ht="55.5" customHeight="1" x14ac:dyDescent="0.25">
      <c r="A53" s="178" t="s">
        <v>683</v>
      </c>
      <c r="B53" s="149" t="s">
        <v>29</v>
      </c>
      <c r="C53" s="149" t="s">
        <v>315</v>
      </c>
      <c r="D53" s="2"/>
      <c r="E53" s="128" t="s">
        <v>726</v>
      </c>
      <c r="F53" s="63">
        <v>140321</v>
      </c>
      <c r="G53" s="63"/>
      <c r="H53" s="63"/>
      <c r="I53" s="63"/>
      <c r="J53" s="63"/>
      <c r="K53" s="63"/>
      <c r="L53" s="47">
        <f t="shared" si="11"/>
        <v>140321</v>
      </c>
      <c r="M53" s="149"/>
      <c r="N53" s="149"/>
      <c r="O53" s="149"/>
      <c r="P53" s="149"/>
      <c r="Q53" s="149"/>
      <c r="R53" s="149"/>
      <c r="S53" s="47">
        <f t="shared" si="5"/>
        <v>0</v>
      </c>
      <c r="T53" s="149"/>
      <c r="U53" s="149"/>
      <c r="V53" s="149"/>
      <c r="W53" s="149"/>
      <c r="X53" s="149"/>
      <c r="Y53" s="149"/>
      <c r="Z53" s="47">
        <f t="shared" si="6"/>
        <v>0</v>
      </c>
      <c r="AA53" s="1"/>
      <c r="AB53" s="1"/>
      <c r="AC53" s="1"/>
      <c r="AD53" s="1"/>
      <c r="AE53" s="1"/>
      <c r="AF53" s="1"/>
      <c r="AG53" s="47">
        <f t="shared" si="43"/>
        <v>0</v>
      </c>
      <c r="AH53" s="1"/>
      <c r="AI53" s="1"/>
      <c r="AJ53" s="1"/>
      <c r="AK53" s="1"/>
      <c r="AL53" s="1"/>
      <c r="AM53" s="1"/>
      <c r="AN53" s="47">
        <f t="shared" si="44"/>
        <v>0</v>
      </c>
      <c r="AO53" s="1"/>
      <c r="AP53" s="1"/>
      <c r="AQ53" s="1"/>
      <c r="AR53" s="1"/>
      <c r="AS53" s="1"/>
      <c r="AT53" s="1"/>
      <c r="AU53" s="47">
        <f t="shared" si="45"/>
        <v>0</v>
      </c>
      <c r="AV53" s="1"/>
      <c r="AW53" s="1"/>
      <c r="AX53" s="1"/>
      <c r="AY53" s="1"/>
      <c r="AZ53" s="1"/>
      <c r="BA53" s="1"/>
      <c r="BB53" s="47">
        <f t="shared" si="46"/>
        <v>0</v>
      </c>
      <c r="BC53" s="61">
        <f t="shared" si="47"/>
        <v>140321</v>
      </c>
      <c r="BD53" s="149" t="s">
        <v>325</v>
      </c>
      <c r="BE53" s="1">
        <v>2021</v>
      </c>
      <c r="BF53" s="1">
        <v>2021</v>
      </c>
      <c r="BG53" s="184" t="s">
        <v>279</v>
      </c>
      <c r="BI53" s="146"/>
    </row>
    <row r="54" spans="1:69" ht="95.25" customHeight="1" x14ac:dyDescent="0.25">
      <c r="A54" s="178" t="s">
        <v>684</v>
      </c>
      <c r="B54" s="149" t="s">
        <v>810</v>
      </c>
      <c r="C54" s="149" t="s">
        <v>315</v>
      </c>
      <c r="D54" s="2"/>
      <c r="E54" s="63" t="s">
        <v>725</v>
      </c>
      <c r="F54" s="149"/>
      <c r="G54" s="149"/>
      <c r="H54" s="149"/>
      <c r="I54" s="149"/>
      <c r="J54" s="149"/>
      <c r="K54" s="149"/>
      <c r="L54" s="47">
        <f t="shared" si="11"/>
        <v>0</v>
      </c>
      <c r="M54" s="63"/>
      <c r="N54" s="63"/>
      <c r="O54" s="63"/>
      <c r="P54" s="63"/>
      <c r="Q54" s="63"/>
      <c r="R54" s="63"/>
      <c r="S54" s="47">
        <f t="shared" si="5"/>
        <v>0</v>
      </c>
      <c r="T54" s="149">
        <v>225000</v>
      </c>
      <c r="U54" s="149">
        <v>675000</v>
      </c>
      <c r="V54" s="149"/>
      <c r="W54" s="149"/>
      <c r="X54" s="149"/>
      <c r="Y54" s="149"/>
      <c r="Z54" s="47">
        <f t="shared" si="6"/>
        <v>900000</v>
      </c>
      <c r="AA54" s="63">
        <v>525000</v>
      </c>
      <c r="AB54" s="63">
        <v>1575000</v>
      </c>
      <c r="AC54" s="63"/>
      <c r="AD54" s="63"/>
      <c r="AE54" s="63"/>
      <c r="AF54" s="63"/>
      <c r="AG54" s="47">
        <f t="shared" si="43"/>
        <v>2100000</v>
      </c>
      <c r="AH54" s="1"/>
      <c r="AI54" s="1"/>
      <c r="AJ54" s="1"/>
      <c r="AK54" s="1"/>
      <c r="AL54" s="1"/>
      <c r="AM54" s="1"/>
      <c r="AN54" s="47">
        <f t="shared" si="44"/>
        <v>0</v>
      </c>
      <c r="AO54" s="1"/>
      <c r="AP54" s="1"/>
      <c r="AQ54" s="1"/>
      <c r="AR54" s="1"/>
      <c r="AS54" s="1"/>
      <c r="AT54" s="1"/>
      <c r="AU54" s="47">
        <f t="shared" si="45"/>
        <v>0</v>
      </c>
      <c r="AV54" s="1"/>
      <c r="AW54" s="1"/>
      <c r="AX54" s="1"/>
      <c r="AY54" s="1"/>
      <c r="AZ54" s="1"/>
      <c r="BA54" s="1"/>
      <c r="BB54" s="47">
        <f t="shared" si="46"/>
        <v>0</v>
      </c>
      <c r="BC54" s="61">
        <f t="shared" si="47"/>
        <v>3000000</v>
      </c>
      <c r="BD54" s="149" t="s">
        <v>811</v>
      </c>
      <c r="BE54" s="1">
        <v>2023</v>
      </c>
      <c r="BF54" s="69">
        <v>2024</v>
      </c>
      <c r="BG54" s="184" t="s">
        <v>279</v>
      </c>
      <c r="BI54" s="146"/>
    </row>
    <row r="55" spans="1:69" ht="87" customHeight="1" x14ac:dyDescent="0.25">
      <c r="A55" s="178" t="s">
        <v>685</v>
      </c>
      <c r="B55" s="149" t="s">
        <v>251</v>
      </c>
      <c r="C55" s="149" t="s">
        <v>315</v>
      </c>
      <c r="D55" s="2"/>
      <c r="E55" s="63" t="s">
        <v>724</v>
      </c>
      <c r="F55" s="149"/>
      <c r="G55" s="149"/>
      <c r="H55" s="149"/>
      <c r="I55" s="149"/>
      <c r="J55" s="149"/>
      <c r="K55" s="149"/>
      <c r="L55" s="47">
        <f t="shared" si="11"/>
        <v>0</v>
      </c>
      <c r="M55" s="63">
        <v>50000</v>
      </c>
      <c r="N55" s="63"/>
      <c r="O55" s="63"/>
      <c r="P55" s="63"/>
      <c r="Q55" s="63"/>
      <c r="R55" s="63"/>
      <c r="S55" s="47">
        <f t="shared" si="5"/>
        <v>50000</v>
      </c>
      <c r="T55" s="149"/>
      <c r="U55" s="149"/>
      <c r="V55" s="149"/>
      <c r="W55" s="149"/>
      <c r="X55" s="149"/>
      <c r="Y55" s="149"/>
      <c r="Z55" s="47">
        <f t="shared" si="6"/>
        <v>0</v>
      </c>
      <c r="AA55" s="1"/>
      <c r="AB55" s="1"/>
      <c r="AC55" s="1"/>
      <c r="AD55" s="1"/>
      <c r="AE55" s="1"/>
      <c r="AF55" s="1"/>
      <c r="AG55" s="47">
        <f t="shared" si="43"/>
        <v>0</v>
      </c>
      <c r="AH55" s="1"/>
      <c r="AI55" s="1"/>
      <c r="AJ55" s="1"/>
      <c r="AK55" s="1"/>
      <c r="AL55" s="1"/>
      <c r="AM55" s="1"/>
      <c r="AN55" s="47">
        <f t="shared" si="44"/>
        <v>0</v>
      </c>
      <c r="AO55" s="1"/>
      <c r="AP55" s="1"/>
      <c r="AQ55" s="1"/>
      <c r="AR55" s="1"/>
      <c r="AS55" s="1"/>
      <c r="AT55" s="1"/>
      <c r="AU55" s="47">
        <f t="shared" si="45"/>
        <v>0</v>
      </c>
      <c r="AV55" s="1"/>
      <c r="AW55" s="1"/>
      <c r="AX55" s="1"/>
      <c r="AY55" s="1"/>
      <c r="AZ55" s="1"/>
      <c r="BA55" s="1"/>
      <c r="BB55" s="47">
        <f t="shared" si="46"/>
        <v>0</v>
      </c>
      <c r="BC55" s="61">
        <f t="shared" si="47"/>
        <v>50000</v>
      </c>
      <c r="BD55" s="149" t="s">
        <v>30</v>
      </c>
      <c r="BE55" s="149">
        <v>2022</v>
      </c>
      <c r="BF55" s="69">
        <v>2022</v>
      </c>
      <c r="BG55" s="184" t="s">
        <v>279</v>
      </c>
      <c r="BI55" s="146"/>
    </row>
    <row r="56" spans="1:69" ht="301.5" customHeight="1" x14ac:dyDescent="0.25">
      <c r="A56" s="178" t="s">
        <v>686</v>
      </c>
      <c r="B56" s="149" t="s">
        <v>31</v>
      </c>
      <c r="C56" s="149" t="s">
        <v>315</v>
      </c>
      <c r="D56" s="1"/>
      <c r="E56" s="63" t="s">
        <v>727</v>
      </c>
      <c r="F56" s="149"/>
      <c r="G56" s="149"/>
      <c r="H56" s="149"/>
      <c r="I56" s="149"/>
      <c r="J56" s="149"/>
      <c r="K56" s="149"/>
      <c r="L56" s="47">
        <f t="shared" si="11"/>
        <v>0</v>
      </c>
      <c r="M56" s="149">
        <v>450000</v>
      </c>
      <c r="N56" s="149"/>
      <c r="O56" s="149">
        <v>2550000</v>
      </c>
      <c r="P56" s="149"/>
      <c r="Q56" s="149"/>
      <c r="R56" s="149"/>
      <c r="S56" s="47">
        <f t="shared" si="5"/>
        <v>3000000</v>
      </c>
      <c r="T56" s="149"/>
      <c r="U56" s="149"/>
      <c r="V56" s="149"/>
      <c r="W56" s="149"/>
      <c r="X56" s="149"/>
      <c r="Y56" s="149"/>
      <c r="Z56" s="47">
        <f t="shared" si="6"/>
        <v>0</v>
      </c>
      <c r="AA56" s="1"/>
      <c r="AB56" s="1"/>
      <c r="AC56" s="1"/>
      <c r="AD56" s="1"/>
      <c r="AE56" s="1"/>
      <c r="AF56" s="1"/>
      <c r="AG56" s="47">
        <f t="shared" si="43"/>
        <v>0</v>
      </c>
      <c r="AH56" s="1"/>
      <c r="AI56" s="1"/>
      <c r="AJ56" s="1"/>
      <c r="AK56" s="1"/>
      <c r="AL56" s="1"/>
      <c r="AM56" s="1"/>
      <c r="AN56" s="47">
        <f t="shared" si="44"/>
        <v>0</v>
      </c>
      <c r="AO56" s="1"/>
      <c r="AP56" s="1"/>
      <c r="AQ56" s="1"/>
      <c r="AR56" s="1"/>
      <c r="AS56" s="1"/>
      <c r="AT56" s="1"/>
      <c r="AU56" s="47">
        <f t="shared" si="45"/>
        <v>0</v>
      </c>
      <c r="AV56" s="1"/>
      <c r="AW56" s="1"/>
      <c r="AX56" s="1"/>
      <c r="AY56" s="1"/>
      <c r="AZ56" s="1"/>
      <c r="BA56" s="1"/>
      <c r="BB56" s="47">
        <f t="shared" si="46"/>
        <v>0</v>
      </c>
      <c r="BC56" s="61">
        <f t="shared" si="47"/>
        <v>3000000</v>
      </c>
      <c r="BD56" s="149" t="s">
        <v>32</v>
      </c>
      <c r="BE56" s="1">
        <v>2022</v>
      </c>
      <c r="BF56" s="69">
        <v>2022</v>
      </c>
      <c r="BG56" s="184" t="s">
        <v>279</v>
      </c>
    </row>
    <row r="57" spans="1:69" ht="134.25" customHeight="1" x14ac:dyDescent="0.25">
      <c r="A57" s="178" t="s">
        <v>687</v>
      </c>
      <c r="B57" s="149" t="s">
        <v>33</v>
      </c>
      <c r="C57" s="149" t="s">
        <v>315</v>
      </c>
      <c r="D57" s="61"/>
      <c r="E57" s="63" t="s">
        <v>728</v>
      </c>
      <c r="F57" s="149"/>
      <c r="G57" s="149"/>
      <c r="H57" s="149"/>
      <c r="I57" s="149"/>
      <c r="J57" s="149"/>
      <c r="K57" s="149"/>
      <c r="L57" s="47">
        <f t="shared" si="11"/>
        <v>0</v>
      </c>
      <c r="M57" s="149">
        <v>450000</v>
      </c>
      <c r="N57" s="149"/>
      <c r="O57" s="149">
        <v>255000</v>
      </c>
      <c r="P57" s="149"/>
      <c r="Q57" s="149"/>
      <c r="R57" s="149"/>
      <c r="S57" s="47">
        <f t="shared" si="5"/>
        <v>705000</v>
      </c>
      <c r="T57" s="149"/>
      <c r="U57" s="149">
        <v>2021</v>
      </c>
      <c r="V57" s="149"/>
      <c r="W57" s="149"/>
      <c r="X57" s="149"/>
      <c r="Y57" s="149"/>
      <c r="Z57" s="47">
        <f t="shared" si="6"/>
        <v>2021</v>
      </c>
      <c r="AA57" s="1"/>
      <c r="AB57" s="1"/>
      <c r="AC57" s="1"/>
      <c r="AD57" s="1"/>
      <c r="AE57" s="1"/>
      <c r="AF57" s="1"/>
      <c r="AG57" s="47">
        <f t="shared" si="43"/>
        <v>0</v>
      </c>
      <c r="AH57" s="1"/>
      <c r="AI57" s="1"/>
      <c r="AJ57" s="1"/>
      <c r="AK57" s="1"/>
      <c r="AL57" s="1"/>
      <c r="AM57" s="1"/>
      <c r="AN57" s="47">
        <f t="shared" si="44"/>
        <v>0</v>
      </c>
      <c r="AO57" s="1"/>
      <c r="AP57" s="1"/>
      <c r="AQ57" s="1"/>
      <c r="AR57" s="1"/>
      <c r="AS57" s="1"/>
      <c r="AT57" s="1"/>
      <c r="AU57" s="47">
        <f t="shared" si="45"/>
        <v>0</v>
      </c>
      <c r="AV57" s="1"/>
      <c r="AW57" s="1"/>
      <c r="AX57" s="1"/>
      <c r="AY57" s="1"/>
      <c r="AZ57" s="1"/>
      <c r="BA57" s="1"/>
      <c r="BB57" s="47">
        <f t="shared" si="46"/>
        <v>0</v>
      </c>
      <c r="BC57" s="61">
        <f t="shared" si="47"/>
        <v>707021</v>
      </c>
      <c r="BD57" s="149" t="s">
        <v>34</v>
      </c>
      <c r="BE57" s="1">
        <v>2022</v>
      </c>
      <c r="BF57" s="69">
        <v>2023</v>
      </c>
      <c r="BG57" s="184" t="s">
        <v>279</v>
      </c>
    </row>
    <row r="58" spans="1:69" ht="36" customHeight="1" x14ac:dyDescent="0.25">
      <c r="A58" s="261" t="s">
        <v>801</v>
      </c>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262"/>
      <c r="AL58" s="262"/>
      <c r="AM58" s="262"/>
      <c r="AN58" s="262"/>
      <c r="AO58" s="262"/>
      <c r="AP58" s="262"/>
      <c r="AQ58" s="262"/>
      <c r="AR58" s="262"/>
      <c r="AS58" s="262"/>
      <c r="AT58" s="262"/>
      <c r="AU58" s="262"/>
      <c r="AV58" s="262"/>
      <c r="AW58" s="262"/>
      <c r="AX58" s="262"/>
      <c r="AY58" s="262"/>
      <c r="AZ58" s="262"/>
      <c r="BA58" s="262"/>
      <c r="BB58" s="262"/>
      <c r="BC58" s="262"/>
      <c r="BD58" s="262"/>
      <c r="BE58" s="262"/>
      <c r="BF58" s="262"/>
      <c r="BG58" s="263"/>
    </row>
    <row r="59" spans="1:69" ht="90" customHeight="1" x14ac:dyDescent="0.25">
      <c r="A59" s="186" t="s">
        <v>688</v>
      </c>
      <c r="B59" s="149" t="s">
        <v>35</v>
      </c>
      <c r="C59" s="149" t="s">
        <v>315</v>
      </c>
      <c r="D59" s="1"/>
      <c r="E59" s="127" t="s">
        <v>730</v>
      </c>
      <c r="F59" s="149"/>
      <c r="G59" s="149"/>
      <c r="H59" s="149"/>
      <c r="I59" s="149"/>
      <c r="J59" s="149"/>
      <c r="K59" s="149"/>
      <c r="L59" s="47">
        <f t="shared" si="11"/>
        <v>0</v>
      </c>
      <c r="M59" s="63">
        <v>100000</v>
      </c>
      <c r="N59" s="149"/>
      <c r="O59" s="149"/>
      <c r="P59" s="149"/>
      <c r="Q59" s="149"/>
      <c r="R59" s="149"/>
      <c r="S59" s="47">
        <f t="shared" si="5"/>
        <v>100000</v>
      </c>
      <c r="T59" s="149">
        <v>100000</v>
      </c>
      <c r="U59" s="149"/>
      <c r="V59" s="149"/>
      <c r="W59" s="149"/>
      <c r="X59" s="149"/>
      <c r="Y59" s="149"/>
      <c r="Z59" s="47">
        <f t="shared" si="6"/>
        <v>100000</v>
      </c>
      <c r="AA59" s="1"/>
      <c r="AB59" s="1"/>
      <c r="AC59" s="1"/>
      <c r="AD59" s="1"/>
      <c r="AE59" s="1"/>
      <c r="AF59" s="1"/>
      <c r="AG59" s="47">
        <f t="shared" ref="AG59" si="48">AA59+AB59+AC59+AE59</f>
        <v>0</v>
      </c>
      <c r="AH59" s="1"/>
      <c r="AI59" s="1"/>
      <c r="AJ59" s="1"/>
      <c r="AK59" s="1"/>
      <c r="AL59" s="1"/>
      <c r="AM59" s="1"/>
      <c r="AN59" s="47">
        <f t="shared" ref="AN59" si="49">AH59+AI59+AJ59+AL59</f>
        <v>0</v>
      </c>
      <c r="AO59" s="1"/>
      <c r="AP59" s="1"/>
      <c r="AQ59" s="1"/>
      <c r="AR59" s="1"/>
      <c r="AS59" s="1"/>
      <c r="AT59" s="1"/>
      <c r="AU59" s="47">
        <f t="shared" ref="AU59" si="50">AO59+AP59+AQ59+AS59</f>
        <v>0</v>
      </c>
      <c r="AV59" s="1"/>
      <c r="AW59" s="1"/>
      <c r="AX59" s="1"/>
      <c r="AY59" s="1"/>
      <c r="AZ59" s="1"/>
      <c r="BA59" s="1"/>
      <c r="BB59" s="47">
        <f t="shared" ref="BB59" si="51">AV59+AW59+AX59+AZ59</f>
        <v>0</v>
      </c>
      <c r="BC59" s="61">
        <f t="shared" ref="BC59" si="52">BB59+AU59+AN59+AG59+Z59+S59+L59</f>
        <v>200000</v>
      </c>
      <c r="BD59" s="149" t="s">
        <v>326</v>
      </c>
      <c r="BE59" s="1">
        <v>2022</v>
      </c>
      <c r="BF59" s="69">
        <v>2023</v>
      </c>
      <c r="BG59" s="180" t="s">
        <v>512</v>
      </c>
    </row>
    <row r="60" spans="1:69" ht="69.75" customHeight="1" x14ac:dyDescent="0.25">
      <c r="A60" s="186" t="s">
        <v>689</v>
      </c>
      <c r="B60" s="1" t="s">
        <v>729</v>
      </c>
      <c r="C60" s="149" t="s">
        <v>315</v>
      </c>
      <c r="D60" s="1"/>
      <c r="E60" s="127" t="s">
        <v>690</v>
      </c>
      <c r="F60" s="63"/>
      <c r="G60" s="149"/>
      <c r="H60" s="149"/>
      <c r="I60" s="149"/>
      <c r="J60" s="149"/>
      <c r="K60" s="149"/>
      <c r="L60" s="47">
        <f>F60+G60+H60+J60</f>
        <v>0</v>
      </c>
      <c r="M60" s="63"/>
      <c r="N60" s="149"/>
      <c r="O60" s="149"/>
      <c r="P60" s="149"/>
      <c r="Q60" s="149"/>
      <c r="R60" s="149"/>
      <c r="S60" s="47">
        <f t="shared" si="5"/>
        <v>0</v>
      </c>
      <c r="T60" s="63">
        <v>924040</v>
      </c>
      <c r="U60" s="149"/>
      <c r="V60" s="149"/>
      <c r="W60" s="149"/>
      <c r="X60" s="149"/>
      <c r="Y60" s="149"/>
      <c r="Z60" s="47">
        <f>T60+U60+V60+X60</f>
        <v>924040</v>
      </c>
      <c r="AA60" s="1"/>
      <c r="AB60" s="1"/>
      <c r="AC60" s="1"/>
      <c r="AD60" s="1"/>
      <c r="AE60" s="1"/>
      <c r="AF60" s="1"/>
      <c r="AG60" s="47">
        <f t="shared" ref="AG60:AG61" si="53">AA60+AB60+AC60+AE60</f>
        <v>0</v>
      </c>
      <c r="AH60" s="1"/>
      <c r="AI60" s="1"/>
      <c r="AJ60" s="1"/>
      <c r="AK60" s="1"/>
      <c r="AL60" s="1"/>
      <c r="AM60" s="1"/>
      <c r="AN60" s="47">
        <f t="shared" ref="AN60:AN61" si="54">AH60+AI60+AJ60+AL60</f>
        <v>0</v>
      </c>
      <c r="AO60" s="1"/>
      <c r="AP60" s="1"/>
      <c r="AQ60" s="1"/>
      <c r="AR60" s="1"/>
      <c r="AS60" s="1"/>
      <c r="AT60" s="1"/>
      <c r="AU60" s="47">
        <f t="shared" ref="AU60:AU61" si="55">AO60+AP60+AQ60+AS60</f>
        <v>0</v>
      </c>
      <c r="AV60" s="1"/>
      <c r="AW60" s="1"/>
      <c r="AX60" s="1"/>
      <c r="AY60" s="1"/>
      <c r="AZ60" s="1"/>
      <c r="BA60" s="1"/>
      <c r="BB60" s="47">
        <f t="shared" ref="BB60:BB61" si="56">AV60+AW60+AX60+AZ60</f>
        <v>0</v>
      </c>
      <c r="BC60" s="61">
        <f t="shared" ref="BC60:BC61" si="57">BB60+AU60+AN60+AG60+Z60+S60+L60</f>
        <v>924040</v>
      </c>
      <c r="BD60" s="149" t="s">
        <v>36</v>
      </c>
      <c r="BE60" s="1">
        <v>2023</v>
      </c>
      <c r="BF60" s="69">
        <v>2023</v>
      </c>
      <c r="BG60" s="259" t="s">
        <v>279</v>
      </c>
    </row>
    <row r="61" spans="1:69" ht="61.5" customHeight="1" thickBot="1" x14ac:dyDescent="0.3">
      <c r="A61" s="188" t="s">
        <v>690</v>
      </c>
      <c r="B61" s="189" t="s">
        <v>292</v>
      </c>
      <c r="C61" s="189" t="s">
        <v>315</v>
      </c>
      <c r="D61" s="190"/>
      <c r="E61" s="191" t="s">
        <v>689</v>
      </c>
      <c r="F61" s="189"/>
      <c r="G61" s="189"/>
      <c r="H61" s="189"/>
      <c r="I61" s="189"/>
      <c r="J61" s="189"/>
      <c r="K61" s="189"/>
      <c r="L61" s="192">
        <f t="shared" si="11"/>
        <v>0</v>
      </c>
      <c r="M61" s="189"/>
      <c r="N61" s="189"/>
      <c r="O61" s="189"/>
      <c r="P61" s="189"/>
      <c r="Q61" s="189"/>
      <c r="R61" s="189"/>
      <c r="S61" s="192">
        <f t="shared" si="5"/>
        <v>0</v>
      </c>
      <c r="T61" s="189">
        <v>83000</v>
      </c>
      <c r="U61" s="189"/>
      <c r="V61" s="189"/>
      <c r="W61" s="189"/>
      <c r="X61" s="189"/>
      <c r="Y61" s="189"/>
      <c r="Z61" s="192">
        <f t="shared" si="6"/>
        <v>83000</v>
      </c>
      <c r="AA61" s="190"/>
      <c r="AB61" s="190"/>
      <c r="AC61" s="190"/>
      <c r="AD61" s="190"/>
      <c r="AE61" s="190"/>
      <c r="AF61" s="190"/>
      <c r="AG61" s="192">
        <f t="shared" si="53"/>
        <v>0</v>
      </c>
      <c r="AH61" s="190"/>
      <c r="AI61" s="190"/>
      <c r="AJ61" s="190"/>
      <c r="AK61" s="190"/>
      <c r="AL61" s="190"/>
      <c r="AM61" s="190"/>
      <c r="AN61" s="192">
        <f t="shared" si="54"/>
        <v>0</v>
      </c>
      <c r="AO61" s="190"/>
      <c r="AP61" s="190"/>
      <c r="AQ61" s="190"/>
      <c r="AR61" s="190"/>
      <c r="AS61" s="190"/>
      <c r="AT61" s="190"/>
      <c r="AU61" s="192">
        <f t="shared" si="55"/>
        <v>0</v>
      </c>
      <c r="AV61" s="190"/>
      <c r="AW61" s="190"/>
      <c r="AX61" s="190"/>
      <c r="AY61" s="190"/>
      <c r="AZ61" s="190"/>
      <c r="BA61" s="190"/>
      <c r="BB61" s="192">
        <f t="shared" si="56"/>
        <v>0</v>
      </c>
      <c r="BC61" s="193">
        <f t="shared" si="57"/>
        <v>83000</v>
      </c>
      <c r="BD61" s="189" t="s">
        <v>293</v>
      </c>
      <c r="BE61" s="190">
        <v>2023</v>
      </c>
      <c r="BF61" s="194">
        <v>2023</v>
      </c>
      <c r="BG61" s="260"/>
    </row>
    <row r="62" spans="1:69" ht="60.75" customHeight="1" x14ac:dyDescent="0.25">
      <c r="A62" s="162"/>
      <c r="B62" s="85"/>
      <c r="C62" s="97"/>
      <c r="D62" s="29"/>
      <c r="E62" s="29"/>
      <c r="F62" s="97"/>
      <c r="G62" s="97"/>
      <c r="H62" s="97"/>
      <c r="I62" s="97"/>
      <c r="J62" s="97"/>
      <c r="K62" s="97"/>
      <c r="L62" s="30"/>
      <c r="M62" s="97"/>
      <c r="N62" s="97"/>
      <c r="O62" s="97"/>
      <c r="P62" s="97"/>
      <c r="Q62" s="97"/>
      <c r="R62" s="97"/>
      <c r="S62" s="30"/>
      <c r="T62" s="97"/>
      <c r="U62" s="97"/>
      <c r="V62" s="97"/>
      <c r="W62" s="97"/>
      <c r="X62" s="97"/>
      <c r="Y62" s="97"/>
      <c r="Z62" s="30"/>
      <c r="AA62" s="29"/>
      <c r="AB62" s="29"/>
      <c r="AC62" s="29"/>
      <c r="AD62" s="29"/>
      <c r="AE62" s="29"/>
      <c r="AF62" s="29"/>
      <c r="AG62" s="30"/>
      <c r="AH62" s="29"/>
      <c r="AI62" s="29"/>
      <c r="AJ62" s="29"/>
      <c r="AK62" s="29"/>
      <c r="AL62" s="29"/>
      <c r="AM62" s="29"/>
      <c r="AN62" s="30"/>
      <c r="AO62" s="29"/>
      <c r="AP62" s="29"/>
      <c r="AQ62" s="29"/>
      <c r="AR62" s="29"/>
      <c r="AS62" s="29"/>
      <c r="AT62" s="29"/>
      <c r="AU62" s="30"/>
      <c r="AV62" s="29"/>
      <c r="AW62" s="29"/>
      <c r="AX62" s="29"/>
      <c r="AY62" s="29"/>
      <c r="AZ62" s="29"/>
      <c r="BA62" s="29"/>
      <c r="BB62" s="30"/>
      <c r="BC62" s="163"/>
      <c r="BD62" s="97"/>
      <c r="BE62" s="29"/>
      <c r="BF62" s="164"/>
      <c r="BG62" s="165"/>
      <c r="BH62" s="29"/>
      <c r="BI62" s="29"/>
      <c r="BJ62" s="29"/>
      <c r="BK62" s="29"/>
      <c r="BL62" s="29"/>
      <c r="BM62" s="29"/>
      <c r="BN62" s="29"/>
      <c r="BO62" s="29"/>
      <c r="BP62" s="29"/>
      <c r="BQ62" s="29"/>
    </row>
    <row r="63" spans="1:69" ht="45.75" customHeight="1" x14ac:dyDescent="0.25">
      <c r="A63" s="162"/>
      <c r="B63" s="85"/>
      <c r="C63" s="97"/>
      <c r="D63" s="29"/>
      <c r="E63" s="29"/>
      <c r="F63" s="97"/>
      <c r="G63" s="97"/>
      <c r="H63" s="97"/>
      <c r="I63" s="97"/>
      <c r="J63" s="97"/>
      <c r="K63" s="97"/>
      <c r="L63" s="30"/>
      <c r="M63" s="97"/>
      <c r="N63" s="97"/>
      <c r="O63" s="97"/>
      <c r="P63" s="97"/>
      <c r="Q63" s="97"/>
      <c r="R63" s="97"/>
      <c r="S63" s="30"/>
      <c r="T63" s="97"/>
      <c r="U63" s="97"/>
      <c r="V63" s="97"/>
      <c r="W63" s="97"/>
      <c r="X63" s="97"/>
      <c r="Y63" s="97"/>
      <c r="Z63" s="30"/>
      <c r="AA63" s="29"/>
      <c r="AB63" s="29"/>
      <c r="AC63" s="29"/>
      <c r="AD63" s="29"/>
      <c r="AE63" s="29"/>
      <c r="AF63" s="29"/>
      <c r="AG63" s="30"/>
      <c r="AH63" s="29"/>
      <c r="AI63" s="29"/>
      <c r="AJ63" s="29"/>
      <c r="AK63" s="29"/>
      <c r="AL63" s="29"/>
      <c r="AM63" s="29"/>
      <c r="AN63" s="30"/>
      <c r="AO63" s="29"/>
      <c r="AP63" s="29"/>
      <c r="AQ63" s="29"/>
      <c r="AR63" s="29"/>
      <c r="AS63" s="29"/>
      <c r="AT63" s="29"/>
      <c r="AU63" s="30"/>
      <c r="AV63" s="29"/>
      <c r="AW63" s="29"/>
      <c r="AX63" s="29"/>
      <c r="AY63" s="29"/>
      <c r="AZ63" s="29"/>
      <c r="BA63" s="29"/>
      <c r="BB63" s="30"/>
      <c r="BC63" s="163"/>
      <c r="BD63" s="97"/>
      <c r="BE63" s="97"/>
      <c r="BF63" s="164"/>
      <c r="BG63" s="165"/>
      <c r="BH63" s="29"/>
      <c r="BI63" s="29"/>
      <c r="BJ63" s="29"/>
      <c r="BK63" s="29"/>
      <c r="BL63" s="29"/>
      <c r="BM63" s="29"/>
      <c r="BN63" s="29"/>
      <c r="BO63" s="29"/>
      <c r="BP63" s="29"/>
      <c r="BQ63" s="29"/>
    </row>
    <row r="64" spans="1:69" ht="34.5" customHeight="1" x14ac:dyDescent="0.25">
      <c r="A64" s="166"/>
      <c r="B64" s="97"/>
      <c r="C64" s="97"/>
      <c r="D64" s="29"/>
      <c r="E64" s="29"/>
      <c r="F64" s="97"/>
      <c r="G64" s="97"/>
      <c r="H64" s="97"/>
      <c r="I64" s="97"/>
      <c r="J64" s="97"/>
      <c r="K64" s="97"/>
      <c r="L64" s="30"/>
      <c r="M64" s="97"/>
      <c r="N64" s="97"/>
      <c r="O64" s="97"/>
      <c r="P64" s="97"/>
      <c r="Q64" s="97"/>
      <c r="R64" s="97"/>
      <c r="S64" s="30"/>
      <c r="T64" s="97"/>
      <c r="U64" s="97"/>
      <c r="V64" s="97"/>
      <c r="W64" s="97"/>
      <c r="X64" s="97"/>
      <c r="Y64" s="97"/>
      <c r="Z64" s="30"/>
      <c r="AA64" s="29"/>
      <c r="AB64" s="29"/>
      <c r="AC64" s="29"/>
      <c r="AD64" s="29"/>
      <c r="AE64" s="29"/>
      <c r="AF64" s="29"/>
      <c r="AG64" s="30"/>
      <c r="AH64" s="29"/>
      <c r="AI64" s="29"/>
      <c r="AJ64" s="29"/>
      <c r="AK64" s="29"/>
      <c r="AL64" s="29"/>
      <c r="AM64" s="29"/>
      <c r="AN64" s="30"/>
      <c r="AO64" s="29"/>
      <c r="AP64" s="29"/>
      <c r="AQ64" s="29"/>
      <c r="AR64" s="29"/>
      <c r="AS64" s="29"/>
      <c r="AT64" s="29"/>
      <c r="AU64" s="30"/>
      <c r="AV64" s="29"/>
      <c r="AW64" s="29"/>
      <c r="AX64" s="29"/>
      <c r="AY64" s="29"/>
      <c r="AZ64" s="29"/>
      <c r="BA64" s="29"/>
      <c r="BB64" s="30"/>
      <c r="BC64" s="163"/>
      <c r="BD64" s="97"/>
      <c r="BE64" s="29"/>
      <c r="BF64" s="164"/>
      <c r="BG64" s="97"/>
      <c r="BH64" s="29"/>
      <c r="BI64" s="29"/>
      <c r="BJ64" s="29"/>
      <c r="BK64" s="29"/>
      <c r="BL64" s="29"/>
      <c r="BM64" s="29"/>
      <c r="BN64" s="29"/>
      <c r="BO64" s="29"/>
      <c r="BP64" s="29"/>
      <c r="BQ64" s="29"/>
    </row>
    <row r="65" spans="1:58" s="29" customFormat="1" x14ac:dyDescent="0.25">
      <c r="A65" s="93"/>
      <c r="AA65" s="33"/>
      <c r="AB65" s="33"/>
      <c r="AC65" s="33"/>
      <c r="AD65" s="33"/>
      <c r="AE65" s="33"/>
      <c r="AF65" s="33"/>
      <c r="AG65" s="94"/>
      <c r="AH65" s="33"/>
      <c r="AI65" s="33"/>
      <c r="AJ65" s="33"/>
      <c r="AK65" s="33"/>
      <c r="AL65" s="33"/>
      <c r="AM65" s="33"/>
      <c r="AN65" s="94"/>
      <c r="AO65" s="33"/>
      <c r="AP65" s="33"/>
      <c r="AQ65" s="33"/>
      <c r="AR65" s="33"/>
      <c r="AS65" s="33"/>
      <c r="AT65" s="33"/>
      <c r="AU65" s="94"/>
      <c r="AV65" s="33"/>
      <c r="AW65" s="33"/>
      <c r="AX65" s="33"/>
      <c r="AY65" s="33"/>
      <c r="AZ65" s="33"/>
      <c r="BA65" s="33"/>
      <c r="BB65" s="94"/>
      <c r="BC65" s="93"/>
      <c r="BF65" s="33"/>
    </row>
    <row r="66" spans="1:58" s="29" customFormat="1" x14ac:dyDescent="0.25">
      <c r="A66" s="93"/>
      <c r="AA66" s="33"/>
      <c r="AB66" s="33"/>
      <c r="AC66" s="33"/>
      <c r="AD66" s="33"/>
      <c r="AE66" s="33"/>
      <c r="AF66" s="33"/>
      <c r="AG66" s="94"/>
      <c r="AH66" s="33"/>
      <c r="AI66" s="33"/>
      <c r="AJ66" s="33"/>
      <c r="AK66" s="33"/>
      <c r="AL66" s="33"/>
      <c r="AM66" s="33"/>
      <c r="AN66" s="94"/>
      <c r="AO66" s="33"/>
      <c r="AP66" s="33"/>
      <c r="AQ66" s="33"/>
      <c r="AR66" s="33"/>
      <c r="AS66" s="33"/>
      <c r="AT66" s="33"/>
      <c r="AU66" s="94"/>
      <c r="AV66" s="33"/>
      <c r="AW66" s="33"/>
      <c r="AX66" s="33"/>
      <c r="AY66" s="33"/>
      <c r="AZ66" s="33"/>
      <c r="BA66" s="33"/>
      <c r="BB66" s="94"/>
      <c r="BC66" s="93"/>
      <c r="BF66" s="33"/>
    </row>
    <row r="67" spans="1:58" s="29" customFormat="1" x14ac:dyDescent="0.25">
      <c r="A67" s="93"/>
      <c r="AA67" s="33"/>
      <c r="AB67" s="33"/>
      <c r="AC67" s="33"/>
      <c r="AD67" s="33"/>
      <c r="AE67" s="33"/>
      <c r="AF67" s="33"/>
      <c r="AG67" s="94"/>
      <c r="AH67" s="33"/>
      <c r="AI67" s="33"/>
      <c r="AJ67" s="33"/>
      <c r="AK67" s="33"/>
      <c r="AL67" s="33"/>
      <c r="AM67" s="33"/>
      <c r="AN67" s="94"/>
      <c r="AO67" s="33"/>
      <c r="AP67" s="33"/>
      <c r="AQ67" s="33"/>
      <c r="AR67" s="33"/>
      <c r="AS67" s="33"/>
      <c r="AT67" s="33"/>
      <c r="AU67" s="94"/>
      <c r="AV67" s="33"/>
      <c r="AW67" s="33"/>
      <c r="AX67" s="33"/>
      <c r="AY67" s="33"/>
      <c r="AZ67" s="33"/>
      <c r="BA67" s="33"/>
      <c r="BB67" s="94"/>
      <c r="BC67" s="93"/>
      <c r="BF67" s="33"/>
    </row>
    <row r="68" spans="1:58" s="29" customFormat="1" x14ac:dyDescent="0.25">
      <c r="A68" s="93"/>
      <c r="AA68" s="33"/>
      <c r="AB68" s="33"/>
      <c r="AC68" s="33"/>
      <c r="AD68" s="33"/>
      <c r="AE68" s="33"/>
      <c r="AF68" s="33"/>
      <c r="AG68" s="94"/>
      <c r="AH68" s="33"/>
      <c r="AI68" s="33"/>
      <c r="AJ68" s="33"/>
      <c r="AK68" s="33"/>
      <c r="AL68" s="33"/>
      <c r="AM68" s="33"/>
      <c r="AN68" s="94"/>
      <c r="AO68" s="33"/>
      <c r="AP68" s="33"/>
      <c r="AQ68" s="33"/>
      <c r="AR68" s="33"/>
      <c r="AS68" s="33"/>
      <c r="AT68" s="33"/>
      <c r="AU68" s="94"/>
      <c r="AV68" s="33"/>
      <c r="AW68" s="33"/>
      <c r="AX68" s="33"/>
      <c r="AY68" s="33"/>
      <c r="AZ68" s="33"/>
      <c r="BA68" s="33"/>
      <c r="BB68" s="94"/>
      <c r="BC68" s="93"/>
      <c r="BF68" s="33"/>
    </row>
    <row r="69" spans="1:58" s="29" customFormat="1" x14ac:dyDescent="0.25">
      <c r="A69" s="93"/>
      <c r="AA69" s="33"/>
      <c r="AB69" s="33"/>
      <c r="AC69" s="33"/>
      <c r="AD69" s="33"/>
      <c r="AE69" s="33"/>
      <c r="AF69" s="33"/>
      <c r="AG69" s="94"/>
      <c r="AH69" s="33"/>
      <c r="AI69" s="33"/>
      <c r="AJ69" s="33"/>
      <c r="AK69" s="33"/>
      <c r="AL69" s="33"/>
      <c r="AM69" s="33"/>
      <c r="AN69" s="94"/>
      <c r="AO69" s="33"/>
      <c r="AP69" s="33"/>
      <c r="AQ69" s="33"/>
      <c r="AR69" s="33"/>
      <c r="AS69" s="33"/>
      <c r="AT69" s="33"/>
      <c r="AU69" s="94"/>
      <c r="AV69" s="33"/>
      <c r="AW69" s="33"/>
      <c r="AX69" s="33"/>
      <c r="AY69" s="33"/>
      <c r="AZ69" s="33"/>
      <c r="BA69" s="33"/>
      <c r="BB69" s="94"/>
      <c r="BC69" s="93"/>
      <c r="BF69" s="33"/>
    </row>
    <row r="70" spans="1:58" s="29" customFormat="1" x14ac:dyDescent="0.25">
      <c r="A70" s="93"/>
      <c r="AA70" s="33"/>
      <c r="AB70" s="33"/>
      <c r="AC70" s="33"/>
      <c r="AD70" s="33"/>
      <c r="AE70" s="33"/>
      <c r="AF70" s="33"/>
      <c r="AG70" s="94"/>
      <c r="AH70" s="33"/>
      <c r="AI70" s="33"/>
      <c r="AJ70" s="33"/>
      <c r="AK70" s="33"/>
      <c r="AL70" s="33"/>
      <c r="AM70" s="33"/>
      <c r="AN70" s="94"/>
      <c r="AO70" s="33"/>
      <c r="AP70" s="33"/>
      <c r="AQ70" s="33"/>
      <c r="AR70" s="33"/>
      <c r="AS70" s="33"/>
      <c r="AT70" s="33"/>
      <c r="AU70" s="94"/>
      <c r="AV70" s="33"/>
      <c r="AW70" s="33"/>
      <c r="AX70" s="33"/>
      <c r="AY70" s="33"/>
      <c r="AZ70" s="33"/>
      <c r="BA70" s="33"/>
      <c r="BB70" s="94"/>
      <c r="BC70" s="93"/>
      <c r="BF70" s="33"/>
    </row>
    <row r="71" spans="1:58" s="29" customFormat="1" x14ac:dyDescent="0.25">
      <c r="A71" s="93"/>
      <c r="AA71" s="33"/>
      <c r="AB71" s="33"/>
      <c r="AC71" s="33"/>
      <c r="AD71" s="33"/>
      <c r="AE71" s="33"/>
      <c r="AF71" s="33"/>
      <c r="AG71" s="94"/>
      <c r="AH71" s="33"/>
      <c r="AI71" s="33"/>
      <c r="AJ71" s="33"/>
      <c r="AK71" s="33"/>
      <c r="AL71" s="33"/>
      <c r="AM71" s="33"/>
      <c r="AN71" s="94"/>
      <c r="AO71" s="33"/>
      <c r="AP71" s="33"/>
      <c r="AQ71" s="33"/>
      <c r="AR71" s="33"/>
      <c r="AS71" s="33"/>
      <c r="AT71" s="33"/>
      <c r="AU71" s="94"/>
      <c r="AV71" s="33"/>
      <c r="AW71" s="33"/>
      <c r="AX71" s="33"/>
      <c r="AY71" s="33"/>
      <c r="AZ71" s="33"/>
      <c r="BA71" s="33"/>
      <c r="BB71" s="94"/>
      <c r="BC71" s="93"/>
      <c r="BF71" s="33"/>
    </row>
    <row r="72" spans="1:58" s="29" customFormat="1" x14ac:dyDescent="0.25">
      <c r="A72" s="93"/>
      <c r="AA72" s="33"/>
      <c r="AB72" s="33"/>
      <c r="AC72" s="33"/>
      <c r="AD72" s="33"/>
      <c r="AE72" s="33"/>
      <c r="AF72" s="33"/>
      <c r="AG72" s="94"/>
      <c r="AH72" s="33"/>
      <c r="AI72" s="33"/>
      <c r="AJ72" s="33"/>
      <c r="AK72" s="33"/>
      <c r="AL72" s="33"/>
      <c r="AM72" s="33"/>
      <c r="AN72" s="94"/>
      <c r="AO72" s="33"/>
      <c r="AP72" s="33"/>
      <c r="AQ72" s="33"/>
      <c r="AR72" s="33"/>
      <c r="AS72" s="33"/>
      <c r="AT72" s="33"/>
      <c r="AU72" s="94"/>
      <c r="AV72" s="33"/>
      <c r="AW72" s="33"/>
      <c r="AX72" s="33"/>
      <c r="AY72" s="33"/>
      <c r="AZ72" s="33"/>
      <c r="BA72" s="33"/>
      <c r="BB72" s="94"/>
      <c r="BC72" s="93"/>
      <c r="BF72" s="33"/>
    </row>
    <row r="73" spans="1:58" s="29" customFormat="1" x14ac:dyDescent="0.25">
      <c r="A73" s="93"/>
      <c r="AA73" s="33"/>
      <c r="AB73" s="33"/>
      <c r="AC73" s="33"/>
      <c r="AD73" s="33"/>
      <c r="AE73" s="33"/>
      <c r="AF73" s="33"/>
      <c r="AG73" s="94"/>
      <c r="AH73" s="33"/>
      <c r="AI73" s="33"/>
      <c r="AJ73" s="33"/>
      <c r="AK73" s="33"/>
      <c r="AL73" s="33"/>
      <c r="AM73" s="33"/>
      <c r="AN73" s="94"/>
      <c r="AO73" s="33"/>
      <c r="AP73" s="33"/>
      <c r="AQ73" s="33"/>
      <c r="AR73" s="33"/>
      <c r="AS73" s="33"/>
      <c r="AT73" s="33"/>
      <c r="AU73" s="94"/>
      <c r="AV73" s="33"/>
      <c r="AW73" s="33"/>
      <c r="AX73" s="33"/>
      <c r="AY73" s="33"/>
      <c r="AZ73" s="33"/>
      <c r="BA73" s="33"/>
      <c r="BB73" s="94"/>
      <c r="BC73" s="93"/>
      <c r="BF73" s="33"/>
    </row>
    <row r="74" spans="1:58" s="29" customFormat="1" x14ac:dyDescent="0.25">
      <c r="A74" s="93"/>
      <c r="AA74" s="33"/>
      <c r="AB74" s="33"/>
      <c r="AC74" s="33"/>
      <c r="AD74" s="33"/>
      <c r="AE74" s="33"/>
      <c r="AF74" s="33"/>
      <c r="AG74" s="94"/>
      <c r="AH74" s="33"/>
      <c r="AI74" s="33"/>
      <c r="AJ74" s="33"/>
      <c r="AK74" s="33"/>
      <c r="AL74" s="33"/>
      <c r="AM74" s="33"/>
      <c r="AN74" s="94"/>
      <c r="AO74" s="33"/>
      <c r="AP74" s="33"/>
      <c r="AQ74" s="33"/>
      <c r="AR74" s="33"/>
      <c r="AS74" s="33"/>
      <c r="AT74" s="33"/>
      <c r="AU74" s="94"/>
      <c r="AV74" s="33"/>
      <c r="AW74" s="33"/>
      <c r="AX74" s="33"/>
      <c r="AY74" s="33"/>
      <c r="AZ74" s="33"/>
      <c r="BA74" s="33"/>
      <c r="BB74" s="94"/>
      <c r="BC74" s="93"/>
      <c r="BF74" s="33"/>
    </row>
    <row r="75" spans="1:58" s="29" customFormat="1" x14ac:dyDescent="0.25">
      <c r="A75" s="93"/>
      <c r="AA75" s="33"/>
      <c r="AB75" s="33"/>
      <c r="AC75" s="33"/>
      <c r="AD75" s="33"/>
      <c r="AE75" s="33"/>
      <c r="AF75" s="33"/>
      <c r="AG75" s="94"/>
      <c r="AH75" s="33"/>
      <c r="AI75" s="33"/>
      <c r="AJ75" s="33"/>
      <c r="AK75" s="33"/>
      <c r="AL75" s="33"/>
      <c r="AM75" s="33"/>
      <c r="AN75" s="94"/>
      <c r="AO75" s="33"/>
      <c r="AP75" s="33"/>
      <c r="AQ75" s="33"/>
      <c r="AR75" s="33"/>
      <c r="AS75" s="33"/>
      <c r="AT75" s="33"/>
      <c r="AU75" s="94"/>
      <c r="AV75" s="33"/>
      <c r="AW75" s="33"/>
      <c r="AX75" s="33"/>
      <c r="AY75" s="33"/>
      <c r="AZ75" s="33"/>
      <c r="BA75" s="33"/>
      <c r="BB75" s="94"/>
      <c r="BC75" s="93"/>
      <c r="BF75" s="33"/>
    </row>
    <row r="76" spans="1:58" s="29" customFormat="1" x14ac:dyDescent="0.25">
      <c r="A76" s="93"/>
      <c r="AA76" s="33"/>
      <c r="AB76" s="33"/>
      <c r="AC76" s="33"/>
      <c r="AD76" s="33"/>
      <c r="AE76" s="33"/>
      <c r="AF76" s="33"/>
      <c r="AG76" s="94"/>
      <c r="AH76" s="33"/>
      <c r="AI76" s="33"/>
      <c r="AJ76" s="33"/>
      <c r="AK76" s="33"/>
      <c r="AL76" s="33"/>
      <c r="AM76" s="33"/>
      <c r="AN76" s="94"/>
      <c r="AO76" s="33"/>
      <c r="AP76" s="33"/>
      <c r="AQ76" s="33"/>
      <c r="AR76" s="33"/>
      <c r="AS76" s="33"/>
      <c r="AT76" s="33"/>
      <c r="AU76" s="94"/>
      <c r="AV76" s="33"/>
      <c r="AW76" s="33"/>
      <c r="AX76" s="33"/>
      <c r="AY76" s="33"/>
      <c r="AZ76" s="33"/>
      <c r="BA76" s="33"/>
      <c r="BB76" s="94"/>
      <c r="BC76" s="93"/>
      <c r="BF76" s="33"/>
    </row>
    <row r="77" spans="1:58" s="29" customFormat="1" x14ac:dyDescent="0.25">
      <c r="A77" s="93"/>
      <c r="AA77" s="33"/>
      <c r="AB77" s="33"/>
      <c r="AC77" s="33"/>
      <c r="AD77" s="33"/>
      <c r="AE77" s="33"/>
      <c r="AF77" s="33"/>
      <c r="AG77" s="94"/>
      <c r="AH77" s="33"/>
      <c r="AI77" s="33"/>
      <c r="AJ77" s="33"/>
      <c r="AK77" s="33"/>
      <c r="AL77" s="33"/>
      <c r="AM77" s="33"/>
      <c r="AN77" s="94"/>
      <c r="AO77" s="33"/>
      <c r="AP77" s="33"/>
      <c r="AQ77" s="33"/>
      <c r="AR77" s="33"/>
      <c r="AS77" s="33"/>
      <c r="AT77" s="33"/>
      <c r="AU77" s="94"/>
      <c r="AV77" s="33"/>
      <c r="AW77" s="33"/>
      <c r="AX77" s="33"/>
      <c r="AY77" s="33"/>
      <c r="AZ77" s="33"/>
      <c r="BA77" s="33"/>
      <c r="BB77" s="94"/>
      <c r="BC77" s="93"/>
      <c r="BF77" s="33"/>
    </row>
    <row r="78" spans="1:58" s="29" customFormat="1" x14ac:dyDescent="0.25">
      <c r="A78" s="93"/>
      <c r="AA78" s="33"/>
      <c r="AB78" s="33"/>
      <c r="AC78" s="33"/>
      <c r="AD78" s="33"/>
      <c r="AE78" s="33"/>
      <c r="AF78" s="33"/>
      <c r="AG78" s="94"/>
      <c r="AH78" s="33"/>
      <c r="AI78" s="33"/>
      <c r="AJ78" s="33"/>
      <c r="AK78" s="33"/>
      <c r="AL78" s="33"/>
      <c r="AM78" s="33"/>
      <c r="AN78" s="94"/>
      <c r="AO78" s="33"/>
      <c r="AP78" s="33"/>
      <c r="AQ78" s="33"/>
      <c r="AR78" s="33"/>
      <c r="AS78" s="33"/>
      <c r="AT78" s="33"/>
      <c r="AU78" s="94"/>
      <c r="AV78" s="33"/>
      <c r="AW78" s="33"/>
      <c r="AX78" s="33"/>
      <c r="AY78" s="33"/>
      <c r="AZ78" s="33"/>
      <c r="BA78" s="33"/>
      <c r="BB78" s="94"/>
      <c r="BC78" s="93"/>
      <c r="BF78" s="33"/>
    </row>
    <row r="79" spans="1:58" s="29" customFormat="1" x14ac:dyDescent="0.25">
      <c r="A79" s="93"/>
      <c r="AA79" s="95"/>
      <c r="AB79" s="95"/>
      <c r="AC79" s="95"/>
      <c r="AD79" s="95"/>
      <c r="AE79" s="95"/>
      <c r="AF79" s="95"/>
      <c r="AG79" s="96"/>
      <c r="AH79" s="95"/>
      <c r="AI79" s="95"/>
      <c r="AJ79" s="95"/>
      <c r="AK79" s="95"/>
      <c r="AL79" s="95"/>
      <c r="AM79" s="95"/>
      <c r="AN79" s="96"/>
      <c r="AO79" s="95"/>
      <c r="AP79" s="95"/>
      <c r="AQ79" s="95"/>
      <c r="AR79" s="95"/>
      <c r="AS79" s="95"/>
      <c r="AT79" s="95"/>
      <c r="AU79" s="96"/>
      <c r="AV79" s="95"/>
      <c r="AW79" s="95"/>
      <c r="AX79" s="95"/>
      <c r="AY79" s="95"/>
      <c r="AZ79" s="95"/>
      <c r="BA79" s="95"/>
      <c r="BB79" s="96"/>
      <c r="BC79" s="93"/>
      <c r="BF79" s="33"/>
    </row>
    <row r="80" spans="1:58" s="29" customFormat="1" x14ac:dyDescent="0.25">
      <c r="A80" s="93"/>
      <c r="AA80" s="33"/>
      <c r="AB80" s="33"/>
      <c r="AC80" s="33"/>
      <c r="AD80" s="33"/>
      <c r="AE80" s="33"/>
      <c r="AF80" s="33"/>
      <c r="AG80" s="94"/>
      <c r="AH80" s="33"/>
      <c r="AI80" s="33"/>
      <c r="AJ80" s="33"/>
      <c r="AK80" s="33"/>
      <c r="AL80" s="33"/>
      <c r="AM80" s="33"/>
      <c r="AN80" s="94"/>
      <c r="AO80" s="33"/>
      <c r="AP80" s="33"/>
      <c r="AQ80" s="33"/>
      <c r="AR80" s="33"/>
      <c r="AS80" s="33"/>
      <c r="AT80" s="33"/>
      <c r="AU80" s="94"/>
      <c r="AV80" s="33"/>
      <c r="AW80" s="33"/>
      <c r="AX80" s="33"/>
      <c r="AY80" s="33"/>
      <c r="AZ80" s="33"/>
      <c r="BA80" s="33"/>
      <c r="BB80" s="94"/>
      <c r="BC80" s="93"/>
      <c r="BF80" s="33"/>
    </row>
    <row r="81" spans="1:58" s="29" customFormat="1" x14ac:dyDescent="0.25">
      <c r="A81" s="93"/>
      <c r="AA81" s="33"/>
      <c r="AB81" s="33"/>
      <c r="AC81" s="33"/>
      <c r="AD81" s="33"/>
      <c r="AE81" s="33"/>
      <c r="AF81" s="33"/>
      <c r="AG81" s="94"/>
      <c r="AH81" s="33"/>
      <c r="AI81" s="33"/>
      <c r="AJ81" s="33"/>
      <c r="AK81" s="33"/>
      <c r="AL81" s="33"/>
      <c r="AM81" s="33"/>
      <c r="AN81" s="94"/>
      <c r="AO81" s="33"/>
      <c r="AP81" s="33"/>
      <c r="AQ81" s="33"/>
      <c r="AR81" s="33"/>
      <c r="AS81" s="33"/>
      <c r="AT81" s="33"/>
      <c r="AU81" s="94"/>
      <c r="AV81" s="33"/>
      <c r="AW81" s="33"/>
      <c r="AX81" s="33"/>
      <c r="AY81" s="33"/>
      <c r="AZ81" s="33"/>
      <c r="BA81" s="33"/>
      <c r="BB81" s="94"/>
      <c r="BC81" s="93"/>
      <c r="BF81" s="33"/>
    </row>
    <row r="82" spans="1:58" s="29" customFormat="1" x14ac:dyDescent="0.25">
      <c r="A82" s="93"/>
      <c r="AA82" s="33"/>
      <c r="AB82" s="33"/>
      <c r="AC82" s="33"/>
      <c r="AD82" s="33"/>
      <c r="AE82" s="33"/>
      <c r="AF82" s="33"/>
      <c r="AG82" s="94"/>
      <c r="AH82" s="33"/>
      <c r="AI82" s="33"/>
      <c r="AJ82" s="33"/>
      <c r="AK82" s="33"/>
      <c r="AL82" s="33"/>
      <c r="AM82" s="33"/>
      <c r="AN82" s="94"/>
      <c r="AO82" s="33"/>
      <c r="AP82" s="33"/>
      <c r="AQ82" s="33"/>
      <c r="AR82" s="33"/>
      <c r="AS82" s="33"/>
      <c r="AT82" s="33"/>
      <c r="AU82" s="94"/>
      <c r="AV82" s="33"/>
      <c r="AW82" s="33"/>
      <c r="AX82" s="33"/>
      <c r="AY82" s="33"/>
      <c r="AZ82" s="33"/>
      <c r="BA82" s="33"/>
      <c r="BB82" s="94"/>
      <c r="BC82" s="93"/>
      <c r="BF82" s="95"/>
    </row>
    <row r="83" spans="1:58" s="29" customFormat="1" x14ac:dyDescent="0.25">
      <c r="A83" s="93"/>
      <c r="AA83" s="33"/>
      <c r="AB83" s="33"/>
      <c r="AC83" s="33"/>
      <c r="AD83" s="33"/>
      <c r="AE83" s="33"/>
      <c r="AF83" s="33"/>
      <c r="AG83" s="94"/>
      <c r="AH83" s="33"/>
      <c r="AI83" s="33"/>
      <c r="AJ83" s="33"/>
      <c r="AK83" s="33"/>
      <c r="AL83" s="33"/>
      <c r="AM83" s="33"/>
      <c r="AN83" s="94"/>
      <c r="AO83" s="33"/>
      <c r="AP83" s="33"/>
      <c r="AQ83" s="33"/>
      <c r="AR83" s="33"/>
      <c r="AS83" s="33"/>
      <c r="AT83" s="33"/>
      <c r="AU83" s="94"/>
      <c r="AV83" s="33"/>
      <c r="AW83" s="33"/>
      <c r="AX83" s="33"/>
      <c r="AY83" s="33"/>
      <c r="AZ83" s="33"/>
      <c r="BA83" s="33"/>
      <c r="BB83" s="94"/>
      <c r="BC83" s="93"/>
      <c r="BF83" s="33"/>
    </row>
    <row r="84" spans="1:58" s="29" customFormat="1" x14ac:dyDescent="0.25">
      <c r="A84" s="93"/>
      <c r="AA84" s="33"/>
      <c r="AB84" s="33"/>
      <c r="AC84" s="33"/>
      <c r="AD84" s="33"/>
      <c r="AE84" s="33"/>
      <c r="AF84" s="33"/>
      <c r="AG84" s="94"/>
      <c r="AH84" s="33"/>
      <c r="AI84" s="33"/>
      <c r="AJ84" s="33"/>
      <c r="AK84" s="33"/>
      <c r="AL84" s="33"/>
      <c r="AM84" s="33"/>
      <c r="AN84" s="94"/>
      <c r="AO84" s="33"/>
      <c r="AP84" s="33"/>
      <c r="AQ84" s="33"/>
      <c r="AR84" s="33"/>
      <c r="AS84" s="33"/>
      <c r="AT84" s="33"/>
      <c r="AU84" s="94"/>
      <c r="AV84" s="33"/>
      <c r="AW84" s="33"/>
      <c r="AX84" s="33"/>
      <c r="AY84" s="33"/>
      <c r="AZ84" s="33"/>
      <c r="BA84" s="33"/>
      <c r="BB84" s="94"/>
      <c r="BC84" s="93"/>
      <c r="BF84" s="33"/>
    </row>
    <row r="85" spans="1:58" s="29" customFormat="1" x14ac:dyDescent="0.25">
      <c r="A85" s="93"/>
      <c r="AA85" s="33"/>
      <c r="AB85" s="33"/>
      <c r="AC85" s="33"/>
      <c r="AD85" s="33"/>
      <c r="AE85" s="33"/>
      <c r="AF85" s="33"/>
      <c r="AG85" s="94"/>
      <c r="AH85" s="33"/>
      <c r="AI85" s="33"/>
      <c r="AJ85" s="33"/>
      <c r="AK85" s="33"/>
      <c r="AL85" s="33"/>
      <c r="AM85" s="33"/>
      <c r="AN85" s="94"/>
      <c r="AO85" s="33"/>
      <c r="AP85" s="33"/>
      <c r="AQ85" s="33"/>
      <c r="AR85" s="33"/>
      <c r="AS85" s="33"/>
      <c r="AT85" s="33"/>
      <c r="AU85" s="94"/>
      <c r="AV85" s="33"/>
      <c r="AW85" s="33"/>
      <c r="AX85" s="33"/>
      <c r="AY85" s="33"/>
      <c r="AZ85" s="33"/>
      <c r="BA85" s="33"/>
      <c r="BB85" s="94"/>
      <c r="BC85" s="93"/>
      <c r="BF85" s="33"/>
    </row>
    <row r="86" spans="1:58" s="29" customFormat="1" x14ac:dyDescent="0.25">
      <c r="A86" s="93"/>
      <c r="AA86" s="33"/>
      <c r="AB86" s="33"/>
      <c r="AC86" s="33"/>
      <c r="AD86" s="33"/>
      <c r="AE86" s="33"/>
      <c r="AF86" s="33"/>
      <c r="AG86" s="94"/>
      <c r="AH86" s="33"/>
      <c r="AI86" s="33"/>
      <c r="AJ86" s="33"/>
      <c r="AK86" s="33"/>
      <c r="AL86" s="33"/>
      <c r="AM86" s="33"/>
      <c r="AN86" s="94"/>
      <c r="AO86" s="33"/>
      <c r="AP86" s="33"/>
      <c r="AQ86" s="33"/>
      <c r="AR86" s="33"/>
      <c r="AS86" s="33"/>
      <c r="AT86" s="33"/>
      <c r="AU86" s="94"/>
      <c r="AV86" s="33"/>
      <c r="AW86" s="33"/>
      <c r="AX86" s="33"/>
      <c r="AY86" s="33"/>
      <c r="AZ86" s="33"/>
      <c r="BA86" s="33"/>
      <c r="BB86" s="94"/>
      <c r="BC86" s="93"/>
      <c r="BF86" s="33"/>
    </row>
    <row r="87" spans="1:58" s="29" customFormat="1" x14ac:dyDescent="0.25">
      <c r="A87" s="93"/>
      <c r="AA87" s="33"/>
      <c r="AB87" s="33"/>
      <c r="AC87" s="33"/>
      <c r="AD87" s="33"/>
      <c r="AE87" s="33"/>
      <c r="AF87" s="33"/>
      <c r="AG87" s="94"/>
      <c r="AH87" s="33"/>
      <c r="AI87" s="33"/>
      <c r="AJ87" s="33"/>
      <c r="AK87" s="33"/>
      <c r="AL87" s="33"/>
      <c r="AM87" s="33"/>
      <c r="AN87" s="94"/>
      <c r="AO87" s="33"/>
      <c r="AP87" s="33"/>
      <c r="AQ87" s="33"/>
      <c r="AR87" s="33"/>
      <c r="AS87" s="33"/>
      <c r="AT87" s="33"/>
      <c r="AU87" s="94"/>
      <c r="AV87" s="33"/>
      <c r="AW87" s="33"/>
      <c r="AX87" s="33"/>
      <c r="AY87" s="33"/>
      <c r="AZ87" s="33"/>
      <c r="BA87" s="33"/>
      <c r="BB87" s="94"/>
      <c r="BC87" s="93"/>
      <c r="BF87" s="33"/>
    </row>
    <row r="88" spans="1:58" s="29" customFormat="1" x14ac:dyDescent="0.25">
      <c r="A88" s="93"/>
      <c r="AA88" s="33"/>
      <c r="AB88" s="33"/>
      <c r="AC88" s="33"/>
      <c r="AD88" s="33"/>
      <c r="AE88" s="33"/>
      <c r="AF88" s="33"/>
      <c r="AG88" s="94"/>
      <c r="AH88" s="33"/>
      <c r="AI88" s="33"/>
      <c r="AJ88" s="33"/>
      <c r="AK88" s="33"/>
      <c r="AL88" s="33"/>
      <c r="AM88" s="33"/>
      <c r="AN88" s="94"/>
      <c r="AO88" s="33"/>
      <c r="AP88" s="33"/>
      <c r="AQ88" s="33"/>
      <c r="AR88" s="33"/>
      <c r="AS88" s="33"/>
      <c r="AT88" s="33"/>
      <c r="AU88" s="94"/>
      <c r="AV88" s="33"/>
      <c r="AW88" s="33"/>
      <c r="AX88" s="33"/>
      <c r="AY88" s="33"/>
      <c r="AZ88" s="33"/>
      <c r="BA88" s="33"/>
      <c r="BB88" s="94"/>
      <c r="BC88" s="93"/>
      <c r="BF88" s="33"/>
    </row>
    <row r="89" spans="1:58" s="29" customFormat="1" x14ac:dyDescent="0.25">
      <c r="A89" s="93"/>
      <c r="AA89" s="33"/>
      <c r="AB89" s="33"/>
      <c r="AC89" s="33"/>
      <c r="AD89" s="33"/>
      <c r="AE89" s="33"/>
      <c r="AF89" s="33"/>
      <c r="AG89" s="94"/>
      <c r="AH89" s="33"/>
      <c r="AI89" s="33"/>
      <c r="AJ89" s="33"/>
      <c r="AK89" s="33"/>
      <c r="AL89" s="33"/>
      <c r="AM89" s="33"/>
      <c r="AN89" s="94"/>
      <c r="AO89" s="33"/>
      <c r="AP89" s="33"/>
      <c r="AQ89" s="33"/>
      <c r="AR89" s="33"/>
      <c r="AS89" s="33"/>
      <c r="AT89" s="33"/>
      <c r="AU89" s="94"/>
      <c r="AV89" s="33"/>
      <c r="AW89" s="33"/>
      <c r="AX89" s="33"/>
      <c r="AY89" s="33"/>
      <c r="AZ89" s="33"/>
      <c r="BA89" s="33"/>
      <c r="BB89" s="94"/>
      <c r="BC89" s="93"/>
      <c r="BF89" s="33"/>
    </row>
    <row r="90" spans="1:58" s="29" customFormat="1" x14ac:dyDescent="0.25">
      <c r="A90" s="93"/>
      <c r="AA90" s="33"/>
      <c r="AB90" s="33"/>
      <c r="AC90" s="33"/>
      <c r="AD90" s="33"/>
      <c r="AE90" s="33"/>
      <c r="AF90" s="33"/>
      <c r="AG90" s="94"/>
      <c r="AH90" s="33"/>
      <c r="AI90" s="33"/>
      <c r="AJ90" s="33"/>
      <c r="AK90" s="33"/>
      <c r="AL90" s="33"/>
      <c r="AM90" s="33"/>
      <c r="AN90" s="94"/>
      <c r="AO90" s="33"/>
      <c r="AP90" s="33"/>
      <c r="AQ90" s="33"/>
      <c r="AR90" s="33"/>
      <c r="AS90" s="33"/>
      <c r="AT90" s="33"/>
      <c r="AU90" s="94"/>
      <c r="AV90" s="33"/>
      <c r="AW90" s="33"/>
      <c r="AX90" s="33"/>
      <c r="AY90" s="33"/>
      <c r="AZ90" s="33"/>
      <c r="BA90" s="33"/>
      <c r="BB90" s="94"/>
      <c r="BC90" s="93"/>
      <c r="BF90" s="33"/>
    </row>
    <row r="91" spans="1:58" s="29" customFormat="1" x14ac:dyDescent="0.25">
      <c r="A91" s="93"/>
      <c r="AA91" s="33"/>
      <c r="AB91" s="33"/>
      <c r="AC91" s="33"/>
      <c r="AD91" s="33"/>
      <c r="AE91" s="33"/>
      <c r="AF91" s="33"/>
      <c r="AG91" s="94"/>
      <c r="AH91" s="33"/>
      <c r="AI91" s="33"/>
      <c r="AJ91" s="33"/>
      <c r="AK91" s="33"/>
      <c r="AL91" s="33"/>
      <c r="AM91" s="33"/>
      <c r="AN91" s="94"/>
      <c r="AO91" s="33"/>
      <c r="AP91" s="33"/>
      <c r="AQ91" s="33"/>
      <c r="AR91" s="33"/>
      <c r="AS91" s="33"/>
      <c r="AT91" s="33"/>
      <c r="AU91" s="94"/>
      <c r="AV91" s="33"/>
      <c r="AW91" s="33"/>
      <c r="AX91" s="33"/>
      <c r="AY91" s="33"/>
      <c r="AZ91" s="33"/>
      <c r="BA91" s="33"/>
      <c r="BB91" s="94"/>
      <c r="BC91" s="93"/>
      <c r="BF91" s="33"/>
    </row>
    <row r="92" spans="1:58" s="29" customFormat="1" x14ac:dyDescent="0.25">
      <c r="A92" s="93"/>
      <c r="AA92" s="33"/>
      <c r="AB92" s="33"/>
      <c r="AC92" s="33"/>
      <c r="AD92" s="33"/>
      <c r="AE92" s="33"/>
      <c r="AF92" s="33"/>
      <c r="AG92" s="94"/>
      <c r="AH92" s="33"/>
      <c r="AI92" s="33"/>
      <c r="AJ92" s="33"/>
      <c r="AK92" s="33"/>
      <c r="AL92" s="33"/>
      <c r="AM92" s="33"/>
      <c r="AN92" s="94"/>
      <c r="AO92" s="33"/>
      <c r="AP92" s="33"/>
      <c r="AQ92" s="33"/>
      <c r="AR92" s="33"/>
      <c r="AS92" s="33"/>
      <c r="AT92" s="33"/>
      <c r="AU92" s="94"/>
      <c r="AV92" s="33"/>
      <c r="AW92" s="33"/>
      <c r="AX92" s="33"/>
      <c r="AY92" s="33"/>
      <c r="AZ92" s="33"/>
      <c r="BA92" s="33"/>
      <c r="BB92" s="94"/>
      <c r="BC92" s="93"/>
      <c r="BF92" s="33"/>
    </row>
    <row r="93" spans="1:58" s="29" customFormat="1" x14ac:dyDescent="0.25">
      <c r="A93" s="93"/>
      <c r="AA93" s="97"/>
      <c r="AB93" s="33"/>
      <c r="AC93" s="33"/>
      <c r="AD93" s="33"/>
      <c r="AE93" s="33"/>
      <c r="AF93" s="33"/>
      <c r="AG93" s="94"/>
      <c r="AH93" s="33"/>
      <c r="AI93" s="33"/>
      <c r="AJ93" s="33"/>
      <c r="AK93" s="33"/>
      <c r="AL93" s="33"/>
      <c r="AM93" s="33"/>
      <c r="AN93" s="94"/>
      <c r="AO93" s="33"/>
      <c r="AP93" s="33"/>
      <c r="AQ93" s="33"/>
      <c r="AR93" s="33"/>
      <c r="AS93" s="33"/>
      <c r="AT93" s="33"/>
      <c r="AU93" s="94"/>
      <c r="AV93" s="33"/>
      <c r="AW93" s="33"/>
      <c r="AX93" s="33"/>
      <c r="AY93" s="33"/>
      <c r="AZ93" s="33"/>
      <c r="BA93" s="33"/>
      <c r="BB93" s="94"/>
      <c r="BC93" s="93"/>
      <c r="BF93" s="33"/>
    </row>
    <row r="94" spans="1:58" s="29" customFormat="1" x14ac:dyDescent="0.25">
      <c r="A94" s="93"/>
      <c r="AA94" s="33"/>
      <c r="AB94" s="33"/>
      <c r="AC94" s="33"/>
      <c r="AD94" s="33"/>
      <c r="AE94" s="33"/>
      <c r="AF94" s="33"/>
      <c r="AG94" s="94"/>
      <c r="AH94" s="33"/>
      <c r="AI94" s="33"/>
      <c r="AJ94" s="33"/>
      <c r="AK94" s="33"/>
      <c r="AL94" s="33"/>
      <c r="AM94" s="33"/>
      <c r="AN94" s="94"/>
      <c r="AO94" s="33"/>
      <c r="AP94" s="33"/>
      <c r="AQ94" s="33"/>
      <c r="AR94" s="33"/>
      <c r="AS94" s="33"/>
      <c r="AT94" s="33"/>
      <c r="AU94" s="94"/>
      <c r="AV94" s="33"/>
      <c r="AW94" s="33"/>
      <c r="AX94" s="33"/>
      <c r="AY94" s="33"/>
      <c r="AZ94" s="33"/>
      <c r="BA94" s="33"/>
      <c r="BB94" s="94"/>
      <c r="BC94" s="93"/>
      <c r="BF94" s="33"/>
    </row>
    <row r="95" spans="1:58" s="29" customFormat="1" x14ac:dyDescent="0.25">
      <c r="A95" s="93"/>
      <c r="AA95" s="33"/>
      <c r="AB95" s="33"/>
      <c r="AC95" s="33"/>
      <c r="AD95" s="33"/>
      <c r="AE95" s="33"/>
      <c r="AF95" s="33"/>
      <c r="AG95" s="94"/>
      <c r="AH95" s="33"/>
      <c r="AI95" s="33"/>
      <c r="AJ95" s="33"/>
      <c r="AK95" s="33"/>
      <c r="AL95" s="33"/>
      <c r="AM95" s="33"/>
      <c r="AN95" s="94"/>
      <c r="AO95" s="33"/>
      <c r="AP95" s="33"/>
      <c r="AQ95" s="33"/>
      <c r="AR95" s="33"/>
      <c r="AS95" s="33"/>
      <c r="AT95" s="33"/>
      <c r="AU95" s="94"/>
      <c r="AV95" s="33"/>
      <c r="AW95" s="33"/>
      <c r="AX95" s="33"/>
      <c r="AY95" s="33"/>
      <c r="AZ95" s="33"/>
      <c r="BA95" s="33"/>
      <c r="BB95" s="94"/>
      <c r="BC95" s="93"/>
      <c r="BF95" s="33"/>
    </row>
    <row r="96" spans="1:58" s="29" customFormat="1" x14ac:dyDescent="0.25">
      <c r="A96" s="93"/>
      <c r="AA96" s="33"/>
      <c r="AB96" s="33"/>
      <c r="AC96" s="33"/>
      <c r="AD96" s="33"/>
      <c r="AE96" s="33"/>
      <c r="AF96" s="33"/>
      <c r="AG96" s="94"/>
      <c r="AH96" s="33"/>
      <c r="AI96" s="33"/>
      <c r="AJ96" s="33"/>
      <c r="AK96" s="33"/>
      <c r="AL96" s="33"/>
      <c r="AM96" s="33"/>
      <c r="AN96" s="94"/>
      <c r="AO96" s="33"/>
      <c r="AP96" s="33"/>
      <c r="AQ96" s="33"/>
      <c r="AR96" s="33"/>
      <c r="AS96" s="33"/>
      <c r="AT96" s="33"/>
      <c r="AU96" s="94"/>
      <c r="AV96" s="33"/>
      <c r="AW96" s="33"/>
      <c r="AX96" s="33"/>
      <c r="AY96" s="33"/>
      <c r="AZ96" s="33"/>
      <c r="BA96" s="33"/>
      <c r="BB96" s="94"/>
      <c r="BC96" s="93"/>
      <c r="BF96" s="33"/>
    </row>
    <row r="97" spans="1:58" s="29" customFormat="1" x14ac:dyDescent="0.25">
      <c r="A97" s="93"/>
      <c r="AA97" s="33"/>
      <c r="AB97" s="33"/>
      <c r="AC97" s="33"/>
      <c r="AD97" s="33"/>
      <c r="AE97" s="33"/>
      <c r="AF97" s="33"/>
      <c r="AG97" s="94"/>
      <c r="AH97" s="33"/>
      <c r="AI97" s="33"/>
      <c r="AJ97" s="33"/>
      <c r="AK97" s="33"/>
      <c r="AL97" s="33"/>
      <c r="AM97" s="33"/>
      <c r="AN97" s="94"/>
      <c r="AO97" s="33"/>
      <c r="AP97" s="33"/>
      <c r="AQ97" s="33"/>
      <c r="AR97" s="33"/>
      <c r="AS97" s="33"/>
      <c r="AT97" s="33"/>
      <c r="AU97" s="94"/>
      <c r="AV97" s="33"/>
      <c r="AW97" s="33"/>
      <c r="AX97" s="33"/>
      <c r="AY97" s="33"/>
      <c r="AZ97" s="33"/>
      <c r="BA97" s="33"/>
      <c r="BB97" s="94"/>
      <c r="BC97" s="93"/>
      <c r="BF97" s="33"/>
    </row>
    <row r="98" spans="1:58" s="29" customFormat="1" x14ac:dyDescent="0.25">
      <c r="A98" s="93"/>
      <c r="AA98" s="33"/>
      <c r="AB98" s="33"/>
      <c r="AC98" s="33"/>
      <c r="AD98" s="33"/>
      <c r="AE98" s="33"/>
      <c r="AF98" s="33"/>
      <c r="AG98" s="94"/>
      <c r="AH98" s="33"/>
      <c r="AI98" s="33"/>
      <c r="AJ98" s="33"/>
      <c r="AK98" s="33"/>
      <c r="AL98" s="33"/>
      <c r="AM98" s="33"/>
      <c r="AN98" s="94"/>
      <c r="AO98" s="33"/>
      <c r="AP98" s="33"/>
      <c r="AQ98" s="33"/>
      <c r="AR98" s="33"/>
      <c r="AS98" s="33"/>
      <c r="AT98" s="33"/>
      <c r="AU98" s="94"/>
      <c r="AV98" s="33"/>
      <c r="AW98" s="33"/>
      <c r="AX98" s="33"/>
      <c r="AY98" s="33"/>
      <c r="AZ98" s="33"/>
      <c r="BA98" s="33"/>
      <c r="BB98" s="94"/>
      <c r="BC98" s="93"/>
      <c r="BF98" s="33"/>
    </row>
    <row r="99" spans="1:58" s="29" customFormat="1" x14ac:dyDescent="0.25">
      <c r="A99" s="93"/>
      <c r="AA99" s="33"/>
      <c r="AB99" s="33"/>
      <c r="AC99" s="33"/>
      <c r="AD99" s="33"/>
      <c r="AE99" s="33"/>
      <c r="AF99" s="33"/>
      <c r="AG99" s="94"/>
      <c r="AH99" s="33"/>
      <c r="AI99" s="33"/>
      <c r="AJ99" s="33"/>
      <c r="AK99" s="33"/>
      <c r="AL99" s="33"/>
      <c r="AM99" s="33"/>
      <c r="AN99" s="94"/>
      <c r="AO99" s="33"/>
      <c r="AP99" s="33"/>
      <c r="AQ99" s="33"/>
      <c r="AR99" s="33"/>
      <c r="AS99" s="33"/>
      <c r="AT99" s="33"/>
      <c r="AU99" s="94"/>
      <c r="AV99" s="33"/>
      <c r="AW99" s="33"/>
      <c r="AX99" s="33"/>
      <c r="AY99" s="33"/>
      <c r="AZ99" s="33"/>
      <c r="BA99" s="33"/>
      <c r="BB99" s="94"/>
      <c r="BC99" s="93"/>
      <c r="BF99" s="33"/>
    </row>
    <row r="100" spans="1:58" s="29" customFormat="1" x14ac:dyDescent="0.25">
      <c r="A100" s="93"/>
      <c r="AA100" s="33"/>
      <c r="AB100" s="33"/>
      <c r="AC100" s="33"/>
      <c r="AD100" s="33"/>
      <c r="AE100" s="33"/>
      <c r="AF100" s="33"/>
      <c r="AG100" s="94"/>
      <c r="AH100" s="33"/>
      <c r="AI100" s="33"/>
      <c r="AJ100" s="33"/>
      <c r="AK100" s="33"/>
      <c r="AL100" s="33"/>
      <c r="AM100" s="33"/>
      <c r="AN100" s="94"/>
      <c r="AO100" s="33"/>
      <c r="AP100" s="33"/>
      <c r="AQ100" s="33"/>
      <c r="AR100" s="33"/>
      <c r="AS100" s="33"/>
      <c r="AT100" s="33"/>
      <c r="AU100" s="94"/>
      <c r="AV100" s="33"/>
      <c r="AW100" s="33"/>
      <c r="AX100" s="33"/>
      <c r="AY100" s="33"/>
      <c r="AZ100" s="33"/>
      <c r="BA100" s="33"/>
      <c r="BB100" s="94"/>
      <c r="BC100" s="93"/>
      <c r="BF100" s="33"/>
    </row>
    <row r="101" spans="1:58" s="29" customFormat="1" x14ac:dyDescent="0.25">
      <c r="A101" s="93"/>
      <c r="AA101" s="33"/>
      <c r="AB101" s="33"/>
      <c r="AC101" s="33"/>
      <c r="AD101" s="33"/>
      <c r="AE101" s="33"/>
      <c r="AF101" s="33"/>
      <c r="AG101" s="94"/>
      <c r="AH101" s="33"/>
      <c r="AI101" s="33"/>
      <c r="AJ101" s="33"/>
      <c r="AK101" s="33"/>
      <c r="AL101" s="33"/>
      <c r="AM101" s="33"/>
      <c r="AN101" s="94"/>
      <c r="AO101" s="33"/>
      <c r="AP101" s="33"/>
      <c r="AQ101" s="33"/>
      <c r="AR101" s="33"/>
      <c r="AS101" s="33"/>
      <c r="AT101" s="33"/>
      <c r="AU101" s="94"/>
      <c r="AV101" s="33"/>
      <c r="AW101" s="33"/>
      <c r="AX101" s="33"/>
      <c r="AY101" s="33"/>
      <c r="AZ101" s="33"/>
      <c r="BA101" s="33"/>
      <c r="BB101" s="94"/>
      <c r="BC101" s="93"/>
      <c r="BF101" s="33"/>
    </row>
    <row r="102" spans="1:58" s="29" customFormat="1" x14ac:dyDescent="0.25">
      <c r="A102" s="93"/>
      <c r="AA102" s="33"/>
      <c r="AB102" s="33"/>
      <c r="AC102" s="33"/>
      <c r="AD102" s="33"/>
      <c r="AE102" s="33"/>
      <c r="AF102" s="33"/>
      <c r="AG102" s="94"/>
      <c r="AH102" s="33"/>
      <c r="AI102" s="33"/>
      <c r="AJ102" s="33"/>
      <c r="AK102" s="33"/>
      <c r="AL102" s="33"/>
      <c r="AM102" s="33"/>
      <c r="AN102" s="94"/>
      <c r="AO102" s="33"/>
      <c r="AP102" s="33"/>
      <c r="AQ102" s="33"/>
      <c r="AR102" s="33"/>
      <c r="AS102" s="33"/>
      <c r="AT102" s="33"/>
      <c r="AU102" s="94"/>
      <c r="AV102" s="33"/>
      <c r="AW102" s="33"/>
      <c r="AX102" s="33"/>
      <c r="AY102" s="33"/>
      <c r="AZ102" s="33"/>
      <c r="BA102" s="33"/>
      <c r="BB102" s="94"/>
      <c r="BC102" s="93"/>
      <c r="BF102" s="33"/>
    </row>
    <row r="103" spans="1:58" s="29" customFormat="1" x14ac:dyDescent="0.25">
      <c r="A103" s="93"/>
      <c r="AA103" s="33"/>
      <c r="AB103" s="33"/>
      <c r="AC103" s="33"/>
      <c r="AD103" s="33"/>
      <c r="AE103" s="33"/>
      <c r="AF103" s="33"/>
      <c r="AG103" s="94"/>
      <c r="AH103" s="33"/>
      <c r="AI103" s="33"/>
      <c r="AJ103" s="33"/>
      <c r="AK103" s="33"/>
      <c r="AL103" s="33"/>
      <c r="AM103" s="33"/>
      <c r="AN103" s="94"/>
      <c r="AO103" s="33"/>
      <c r="AP103" s="33"/>
      <c r="AQ103" s="33"/>
      <c r="AR103" s="33"/>
      <c r="AS103" s="33"/>
      <c r="AT103" s="33"/>
      <c r="AU103" s="94"/>
      <c r="AV103" s="33"/>
      <c r="AW103" s="33"/>
      <c r="AX103" s="33"/>
      <c r="AY103" s="33"/>
      <c r="AZ103" s="33"/>
      <c r="BA103" s="33"/>
      <c r="BB103" s="94"/>
      <c r="BC103" s="93"/>
      <c r="BF103" s="33"/>
    </row>
    <row r="104" spans="1:58" s="29" customFormat="1" x14ac:dyDescent="0.25">
      <c r="A104" s="93"/>
      <c r="AA104" s="33"/>
      <c r="AB104" s="33"/>
      <c r="AC104" s="33"/>
      <c r="AD104" s="33"/>
      <c r="AE104" s="33"/>
      <c r="AF104" s="33"/>
      <c r="AG104" s="94"/>
      <c r="AH104" s="33"/>
      <c r="AI104" s="33"/>
      <c r="AJ104" s="33"/>
      <c r="AK104" s="33"/>
      <c r="AL104" s="33"/>
      <c r="AM104" s="33"/>
      <c r="AN104" s="94"/>
      <c r="AO104" s="33"/>
      <c r="AP104" s="33"/>
      <c r="AQ104" s="33"/>
      <c r="AR104" s="33"/>
      <c r="AS104" s="33"/>
      <c r="AT104" s="33"/>
      <c r="AU104" s="94"/>
      <c r="AV104" s="33"/>
      <c r="AW104" s="33"/>
      <c r="AX104" s="33"/>
      <c r="AY104" s="33"/>
      <c r="AZ104" s="33"/>
      <c r="BA104" s="33"/>
      <c r="BB104" s="94"/>
      <c r="BC104" s="93"/>
      <c r="BF104" s="33"/>
    </row>
    <row r="105" spans="1:58" s="29" customFormat="1" x14ac:dyDescent="0.25">
      <c r="A105" s="93"/>
      <c r="AA105" s="33"/>
      <c r="AB105" s="33"/>
      <c r="AC105" s="33"/>
      <c r="AD105" s="33"/>
      <c r="AE105" s="33"/>
      <c r="AF105" s="33"/>
      <c r="AG105" s="94"/>
      <c r="AH105" s="33"/>
      <c r="AI105" s="33"/>
      <c r="AJ105" s="33"/>
      <c r="AK105" s="33"/>
      <c r="AL105" s="33"/>
      <c r="AM105" s="33"/>
      <c r="AN105" s="94"/>
      <c r="AO105" s="33"/>
      <c r="AP105" s="33"/>
      <c r="AQ105" s="33"/>
      <c r="AR105" s="33"/>
      <c r="AS105" s="33"/>
      <c r="AT105" s="33"/>
      <c r="AU105" s="94"/>
      <c r="AV105" s="33"/>
      <c r="AW105" s="33"/>
      <c r="AX105" s="33"/>
      <c r="AY105" s="33"/>
      <c r="AZ105" s="33"/>
      <c r="BA105" s="33"/>
      <c r="BB105" s="94"/>
      <c r="BC105" s="93"/>
      <c r="BF105" s="33"/>
    </row>
    <row r="106" spans="1:58" s="29" customFormat="1" x14ac:dyDescent="0.25">
      <c r="A106" s="93"/>
      <c r="AA106" s="33"/>
      <c r="AB106" s="33"/>
      <c r="AC106" s="33"/>
      <c r="AD106" s="33"/>
      <c r="AE106" s="33"/>
      <c r="AF106" s="33"/>
      <c r="AG106" s="94"/>
      <c r="AH106" s="33"/>
      <c r="AI106" s="33"/>
      <c r="AJ106" s="33"/>
      <c r="AK106" s="33"/>
      <c r="AL106" s="33"/>
      <c r="AM106" s="33"/>
      <c r="AN106" s="94"/>
      <c r="AO106" s="33"/>
      <c r="AP106" s="33"/>
      <c r="AQ106" s="33"/>
      <c r="AR106" s="33"/>
      <c r="AS106" s="33"/>
      <c r="AT106" s="33"/>
      <c r="AU106" s="94"/>
      <c r="AV106" s="33"/>
      <c r="AW106" s="33"/>
      <c r="AX106" s="33"/>
      <c r="AY106" s="33"/>
      <c r="AZ106" s="33"/>
      <c r="BA106" s="33"/>
      <c r="BB106" s="94"/>
      <c r="BC106" s="93"/>
      <c r="BF106" s="33"/>
    </row>
    <row r="107" spans="1:58" s="29" customFormat="1" x14ac:dyDescent="0.25">
      <c r="A107" s="93"/>
      <c r="AA107" s="33"/>
      <c r="AB107" s="33"/>
      <c r="AC107" s="33"/>
      <c r="AD107" s="33"/>
      <c r="AE107" s="33"/>
      <c r="AF107" s="33"/>
      <c r="AG107" s="94"/>
      <c r="AH107" s="33"/>
      <c r="AI107" s="33"/>
      <c r="AJ107" s="33"/>
      <c r="AK107" s="33"/>
      <c r="AL107" s="33"/>
      <c r="AM107" s="33"/>
      <c r="AN107" s="94"/>
      <c r="AO107" s="33"/>
      <c r="AP107" s="33"/>
      <c r="AQ107" s="33"/>
      <c r="AR107" s="33"/>
      <c r="AS107" s="33"/>
      <c r="AT107" s="33"/>
      <c r="AU107" s="94"/>
      <c r="AV107" s="33"/>
      <c r="AW107" s="33"/>
      <c r="AX107" s="33"/>
      <c r="AY107" s="33"/>
      <c r="AZ107" s="33"/>
      <c r="BA107" s="33"/>
      <c r="BB107" s="94"/>
      <c r="BC107" s="93"/>
      <c r="BF107" s="33"/>
    </row>
    <row r="108" spans="1:58" s="29" customFormat="1" x14ac:dyDescent="0.25">
      <c r="A108" s="93"/>
      <c r="AA108" s="33"/>
      <c r="AB108" s="33"/>
      <c r="AC108" s="33"/>
      <c r="AD108" s="33"/>
      <c r="AE108" s="33"/>
      <c r="AF108" s="33"/>
      <c r="AG108" s="94"/>
      <c r="AH108" s="33"/>
      <c r="AI108" s="33"/>
      <c r="AJ108" s="33"/>
      <c r="AK108" s="33"/>
      <c r="AL108" s="33"/>
      <c r="AM108" s="33"/>
      <c r="AN108" s="94"/>
      <c r="AO108" s="33"/>
      <c r="AP108" s="33"/>
      <c r="AQ108" s="33"/>
      <c r="AR108" s="33"/>
      <c r="AS108" s="33"/>
      <c r="AT108" s="33"/>
      <c r="AU108" s="94"/>
      <c r="AV108" s="33"/>
      <c r="AW108" s="33"/>
      <c r="AX108" s="33"/>
      <c r="AY108" s="33"/>
      <c r="AZ108" s="33"/>
      <c r="BA108" s="33"/>
      <c r="BB108" s="94"/>
      <c r="BC108" s="93"/>
      <c r="BF108" s="33"/>
    </row>
    <row r="109" spans="1:58" s="29" customFormat="1" x14ac:dyDescent="0.25">
      <c r="A109" s="93"/>
      <c r="AA109" s="33"/>
      <c r="AB109" s="33"/>
      <c r="AC109" s="33"/>
      <c r="AD109" s="33"/>
      <c r="AE109" s="33"/>
      <c r="AF109" s="33"/>
      <c r="AG109" s="94"/>
      <c r="AH109" s="33"/>
      <c r="AI109" s="33"/>
      <c r="AJ109" s="33"/>
      <c r="AK109" s="33"/>
      <c r="AL109" s="33"/>
      <c r="AM109" s="33"/>
      <c r="AN109" s="94"/>
      <c r="AO109" s="33"/>
      <c r="AP109" s="33"/>
      <c r="AQ109" s="33"/>
      <c r="AR109" s="33"/>
      <c r="AS109" s="33"/>
      <c r="AT109" s="33"/>
      <c r="AU109" s="94"/>
      <c r="AV109" s="33"/>
      <c r="AW109" s="33"/>
      <c r="AX109" s="33"/>
      <c r="AY109" s="33"/>
      <c r="AZ109" s="33"/>
      <c r="BA109" s="33"/>
      <c r="BB109" s="94"/>
      <c r="BC109" s="93"/>
      <c r="BF109" s="33"/>
    </row>
    <row r="110" spans="1:58" s="29" customFormat="1" x14ac:dyDescent="0.25">
      <c r="A110" s="93"/>
      <c r="AA110" s="33"/>
      <c r="AB110" s="33"/>
      <c r="AC110" s="33"/>
      <c r="AD110" s="33"/>
      <c r="AE110" s="33"/>
      <c r="AF110" s="33"/>
      <c r="AG110" s="94"/>
      <c r="AH110" s="33"/>
      <c r="AI110" s="33"/>
      <c r="AJ110" s="33"/>
      <c r="AK110" s="33"/>
      <c r="AL110" s="33"/>
      <c r="AM110" s="33"/>
      <c r="AN110" s="94"/>
      <c r="AO110" s="33"/>
      <c r="AP110" s="33"/>
      <c r="AQ110" s="33"/>
      <c r="AR110" s="33"/>
      <c r="AS110" s="33"/>
      <c r="AT110" s="33"/>
      <c r="AU110" s="94"/>
      <c r="AV110" s="33"/>
      <c r="AW110" s="33"/>
      <c r="AX110" s="33"/>
      <c r="AY110" s="33"/>
      <c r="AZ110" s="33"/>
      <c r="BA110" s="33"/>
      <c r="BB110" s="94"/>
      <c r="BC110" s="93"/>
      <c r="BF110" s="33"/>
    </row>
    <row r="111" spans="1:58" s="29" customFormat="1" x14ac:dyDescent="0.25">
      <c r="A111" s="93"/>
      <c r="AA111" s="33"/>
      <c r="AB111" s="33"/>
      <c r="AC111" s="33"/>
      <c r="AD111" s="33"/>
      <c r="AE111" s="33"/>
      <c r="AF111" s="33"/>
      <c r="AG111" s="94"/>
      <c r="AH111" s="33"/>
      <c r="AI111" s="33"/>
      <c r="AJ111" s="33"/>
      <c r="AK111" s="33"/>
      <c r="AL111" s="33"/>
      <c r="AM111" s="33"/>
      <c r="AN111" s="94"/>
      <c r="AO111" s="33"/>
      <c r="AP111" s="33"/>
      <c r="AQ111" s="33"/>
      <c r="AR111" s="33"/>
      <c r="AS111" s="33"/>
      <c r="AT111" s="33"/>
      <c r="AU111" s="94"/>
      <c r="AV111" s="33"/>
      <c r="AW111" s="33"/>
      <c r="AX111" s="33"/>
      <c r="AY111" s="33"/>
      <c r="AZ111" s="33"/>
      <c r="BA111" s="33"/>
      <c r="BB111" s="94"/>
      <c r="BC111" s="93"/>
      <c r="BF111" s="33"/>
    </row>
    <row r="112" spans="1:58" s="29" customFormat="1" x14ac:dyDescent="0.25">
      <c r="A112" s="93"/>
      <c r="AA112" s="33"/>
      <c r="AB112" s="33"/>
      <c r="AC112" s="33"/>
      <c r="AD112" s="33"/>
      <c r="AE112" s="33"/>
      <c r="AF112" s="33"/>
      <c r="AG112" s="94"/>
      <c r="AH112" s="33"/>
      <c r="AI112" s="33"/>
      <c r="AJ112" s="33"/>
      <c r="AK112" s="33"/>
      <c r="AL112" s="33"/>
      <c r="AM112" s="33"/>
      <c r="AN112" s="94"/>
      <c r="AO112" s="33"/>
      <c r="AP112" s="33"/>
      <c r="AQ112" s="33"/>
      <c r="AR112" s="33"/>
      <c r="AS112" s="33"/>
      <c r="AT112" s="33"/>
      <c r="AU112" s="94"/>
      <c r="AV112" s="33"/>
      <c r="AW112" s="33"/>
      <c r="AX112" s="33"/>
      <c r="AY112" s="33"/>
      <c r="AZ112" s="33"/>
      <c r="BA112" s="33"/>
      <c r="BB112" s="94"/>
      <c r="BC112" s="93"/>
      <c r="BF112" s="33"/>
    </row>
    <row r="113" spans="1:58" s="29" customFormat="1" x14ac:dyDescent="0.25">
      <c r="A113" s="93"/>
      <c r="AA113" s="33"/>
      <c r="AB113" s="33"/>
      <c r="AC113" s="33"/>
      <c r="AD113" s="33"/>
      <c r="AE113" s="33"/>
      <c r="AF113" s="33"/>
      <c r="AG113" s="94"/>
      <c r="AH113" s="33"/>
      <c r="AI113" s="33"/>
      <c r="AJ113" s="33"/>
      <c r="AK113" s="33"/>
      <c r="AL113" s="33"/>
      <c r="AM113" s="33"/>
      <c r="AN113" s="94"/>
      <c r="AO113" s="33"/>
      <c r="AP113" s="33"/>
      <c r="AQ113" s="33"/>
      <c r="AR113" s="33"/>
      <c r="AS113" s="33"/>
      <c r="AT113" s="33"/>
      <c r="AU113" s="94"/>
      <c r="AV113" s="33"/>
      <c r="AW113" s="33"/>
      <c r="AX113" s="33"/>
      <c r="AY113" s="33"/>
      <c r="AZ113" s="33"/>
      <c r="BA113" s="33"/>
      <c r="BB113" s="94"/>
      <c r="BC113" s="93"/>
      <c r="BF113" s="33"/>
    </row>
    <row r="114" spans="1:58" s="29" customFormat="1" x14ac:dyDescent="0.25">
      <c r="A114" s="93"/>
      <c r="AA114" s="33"/>
      <c r="AB114" s="33"/>
      <c r="AC114" s="33"/>
      <c r="AD114" s="33"/>
      <c r="AE114" s="33"/>
      <c r="AF114" s="33"/>
      <c r="AG114" s="94"/>
      <c r="AH114" s="33"/>
      <c r="AI114" s="33"/>
      <c r="AJ114" s="33"/>
      <c r="AK114" s="33"/>
      <c r="AL114" s="33"/>
      <c r="AM114" s="33"/>
      <c r="AN114" s="94"/>
      <c r="AO114" s="33"/>
      <c r="AP114" s="33"/>
      <c r="AQ114" s="33"/>
      <c r="AR114" s="33"/>
      <c r="AS114" s="33"/>
      <c r="AT114" s="33"/>
      <c r="AU114" s="94"/>
      <c r="AV114" s="33"/>
      <c r="AW114" s="33"/>
      <c r="AX114" s="33"/>
      <c r="AY114" s="33"/>
      <c r="AZ114" s="33"/>
      <c r="BA114" s="33"/>
      <c r="BB114" s="94"/>
      <c r="BC114" s="93"/>
      <c r="BF114" s="33"/>
    </row>
    <row r="115" spans="1:58" s="29" customFormat="1" x14ac:dyDescent="0.25">
      <c r="A115" s="93"/>
      <c r="AA115" s="33"/>
      <c r="AB115" s="33"/>
      <c r="AC115" s="33"/>
      <c r="AD115" s="33"/>
      <c r="AE115" s="33"/>
      <c r="AF115" s="33"/>
      <c r="AG115" s="94"/>
      <c r="AH115" s="33"/>
      <c r="AI115" s="33"/>
      <c r="AJ115" s="33"/>
      <c r="AK115" s="33"/>
      <c r="AL115" s="33"/>
      <c r="AM115" s="33"/>
      <c r="AN115" s="94"/>
      <c r="AO115" s="33"/>
      <c r="AP115" s="33"/>
      <c r="AQ115" s="33"/>
      <c r="AR115" s="33"/>
      <c r="AS115" s="33"/>
      <c r="AT115" s="33"/>
      <c r="AU115" s="94"/>
      <c r="AV115" s="33"/>
      <c r="AW115" s="33"/>
      <c r="AX115" s="33"/>
      <c r="AY115" s="33"/>
      <c r="AZ115" s="33"/>
      <c r="BA115" s="33"/>
      <c r="BB115" s="94"/>
      <c r="BC115" s="93"/>
      <c r="BF115" s="33"/>
    </row>
    <row r="116" spans="1:58" s="29" customFormat="1" x14ac:dyDescent="0.25">
      <c r="A116" s="93"/>
      <c r="AA116" s="33"/>
      <c r="AB116" s="33"/>
      <c r="AC116" s="33"/>
      <c r="AD116" s="33"/>
      <c r="AE116" s="33"/>
      <c r="AF116" s="33"/>
      <c r="AG116" s="94"/>
      <c r="AH116" s="33"/>
      <c r="AI116" s="33"/>
      <c r="AJ116" s="33"/>
      <c r="AK116" s="33"/>
      <c r="AL116" s="33"/>
      <c r="AM116" s="33"/>
      <c r="AN116" s="94"/>
      <c r="AO116" s="33"/>
      <c r="AP116" s="33"/>
      <c r="AQ116" s="33"/>
      <c r="AR116" s="33"/>
      <c r="AS116" s="33"/>
      <c r="AT116" s="33"/>
      <c r="AU116" s="94"/>
      <c r="AV116" s="33"/>
      <c r="AW116" s="33"/>
      <c r="AX116" s="33"/>
      <c r="AY116" s="33"/>
      <c r="AZ116" s="33"/>
      <c r="BA116" s="33"/>
      <c r="BB116" s="94"/>
      <c r="BC116" s="93"/>
      <c r="BF116" s="33"/>
    </row>
    <row r="117" spans="1:58" s="29" customFormat="1" x14ac:dyDescent="0.25">
      <c r="A117" s="93"/>
      <c r="AA117" s="33"/>
      <c r="AB117" s="33"/>
      <c r="AC117" s="33"/>
      <c r="AD117" s="33"/>
      <c r="AE117" s="33"/>
      <c r="AF117" s="33"/>
      <c r="AG117" s="94"/>
      <c r="AH117" s="33"/>
      <c r="AI117" s="33"/>
      <c r="AJ117" s="33"/>
      <c r="AK117" s="33"/>
      <c r="AL117" s="33"/>
      <c r="AM117" s="33"/>
      <c r="AN117" s="94"/>
      <c r="AO117" s="33"/>
      <c r="AP117" s="33"/>
      <c r="AQ117" s="33"/>
      <c r="AR117" s="33"/>
      <c r="AS117" s="33"/>
      <c r="AT117" s="33"/>
      <c r="AU117" s="94"/>
      <c r="AV117" s="33"/>
      <c r="AW117" s="33"/>
      <c r="AX117" s="33"/>
      <c r="AY117" s="33"/>
      <c r="AZ117" s="33"/>
      <c r="BA117" s="33"/>
      <c r="BB117" s="94"/>
      <c r="BC117" s="93"/>
      <c r="BF117" s="33"/>
    </row>
    <row r="118" spans="1:58" s="29" customFormat="1" x14ac:dyDescent="0.25">
      <c r="A118" s="93"/>
      <c r="AA118" s="33"/>
      <c r="AB118" s="33"/>
      <c r="AC118" s="33"/>
      <c r="AD118" s="33"/>
      <c r="AE118" s="33"/>
      <c r="AF118" s="33"/>
      <c r="AG118" s="94"/>
      <c r="AH118" s="33"/>
      <c r="AI118" s="33"/>
      <c r="AJ118" s="33"/>
      <c r="AK118" s="33"/>
      <c r="AL118" s="33"/>
      <c r="AM118" s="33"/>
      <c r="AN118" s="94"/>
      <c r="AO118" s="33"/>
      <c r="AP118" s="33"/>
      <c r="AQ118" s="33"/>
      <c r="AR118" s="33"/>
      <c r="AS118" s="33"/>
      <c r="AT118" s="33"/>
      <c r="AU118" s="94"/>
      <c r="AV118" s="33"/>
      <c r="AW118" s="33"/>
      <c r="AX118" s="33"/>
      <c r="AY118" s="33"/>
      <c r="AZ118" s="33"/>
      <c r="BA118" s="33"/>
      <c r="BB118" s="94"/>
      <c r="BC118" s="93"/>
      <c r="BF118" s="33"/>
    </row>
    <row r="119" spans="1:58" s="29" customFormat="1" x14ac:dyDescent="0.25">
      <c r="A119" s="93"/>
      <c r="AA119" s="33"/>
      <c r="AB119" s="33"/>
      <c r="AC119" s="33"/>
      <c r="AD119" s="33"/>
      <c r="AE119" s="33"/>
      <c r="AF119" s="33"/>
      <c r="AG119" s="94"/>
      <c r="AH119" s="33"/>
      <c r="AI119" s="33"/>
      <c r="AJ119" s="33"/>
      <c r="AK119" s="33"/>
      <c r="AL119" s="33"/>
      <c r="AM119" s="33"/>
      <c r="AN119" s="94"/>
      <c r="AO119" s="33"/>
      <c r="AP119" s="33"/>
      <c r="AQ119" s="33"/>
      <c r="AR119" s="33"/>
      <c r="AS119" s="33"/>
      <c r="AT119" s="33"/>
      <c r="AU119" s="94"/>
      <c r="AV119" s="33"/>
      <c r="AW119" s="33"/>
      <c r="AX119" s="33"/>
      <c r="AY119" s="33"/>
      <c r="AZ119" s="33"/>
      <c r="BA119" s="33"/>
      <c r="BB119" s="94"/>
      <c r="BC119" s="93"/>
      <c r="BF119" s="33"/>
    </row>
    <row r="120" spans="1:58" s="29" customFormat="1" x14ac:dyDescent="0.25">
      <c r="A120" s="93"/>
      <c r="AA120" s="33"/>
      <c r="AB120" s="33"/>
      <c r="AC120" s="33"/>
      <c r="AD120" s="33"/>
      <c r="AE120" s="33"/>
      <c r="AF120" s="33"/>
      <c r="AG120" s="94"/>
      <c r="AH120" s="33"/>
      <c r="AI120" s="33"/>
      <c r="AJ120" s="33"/>
      <c r="AK120" s="33"/>
      <c r="AL120" s="33"/>
      <c r="AM120" s="33"/>
      <c r="AN120" s="94"/>
      <c r="AO120" s="33"/>
      <c r="AP120" s="33"/>
      <c r="AQ120" s="33"/>
      <c r="AR120" s="33"/>
      <c r="AS120" s="33"/>
      <c r="AT120" s="33"/>
      <c r="AU120" s="94"/>
      <c r="AV120" s="33"/>
      <c r="AW120" s="33"/>
      <c r="AX120" s="33"/>
      <c r="AY120" s="33"/>
      <c r="AZ120" s="33"/>
      <c r="BA120" s="33"/>
      <c r="BB120" s="94"/>
      <c r="BC120" s="93"/>
      <c r="BF120" s="33"/>
    </row>
    <row r="121" spans="1:58" s="29" customFormat="1" x14ac:dyDescent="0.25">
      <c r="A121" s="93"/>
      <c r="AA121" s="33"/>
      <c r="AB121" s="33"/>
      <c r="AC121" s="33"/>
      <c r="AD121" s="33"/>
      <c r="AE121" s="33"/>
      <c r="AF121" s="33"/>
      <c r="AG121" s="94"/>
      <c r="AH121" s="33"/>
      <c r="AI121" s="33"/>
      <c r="AJ121" s="33"/>
      <c r="AK121" s="33"/>
      <c r="AL121" s="33"/>
      <c r="AM121" s="33"/>
      <c r="AN121" s="94"/>
      <c r="AO121" s="33"/>
      <c r="AP121" s="33"/>
      <c r="AQ121" s="33"/>
      <c r="AR121" s="33"/>
      <c r="AS121" s="33"/>
      <c r="AT121" s="33"/>
      <c r="AU121" s="94"/>
      <c r="AV121" s="33"/>
      <c r="AW121" s="33"/>
      <c r="AX121" s="33"/>
      <c r="AY121" s="33"/>
      <c r="AZ121" s="33"/>
      <c r="BA121" s="33"/>
      <c r="BB121" s="94"/>
      <c r="BC121" s="93"/>
      <c r="BF121" s="33"/>
    </row>
    <row r="122" spans="1:58" s="29" customFormat="1" x14ac:dyDescent="0.25">
      <c r="A122" s="93"/>
      <c r="AA122" s="33"/>
      <c r="AB122" s="33"/>
      <c r="AC122" s="33"/>
      <c r="AD122" s="33"/>
      <c r="AE122" s="33"/>
      <c r="AF122" s="33"/>
      <c r="AG122" s="94"/>
      <c r="AH122" s="33"/>
      <c r="AI122" s="33"/>
      <c r="AJ122" s="33"/>
      <c r="AK122" s="33"/>
      <c r="AL122" s="33"/>
      <c r="AM122" s="33"/>
      <c r="AN122" s="94"/>
      <c r="AO122" s="33"/>
      <c r="AP122" s="33"/>
      <c r="AQ122" s="33"/>
      <c r="AR122" s="33"/>
      <c r="AS122" s="33"/>
      <c r="AT122" s="33"/>
      <c r="AU122" s="94"/>
      <c r="AV122" s="33"/>
      <c r="AW122" s="33"/>
      <c r="AX122" s="33"/>
      <c r="AY122" s="33"/>
      <c r="AZ122" s="33"/>
      <c r="BA122" s="33"/>
      <c r="BB122" s="94"/>
      <c r="BC122" s="93"/>
      <c r="BF122" s="33"/>
    </row>
    <row r="123" spans="1:58" s="29" customFormat="1" x14ac:dyDescent="0.25">
      <c r="A123" s="93"/>
      <c r="AA123" s="33"/>
      <c r="AB123" s="33"/>
      <c r="AC123" s="33"/>
      <c r="AD123" s="33"/>
      <c r="AE123" s="33"/>
      <c r="AF123" s="33"/>
      <c r="AG123" s="94"/>
      <c r="AH123" s="33"/>
      <c r="AI123" s="33"/>
      <c r="AJ123" s="33"/>
      <c r="AK123" s="33"/>
      <c r="AL123" s="33"/>
      <c r="AM123" s="33"/>
      <c r="AN123" s="94"/>
      <c r="AO123" s="33"/>
      <c r="AP123" s="33"/>
      <c r="AQ123" s="33"/>
      <c r="AR123" s="33"/>
      <c r="AS123" s="33"/>
      <c r="AT123" s="33"/>
      <c r="AU123" s="94"/>
      <c r="AV123" s="33"/>
      <c r="AW123" s="33"/>
      <c r="AX123" s="33"/>
      <c r="AY123" s="33"/>
      <c r="AZ123" s="33"/>
      <c r="BA123" s="33"/>
      <c r="BB123" s="94"/>
      <c r="BC123" s="93"/>
      <c r="BF123" s="33"/>
    </row>
    <row r="124" spans="1:58" s="29" customFormat="1" x14ac:dyDescent="0.25">
      <c r="A124" s="93"/>
      <c r="AA124" s="33"/>
      <c r="AB124" s="33"/>
      <c r="AC124" s="33"/>
      <c r="AD124" s="33"/>
      <c r="AE124" s="33"/>
      <c r="AF124" s="33"/>
      <c r="AG124" s="94"/>
      <c r="AH124" s="33"/>
      <c r="AI124" s="33"/>
      <c r="AJ124" s="33"/>
      <c r="AK124" s="33"/>
      <c r="AL124" s="33"/>
      <c r="AM124" s="33"/>
      <c r="AN124" s="94"/>
      <c r="AO124" s="33"/>
      <c r="AP124" s="33"/>
      <c r="AQ124" s="33"/>
      <c r="AR124" s="33"/>
      <c r="AS124" s="33"/>
      <c r="AT124" s="33"/>
      <c r="AU124" s="94"/>
      <c r="AV124" s="33"/>
      <c r="AW124" s="33"/>
      <c r="AX124" s="33"/>
      <c r="AY124" s="33"/>
      <c r="AZ124" s="33"/>
      <c r="BA124" s="33"/>
      <c r="BB124" s="94"/>
      <c r="BC124" s="93"/>
      <c r="BF124" s="33"/>
    </row>
    <row r="125" spans="1:58" s="29" customFormat="1" x14ac:dyDescent="0.25">
      <c r="A125" s="93"/>
      <c r="AA125" s="33"/>
      <c r="AB125" s="33"/>
      <c r="AC125" s="33"/>
      <c r="AD125" s="33"/>
      <c r="AE125" s="33"/>
      <c r="AF125" s="33"/>
      <c r="AG125" s="94"/>
      <c r="AH125" s="33"/>
      <c r="AI125" s="33"/>
      <c r="AJ125" s="33"/>
      <c r="AK125" s="33"/>
      <c r="AL125" s="33"/>
      <c r="AM125" s="33"/>
      <c r="AN125" s="94"/>
      <c r="AO125" s="33"/>
      <c r="AP125" s="33"/>
      <c r="AQ125" s="33"/>
      <c r="AR125" s="33"/>
      <c r="AS125" s="33"/>
      <c r="AT125" s="33"/>
      <c r="AU125" s="94"/>
      <c r="AV125" s="33"/>
      <c r="AW125" s="33"/>
      <c r="AX125" s="33"/>
      <c r="AY125" s="33"/>
      <c r="AZ125" s="33"/>
      <c r="BA125" s="33"/>
      <c r="BB125" s="94"/>
      <c r="BC125" s="93"/>
      <c r="BF125" s="33"/>
    </row>
    <row r="126" spans="1:58" s="29" customFormat="1" x14ac:dyDescent="0.25">
      <c r="A126" s="93"/>
      <c r="AA126" s="33"/>
      <c r="AB126" s="33"/>
      <c r="AC126" s="33"/>
      <c r="AD126" s="33"/>
      <c r="AE126" s="33"/>
      <c r="AF126" s="33"/>
      <c r="AG126" s="94"/>
      <c r="AH126" s="33"/>
      <c r="AI126" s="33"/>
      <c r="AJ126" s="33"/>
      <c r="AK126" s="33"/>
      <c r="AL126" s="33"/>
      <c r="AM126" s="33"/>
      <c r="AN126" s="94"/>
      <c r="AO126" s="33"/>
      <c r="AP126" s="33"/>
      <c r="AQ126" s="33"/>
      <c r="AR126" s="33"/>
      <c r="AS126" s="33"/>
      <c r="AT126" s="33"/>
      <c r="AU126" s="94"/>
      <c r="AV126" s="33"/>
      <c r="AW126" s="33"/>
      <c r="AX126" s="33"/>
      <c r="AY126" s="33"/>
      <c r="AZ126" s="33"/>
      <c r="BA126" s="33"/>
      <c r="BB126" s="94"/>
      <c r="BC126" s="93"/>
      <c r="BF126" s="33"/>
    </row>
    <row r="127" spans="1:58" s="29" customFormat="1" x14ac:dyDescent="0.25">
      <c r="A127" s="93"/>
      <c r="AA127" s="33"/>
      <c r="AB127" s="33"/>
      <c r="AC127" s="33"/>
      <c r="AD127" s="33"/>
      <c r="AE127" s="33"/>
      <c r="AF127" s="33"/>
      <c r="AG127" s="94"/>
      <c r="AH127" s="33"/>
      <c r="AI127" s="33"/>
      <c r="AJ127" s="33"/>
      <c r="AK127" s="33"/>
      <c r="AL127" s="33"/>
      <c r="AM127" s="33"/>
      <c r="AN127" s="94"/>
      <c r="AO127" s="33"/>
      <c r="AP127" s="33"/>
      <c r="AQ127" s="33"/>
      <c r="AR127" s="33"/>
      <c r="AS127" s="33"/>
      <c r="AT127" s="33"/>
      <c r="AU127" s="94"/>
      <c r="AV127" s="33"/>
      <c r="AW127" s="33"/>
      <c r="AX127" s="33"/>
      <c r="AY127" s="33"/>
      <c r="AZ127" s="33"/>
      <c r="BA127" s="33"/>
      <c r="BB127" s="94"/>
      <c r="BC127" s="93"/>
      <c r="BF127" s="33"/>
    </row>
    <row r="128" spans="1:58" s="29" customFormat="1" x14ac:dyDescent="0.25">
      <c r="A128" s="93"/>
      <c r="AA128" s="33"/>
      <c r="AB128" s="33"/>
      <c r="AC128" s="33"/>
      <c r="AD128" s="33"/>
      <c r="AE128" s="33"/>
      <c r="AF128" s="33"/>
      <c r="AG128" s="94"/>
      <c r="AH128" s="33"/>
      <c r="AI128" s="33"/>
      <c r="AJ128" s="33"/>
      <c r="AK128" s="33"/>
      <c r="AL128" s="33"/>
      <c r="AM128" s="33"/>
      <c r="AN128" s="94"/>
      <c r="AO128" s="33"/>
      <c r="AP128" s="33"/>
      <c r="AQ128" s="33"/>
      <c r="AR128" s="33"/>
      <c r="AS128" s="33"/>
      <c r="AT128" s="33"/>
      <c r="AU128" s="94"/>
      <c r="AV128" s="33"/>
      <c r="AW128" s="33"/>
      <c r="AX128" s="33"/>
      <c r="AY128" s="33"/>
      <c r="AZ128" s="33"/>
      <c r="BA128" s="33"/>
      <c r="BB128" s="94"/>
      <c r="BC128" s="93"/>
      <c r="BF128" s="33"/>
    </row>
    <row r="129" spans="1:58" s="29" customFormat="1" x14ac:dyDescent="0.25">
      <c r="A129" s="93"/>
      <c r="AA129" s="33"/>
      <c r="AB129" s="33"/>
      <c r="AC129" s="33"/>
      <c r="AD129" s="33"/>
      <c r="AE129" s="33"/>
      <c r="AF129" s="33"/>
      <c r="AG129" s="94"/>
      <c r="AH129" s="33"/>
      <c r="AI129" s="33"/>
      <c r="AJ129" s="33"/>
      <c r="AK129" s="33"/>
      <c r="AL129" s="33"/>
      <c r="AM129" s="33"/>
      <c r="AN129" s="94"/>
      <c r="AO129" s="33"/>
      <c r="AP129" s="33"/>
      <c r="AQ129" s="33"/>
      <c r="AR129" s="33"/>
      <c r="AS129" s="33"/>
      <c r="AT129" s="33"/>
      <c r="AU129" s="94"/>
      <c r="AV129" s="33"/>
      <c r="AW129" s="33"/>
      <c r="AX129" s="33"/>
      <c r="AY129" s="33"/>
      <c r="AZ129" s="33"/>
      <c r="BA129" s="33"/>
      <c r="BB129" s="94"/>
      <c r="BC129" s="93"/>
      <c r="BF129" s="33"/>
    </row>
    <row r="130" spans="1:58" s="29" customFormat="1" x14ac:dyDescent="0.25">
      <c r="A130" s="93"/>
      <c r="AA130" s="33"/>
      <c r="AB130" s="33"/>
      <c r="AC130" s="33"/>
      <c r="AD130" s="33"/>
      <c r="AE130" s="33"/>
      <c r="AF130" s="33"/>
      <c r="AG130" s="94"/>
      <c r="AH130" s="33"/>
      <c r="AI130" s="33"/>
      <c r="AJ130" s="33"/>
      <c r="AK130" s="33"/>
      <c r="AL130" s="33"/>
      <c r="AM130" s="33"/>
      <c r="AN130" s="94"/>
      <c r="AO130" s="33"/>
      <c r="AP130" s="33"/>
      <c r="AQ130" s="33"/>
      <c r="AR130" s="33"/>
      <c r="AS130" s="33"/>
      <c r="AT130" s="33"/>
      <c r="AU130" s="94"/>
      <c r="AV130" s="33"/>
      <c r="AW130" s="33"/>
      <c r="AX130" s="33"/>
      <c r="AY130" s="33"/>
      <c r="AZ130" s="33"/>
      <c r="BA130" s="33"/>
      <c r="BB130" s="94"/>
      <c r="BC130" s="93"/>
      <c r="BF130" s="33"/>
    </row>
    <row r="131" spans="1:58" s="29" customFormat="1" x14ac:dyDescent="0.25">
      <c r="A131" s="93"/>
      <c r="AA131" s="33"/>
      <c r="AB131" s="33"/>
      <c r="AC131" s="33"/>
      <c r="AD131" s="33"/>
      <c r="AE131" s="33"/>
      <c r="AF131" s="33"/>
      <c r="AG131" s="94"/>
      <c r="AH131" s="33"/>
      <c r="AI131" s="33"/>
      <c r="AJ131" s="33"/>
      <c r="AK131" s="33"/>
      <c r="AL131" s="33"/>
      <c r="AM131" s="33"/>
      <c r="AN131" s="94"/>
      <c r="AO131" s="33"/>
      <c r="AP131" s="33"/>
      <c r="AQ131" s="33"/>
      <c r="AR131" s="33"/>
      <c r="AS131" s="33"/>
      <c r="AT131" s="33"/>
      <c r="AU131" s="94"/>
      <c r="AV131" s="33"/>
      <c r="AW131" s="33"/>
      <c r="AX131" s="33"/>
      <c r="AY131" s="33"/>
      <c r="AZ131" s="33"/>
      <c r="BA131" s="33"/>
      <c r="BB131" s="94"/>
      <c r="BC131" s="93"/>
      <c r="BF131" s="33"/>
    </row>
    <row r="132" spans="1:58" s="29" customFormat="1" x14ac:dyDescent="0.25">
      <c r="A132" s="93"/>
      <c r="AA132" s="33"/>
      <c r="AB132" s="33"/>
      <c r="AC132" s="33"/>
      <c r="AD132" s="33"/>
      <c r="AE132" s="33"/>
      <c r="AF132" s="33"/>
      <c r="AG132" s="94"/>
      <c r="AH132" s="33"/>
      <c r="AI132" s="33"/>
      <c r="AJ132" s="33"/>
      <c r="AK132" s="33"/>
      <c r="AL132" s="33"/>
      <c r="AM132" s="33"/>
      <c r="AN132" s="94"/>
      <c r="AO132" s="33"/>
      <c r="AP132" s="33"/>
      <c r="AQ132" s="33"/>
      <c r="AR132" s="33"/>
      <c r="AS132" s="33"/>
      <c r="AT132" s="33"/>
      <c r="AU132" s="94"/>
      <c r="AV132" s="33"/>
      <c r="AW132" s="33"/>
      <c r="AX132" s="33"/>
      <c r="AY132" s="33"/>
      <c r="AZ132" s="33"/>
      <c r="BA132" s="33"/>
      <c r="BB132" s="94"/>
      <c r="BC132" s="93"/>
      <c r="BF132" s="33"/>
    </row>
    <row r="133" spans="1:58" s="29" customFormat="1" x14ac:dyDescent="0.25">
      <c r="A133" s="93"/>
      <c r="AA133" s="33"/>
      <c r="AB133" s="33"/>
      <c r="AC133" s="33"/>
      <c r="AD133" s="33"/>
      <c r="AE133" s="33"/>
      <c r="AF133" s="33"/>
      <c r="AG133" s="94"/>
      <c r="AH133" s="33"/>
      <c r="AI133" s="33"/>
      <c r="AJ133" s="33"/>
      <c r="AK133" s="33"/>
      <c r="AL133" s="33"/>
      <c r="AM133" s="33"/>
      <c r="AN133" s="94"/>
      <c r="AO133" s="33"/>
      <c r="AP133" s="33"/>
      <c r="AQ133" s="33"/>
      <c r="AR133" s="33"/>
      <c r="AS133" s="33"/>
      <c r="AT133" s="33"/>
      <c r="AU133" s="94"/>
      <c r="AV133" s="33"/>
      <c r="AW133" s="33"/>
      <c r="AX133" s="33"/>
      <c r="AY133" s="33"/>
      <c r="AZ133" s="33"/>
      <c r="BA133" s="33"/>
      <c r="BB133" s="94"/>
      <c r="BC133" s="93"/>
      <c r="BF133" s="33"/>
    </row>
    <row r="134" spans="1:58" s="29" customFormat="1" x14ac:dyDescent="0.25">
      <c r="A134" s="93"/>
      <c r="AA134" s="33"/>
      <c r="AB134" s="33"/>
      <c r="AC134" s="33"/>
      <c r="AD134" s="33"/>
      <c r="AE134" s="33"/>
      <c r="AF134" s="33"/>
      <c r="AG134" s="94"/>
      <c r="AH134" s="33"/>
      <c r="AI134" s="33"/>
      <c r="AJ134" s="33"/>
      <c r="AK134" s="33"/>
      <c r="AL134" s="33"/>
      <c r="AM134" s="33"/>
      <c r="AN134" s="94"/>
      <c r="AO134" s="33"/>
      <c r="AP134" s="33"/>
      <c r="AQ134" s="33"/>
      <c r="AR134" s="33"/>
      <c r="AS134" s="33"/>
      <c r="AT134" s="33"/>
      <c r="AU134" s="94"/>
      <c r="AV134" s="33"/>
      <c r="AW134" s="33"/>
      <c r="AX134" s="33"/>
      <c r="AY134" s="33"/>
      <c r="AZ134" s="33"/>
      <c r="BA134" s="33"/>
      <c r="BB134" s="94"/>
      <c r="BC134" s="93"/>
      <c r="BF134" s="33"/>
    </row>
    <row r="135" spans="1:58" s="29" customFormat="1" x14ac:dyDescent="0.25">
      <c r="A135" s="93"/>
      <c r="AA135" s="33"/>
      <c r="AB135" s="33"/>
      <c r="AC135" s="33"/>
      <c r="AD135" s="33"/>
      <c r="AE135" s="33"/>
      <c r="AF135" s="33"/>
      <c r="AG135" s="94"/>
      <c r="AH135" s="33"/>
      <c r="AI135" s="33"/>
      <c r="AJ135" s="33"/>
      <c r="AK135" s="33"/>
      <c r="AL135" s="33"/>
      <c r="AM135" s="33"/>
      <c r="AN135" s="94"/>
      <c r="AO135" s="33"/>
      <c r="AP135" s="33"/>
      <c r="AQ135" s="33"/>
      <c r="AR135" s="33"/>
      <c r="AS135" s="33"/>
      <c r="AT135" s="33"/>
      <c r="AU135" s="94"/>
      <c r="AV135" s="33"/>
      <c r="AW135" s="33"/>
      <c r="AX135" s="33"/>
      <c r="AY135" s="33"/>
      <c r="AZ135" s="33"/>
      <c r="BA135" s="33"/>
      <c r="BB135" s="94"/>
      <c r="BC135" s="93"/>
      <c r="BF135" s="33"/>
    </row>
    <row r="136" spans="1:58" s="29" customFormat="1" x14ac:dyDescent="0.25">
      <c r="A136" s="93"/>
      <c r="AA136" s="33"/>
      <c r="AB136" s="33"/>
      <c r="AC136" s="33"/>
      <c r="AD136" s="33"/>
      <c r="AE136" s="33"/>
      <c r="AF136" s="33"/>
      <c r="AG136" s="94"/>
      <c r="AH136" s="33"/>
      <c r="AI136" s="33"/>
      <c r="AJ136" s="33"/>
      <c r="AK136" s="33"/>
      <c r="AL136" s="33"/>
      <c r="AM136" s="33"/>
      <c r="AN136" s="94"/>
      <c r="AO136" s="33"/>
      <c r="AP136" s="33"/>
      <c r="AQ136" s="33"/>
      <c r="AR136" s="33"/>
      <c r="AS136" s="33"/>
      <c r="AT136" s="33"/>
      <c r="AU136" s="94"/>
      <c r="AV136" s="33"/>
      <c r="AW136" s="33"/>
      <c r="AX136" s="33"/>
      <c r="AY136" s="33"/>
      <c r="AZ136" s="33"/>
      <c r="BA136" s="33"/>
      <c r="BB136" s="94"/>
      <c r="BC136" s="93"/>
      <c r="BF136" s="33"/>
    </row>
    <row r="137" spans="1:58" s="29" customFormat="1" x14ac:dyDescent="0.25">
      <c r="A137" s="93"/>
      <c r="AA137" s="33"/>
      <c r="AB137" s="33"/>
      <c r="AC137" s="33"/>
      <c r="AD137" s="33"/>
      <c r="AE137" s="33"/>
      <c r="AF137" s="33"/>
      <c r="AG137" s="94"/>
      <c r="AH137" s="33"/>
      <c r="AI137" s="33"/>
      <c r="AJ137" s="33"/>
      <c r="AK137" s="33"/>
      <c r="AL137" s="33"/>
      <c r="AM137" s="33"/>
      <c r="AN137" s="94"/>
      <c r="AO137" s="33"/>
      <c r="AP137" s="33"/>
      <c r="AQ137" s="33"/>
      <c r="AR137" s="33"/>
      <c r="AS137" s="33"/>
      <c r="AT137" s="33"/>
      <c r="AU137" s="94"/>
      <c r="AV137" s="33"/>
      <c r="AW137" s="33"/>
      <c r="AX137" s="33"/>
      <c r="AY137" s="33"/>
      <c r="AZ137" s="33"/>
      <c r="BA137" s="33"/>
      <c r="BB137" s="94"/>
      <c r="BC137" s="93"/>
      <c r="BF137" s="33"/>
    </row>
    <row r="138" spans="1:58" s="29" customFormat="1" x14ac:dyDescent="0.25">
      <c r="A138" s="93"/>
      <c r="AA138" s="33"/>
      <c r="AB138" s="33"/>
      <c r="AC138" s="33"/>
      <c r="AD138" s="33"/>
      <c r="AE138" s="33"/>
      <c r="AF138" s="33"/>
      <c r="AG138" s="94"/>
      <c r="AH138" s="33"/>
      <c r="AI138" s="33"/>
      <c r="AJ138" s="33"/>
      <c r="AK138" s="33"/>
      <c r="AL138" s="33"/>
      <c r="AM138" s="33"/>
      <c r="AN138" s="94"/>
      <c r="AO138" s="33"/>
      <c r="AP138" s="33"/>
      <c r="AQ138" s="33"/>
      <c r="AR138" s="33"/>
      <c r="AS138" s="33"/>
      <c r="AT138" s="33"/>
      <c r="AU138" s="94"/>
      <c r="AV138" s="33"/>
      <c r="AW138" s="33"/>
      <c r="AX138" s="33"/>
      <c r="AY138" s="33"/>
      <c r="AZ138" s="33"/>
      <c r="BA138" s="33"/>
      <c r="BB138" s="94"/>
      <c r="BC138" s="93"/>
      <c r="BF138" s="33"/>
    </row>
    <row r="139" spans="1:58" s="29" customFormat="1" x14ac:dyDescent="0.25">
      <c r="A139" s="93"/>
      <c r="AA139" s="33"/>
      <c r="AB139" s="33"/>
      <c r="AC139" s="33"/>
      <c r="AD139" s="33"/>
      <c r="AE139" s="33"/>
      <c r="AF139" s="33"/>
      <c r="AG139" s="94"/>
      <c r="AH139" s="33"/>
      <c r="AI139" s="33"/>
      <c r="AJ139" s="33"/>
      <c r="AK139" s="33"/>
      <c r="AL139" s="33"/>
      <c r="AM139" s="33"/>
      <c r="AN139" s="94"/>
      <c r="AO139" s="33"/>
      <c r="AP139" s="33"/>
      <c r="AQ139" s="33"/>
      <c r="AR139" s="33"/>
      <c r="AS139" s="33"/>
      <c r="AT139" s="33"/>
      <c r="AU139" s="94"/>
      <c r="AV139" s="33"/>
      <c r="AW139" s="33"/>
      <c r="AX139" s="33"/>
      <c r="AY139" s="33"/>
      <c r="AZ139" s="33"/>
      <c r="BA139" s="33"/>
      <c r="BB139" s="94"/>
      <c r="BC139" s="93"/>
      <c r="BF139" s="33"/>
    </row>
    <row r="140" spans="1:58" s="29" customFormat="1" x14ac:dyDescent="0.25">
      <c r="A140" s="93"/>
      <c r="AA140" s="37"/>
      <c r="AB140" s="37"/>
      <c r="AC140" s="37"/>
      <c r="AD140" s="98"/>
      <c r="AE140" s="37"/>
      <c r="AF140" s="37"/>
      <c r="AG140" s="37"/>
      <c r="AH140" s="37"/>
      <c r="AI140" s="37"/>
      <c r="AJ140" s="37"/>
      <c r="AK140" s="98"/>
      <c r="AL140" s="37"/>
      <c r="AM140" s="37"/>
      <c r="AN140" s="37"/>
      <c r="AO140" s="37"/>
      <c r="AP140" s="37"/>
      <c r="AQ140" s="37"/>
      <c r="AR140" s="37"/>
      <c r="AS140" s="98"/>
      <c r="AT140" s="37"/>
      <c r="AU140" s="37"/>
      <c r="AV140" s="37"/>
      <c r="AW140" s="37"/>
      <c r="AX140" s="37"/>
      <c r="AY140" s="37"/>
      <c r="AZ140" s="98"/>
      <c r="BA140" s="98"/>
      <c r="BB140" s="37"/>
      <c r="BC140" s="93"/>
      <c r="BF140" s="33"/>
    </row>
    <row r="141" spans="1:58" s="29" customFormat="1" x14ac:dyDescent="0.25">
      <c r="A141" s="93"/>
      <c r="AA141" s="33"/>
      <c r="AB141" s="33"/>
      <c r="AC141" s="33"/>
      <c r="AD141" s="33"/>
      <c r="AE141" s="33"/>
      <c r="AF141" s="33"/>
      <c r="AG141" s="94"/>
      <c r="AH141" s="33"/>
      <c r="AI141" s="33"/>
      <c r="AJ141" s="33"/>
      <c r="AK141" s="33"/>
      <c r="AL141" s="33"/>
      <c r="AM141" s="33"/>
      <c r="AN141" s="94"/>
      <c r="AO141" s="33"/>
      <c r="AP141" s="33"/>
      <c r="AQ141" s="33"/>
      <c r="AR141" s="33"/>
      <c r="AS141" s="33"/>
      <c r="AT141" s="33"/>
      <c r="AU141" s="94"/>
      <c r="AV141" s="33"/>
      <c r="AW141" s="33"/>
      <c r="AX141" s="33"/>
      <c r="AY141" s="33"/>
      <c r="AZ141" s="33"/>
      <c r="BA141" s="33"/>
      <c r="BB141" s="94"/>
      <c r="BC141" s="93"/>
      <c r="BF141" s="33"/>
    </row>
    <row r="142" spans="1:58" s="29" customFormat="1" x14ac:dyDescent="0.25">
      <c r="A142" s="93"/>
      <c r="AA142" s="33"/>
      <c r="AB142" s="33"/>
      <c r="AC142" s="33"/>
      <c r="AD142" s="33"/>
      <c r="AE142" s="33"/>
      <c r="AF142" s="33"/>
      <c r="AG142" s="94"/>
      <c r="AH142" s="33"/>
      <c r="AI142" s="33"/>
      <c r="AJ142" s="33"/>
      <c r="AK142" s="33"/>
      <c r="AL142" s="33"/>
      <c r="AM142" s="33"/>
      <c r="AN142" s="94"/>
      <c r="AO142" s="33"/>
      <c r="AP142" s="33"/>
      <c r="AQ142" s="33"/>
      <c r="AR142" s="33"/>
      <c r="AS142" s="33"/>
      <c r="AT142" s="33"/>
      <c r="AU142" s="94"/>
      <c r="AV142" s="33"/>
      <c r="AW142" s="33"/>
      <c r="AX142" s="33"/>
      <c r="AY142" s="33"/>
      <c r="AZ142" s="33"/>
      <c r="BA142" s="33"/>
      <c r="BB142" s="94"/>
      <c r="BC142" s="93"/>
      <c r="BF142" s="33"/>
    </row>
    <row r="143" spans="1:58" s="29" customFormat="1" x14ac:dyDescent="0.25">
      <c r="A143" s="93"/>
      <c r="BC143" s="93"/>
      <c r="BF143" s="37"/>
    </row>
    <row r="144" spans="1:58" s="29" customFormat="1" x14ac:dyDescent="0.25">
      <c r="A144" s="93"/>
      <c r="AA144" s="33"/>
      <c r="AB144" s="33"/>
      <c r="AC144" s="33"/>
      <c r="AD144" s="33"/>
      <c r="AE144" s="33"/>
      <c r="AF144" s="33"/>
      <c r="AG144" s="94"/>
      <c r="AH144" s="33"/>
      <c r="AI144" s="33"/>
      <c r="AJ144" s="33"/>
      <c r="AK144" s="33"/>
      <c r="AL144" s="33"/>
      <c r="AM144" s="33"/>
      <c r="AN144" s="94"/>
      <c r="AO144" s="33"/>
      <c r="AP144" s="33"/>
      <c r="AQ144" s="33"/>
      <c r="AR144" s="33"/>
      <c r="AS144" s="33"/>
      <c r="AT144" s="33"/>
      <c r="AU144" s="94"/>
      <c r="AV144" s="33"/>
      <c r="AW144" s="33"/>
      <c r="AX144" s="33"/>
      <c r="AY144" s="33"/>
      <c r="AZ144" s="33"/>
      <c r="BA144" s="33"/>
      <c r="BB144" s="94"/>
      <c r="BC144" s="93"/>
      <c r="BF144" s="33"/>
    </row>
    <row r="145" spans="1:58" s="29" customFormat="1" x14ac:dyDescent="0.25">
      <c r="A145" s="93"/>
      <c r="AA145" s="33"/>
      <c r="AB145" s="33"/>
      <c r="AC145" s="33"/>
      <c r="AD145" s="33"/>
      <c r="AE145" s="33"/>
      <c r="AF145" s="33"/>
      <c r="AG145" s="94"/>
      <c r="AH145" s="33"/>
      <c r="AI145" s="33"/>
      <c r="AJ145" s="33"/>
      <c r="AK145" s="33"/>
      <c r="AL145" s="33"/>
      <c r="AM145" s="33"/>
      <c r="AN145" s="94"/>
      <c r="AO145" s="33"/>
      <c r="AP145" s="33"/>
      <c r="AQ145" s="33"/>
      <c r="AR145" s="33"/>
      <c r="AS145" s="33"/>
      <c r="AT145" s="33"/>
      <c r="AU145" s="94"/>
      <c r="AV145" s="33"/>
      <c r="AW145" s="33"/>
      <c r="AX145" s="33"/>
      <c r="AY145" s="33"/>
      <c r="AZ145" s="33"/>
      <c r="BA145" s="33"/>
      <c r="BB145" s="94"/>
      <c r="BC145" s="93"/>
      <c r="BF145" s="33"/>
    </row>
    <row r="146" spans="1:58" s="29" customFormat="1" x14ac:dyDescent="0.25">
      <c r="A146" s="93"/>
      <c r="AA146" s="33"/>
      <c r="AB146" s="33"/>
      <c r="AC146" s="33"/>
      <c r="AD146" s="33"/>
      <c r="AE146" s="33"/>
      <c r="AF146" s="33"/>
      <c r="AG146" s="94"/>
      <c r="AH146" s="33"/>
      <c r="AI146" s="33"/>
      <c r="AJ146" s="33"/>
      <c r="AK146" s="33"/>
      <c r="AL146" s="33"/>
      <c r="AM146" s="33"/>
      <c r="AN146" s="94"/>
      <c r="AO146" s="33"/>
      <c r="AP146" s="33"/>
      <c r="AQ146" s="33"/>
      <c r="AR146" s="33"/>
      <c r="AS146" s="33"/>
      <c r="AT146" s="33"/>
      <c r="AU146" s="94"/>
      <c r="AV146" s="33"/>
      <c r="AW146" s="33"/>
      <c r="AX146" s="33"/>
      <c r="AY146" s="33"/>
      <c r="AZ146" s="33"/>
      <c r="BA146" s="33"/>
      <c r="BB146" s="94"/>
      <c r="BC146" s="93"/>
    </row>
    <row r="147" spans="1:58" s="29" customFormat="1" x14ac:dyDescent="0.25">
      <c r="A147" s="93"/>
      <c r="AA147" s="33"/>
      <c r="AB147" s="33"/>
      <c r="AC147" s="33"/>
      <c r="AD147" s="33"/>
      <c r="AE147" s="33"/>
      <c r="AF147" s="33"/>
      <c r="AG147" s="94"/>
      <c r="AH147" s="33"/>
      <c r="AI147" s="33"/>
      <c r="AJ147" s="33"/>
      <c r="AK147" s="33"/>
      <c r="AL147" s="33"/>
      <c r="AM147" s="33"/>
      <c r="AN147" s="94"/>
      <c r="AO147" s="33"/>
      <c r="AP147" s="33"/>
      <c r="AQ147" s="33"/>
      <c r="AR147" s="33"/>
      <c r="AS147" s="33"/>
      <c r="AT147" s="33"/>
      <c r="AU147" s="94"/>
      <c r="AV147" s="33"/>
      <c r="AW147" s="33"/>
      <c r="AX147" s="33"/>
      <c r="AY147" s="33"/>
      <c r="AZ147" s="33"/>
      <c r="BA147" s="33"/>
      <c r="BB147" s="94"/>
      <c r="BC147" s="93"/>
      <c r="BF147" s="33"/>
    </row>
    <row r="148" spans="1:58" s="29" customFormat="1" x14ac:dyDescent="0.25">
      <c r="A148" s="93"/>
      <c r="AA148" s="33"/>
      <c r="AB148" s="33"/>
      <c r="AC148" s="33"/>
      <c r="AD148" s="33"/>
      <c r="AE148" s="33"/>
      <c r="AF148" s="33"/>
      <c r="AG148" s="94"/>
      <c r="AH148" s="33"/>
      <c r="AI148" s="33"/>
      <c r="AJ148" s="33"/>
      <c r="AK148" s="33"/>
      <c r="AL148" s="33"/>
      <c r="AM148" s="33"/>
      <c r="AN148" s="94"/>
      <c r="AO148" s="33"/>
      <c r="AP148" s="33"/>
      <c r="AQ148" s="33"/>
      <c r="AR148" s="33"/>
      <c r="AS148" s="33"/>
      <c r="AT148" s="33"/>
      <c r="AU148" s="94"/>
      <c r="AV148" s="33"/>
      <c r="AW148" s="33"/>
      <c r="AX148" s="33"/>
      <c r="AY148" s="33"/>
      <c r="AZ148" s="33"/>
      <c r="BA148" s="33"/>
      <c r="BB148" s="94"/>
      <c r="BC148" s="93"/>
      <c r="BF148" s="33"/>
    </row>
    <row r="149" spans="1:58" s="29" customFormat="1" x14ac:dyDescent="0.25">
      <c r="A149" s="93"/>
      <c r="AA149" s="33"/>
      <c r="AB149" s="33"/>
      <c r="AC149" s="33"/>
      <c r="AD149" s="33"/>
      <c r="AE149" s="33"/>
      <c r="AF149" s="33"/>
      <c r="AG149" s="94"/>
      <c r="AH149" s="33"/>
      <c r="AI149" s="33"/>
      <c r="AJ149" s="33"/>
      <c r="AK149" s="33"/>
      <c r="AL149" s="33"/>
      <c r="AM149" s="33"/>
      <c r="AN149" s="94"/>
      <c r="AO149" s="33"/>
      <c r="AP149" s="33"/>
      <c r="AQ149" s="33"/>
      <c r="AR149" s="33"/>
      <c r="AS149" s="33"/>
      <c r="AT149" s="33"/>
      <c r="AU149" s="94"/>
      <c r="AV149" s="33"/>
      <c r="AW149" s="33"/>
      <c r="AX149" s="33"/>
      <c r="AY149" s="33"/>
      <c r="AZ149" s="33"/>
      <c r="BA149" s="33"/>
      <c r="BB149" s="94"/>
      <c r="BC149" s="93"/>
      <c r="BF149" s="33"/>
    </row>
    <row r="150" spans="1:58" s="29" customFormat="1" x14ac:dyDescent="0.25">
      <c r="A150" s="93"/>
      <c r="AA150" s="33"/>
      <c r="AB150" s="33"/>
      <c r="AC150" s="33"/>
      <c r="AD150" s="33"/>
      <c r="AE150" s="33"/>
      <c r="AF150" s="33"/>
      <c r="AG150" s="94"/>
      <c r="AH150" s="33"/>
      <c r="AI150" s="33"/>
      <c r="AJ150" s="33"/>
      <c r="AK150" s="33"/>
      <c r="AL150" s="33"/>
      <c r="AM150" s="33"/>
      <c r="AN150" s="94"/>
      <c r="AO150" s="33"/>
      <c r="AP150" s="33"/>
      <c r="AQ150" s="33"/>
      <c r="AR150" s="33"/>
      <c r="AS150" s="33"/>
      <c r="AT150" s="33"/>
      <c r="AU150" s="94"/>
      <c r="AV150" s="33"/>
      <c r="AW150" s="33"/>
      <c r="AX150" s="33"/>
      <c r="AY150" s="33"/>
      <c r="AZ150" s="33"/>
      <c r="BA150" s="33"/>
      <c r="BB150" s="94"/>
      <c r="BC150" s="93"/>
      <c r="BF150" s="33"/>
    </row>
    <row r="151" spans="1:58" s="29" customFormat="1" x14ac:dyDescent="0.25">
      <c r="A151" s="93"/>
      <c r="AA151" s="33"/>
      <c r="AB151" s="33"/>
      <c r="AC151" s="33"/>
      <c r="AD151" s="33"/>
      <c r="AE151" s="33"/>
      <c r="AF151" s="33"/>
      <c r="AG151" s="94"/>
      <c r="AH151" s="33"/>
      <c r="AI151" s="33"/>
      <c r="AJ151" s="33"/>
      <c r="AK151" s="33"/>
      <c r="AL151" s="33"/>
      <c r="AM151" s="33"/>
      <c r="AN151" s="94"/>
      <c r="AO151" s="33"/>
      <c r="AP151" s="33"/>
      <c r="AQ151" s="33"/>
      <c r="AR151" s="33"/>
      <c r="AS151" s="33"/>
      <c r="AT151" s="33"/>
      <c r="AU151" s="94"/>
      <c r="AV151" s="33"/>
      <c r="AW151" s="33"/>
      <c r="AX151" s="33"/>
      <c r="AY151" s="33"/>
      <c r="AZ151" s="33"/>
      <c r="BA151" s="33"/>
      <c r="BB151" s="94"/>
      <c r="BC151" s="93"/>
      <c r="BF151" s="33"/>
    </row>
    <row r="152" spans="1:58" s="29" customFormat="1" x14ac:dyDescent="0.25">
      <c r="A152" s="93"/>
      <c r="AA152" s="33"/>
      <c r="AB152" s="33"/>
      <c r="AC152" s="33"/>
      <c r="AD152" s="33"/>
      <c r="AE152" s="33"/>
      <c r="AF152" s="33"/>
      <c r="AG152" s="94"/>
      <c r="AH152" s="33"/>
      <c r="AI152" s="33"/>
      <c r="AJ152" s="33"/>
      <c r="AK152" s="33"/>
      <c r="AL152" s="33"/>
      <c r="AM152" s="33"/>
      <c r="AN152" s="94"/>
      <c r="AO152" s="33"/>
      <c r="AP152" s="33"/>
      <c r="AQ152" s="33"/>
      <c r="AR152" s="33"/>
      <c r="AS152" s="33"/>
      <c r="AT152" s="33"/>
      <c r="AU152" s="94"/>
      <c r="AV152" s="33"/>
      <c r="AW152" s="33"/>
      <c r="AX152" s="33"/>
      <c r="AY152" s="33"/>
      <c r="AZ152" s="33"/>
      <c r="BA152" s="33"/>
      <c r="BB152" s="94"/>
      <c r="BC152" s="93"/>
      <c r="BF152" s="33"/>
    </row>
    <row r="153" spans="1:58" s="29" customFormat="1" x14ac:dyDescent="0.25">
      <c r="A153" s="93"/>
      <c r="AA153" s="33"/>
      <c r="AB153" s="33"/>
      <c r="AC153" s="33"/>
      <c r="AD153" s="33"/>
      <c r="AE153" s="33"/>
      <c r="AF153" s="33"/>
      <c r="AG153" s="94"/>
      <c r="AH153" s="33"/>
      <c r="AI153" s="33"/>
      <c r="AJ153" s="33"/>
      <c r="AK153" s="33"/>
      <c r="AL153" s="33"/>
      <c r="AM153" s="33"/>
      <c r="AN153" s="94"/>
      <c r="AO153" s="33"/>
      <c r="AP153" s="33"/>
      <c r="AQ153" s="33"/>
      <c r="AR153" s="33"/>
      <c r="AS153" s="33"/>
      <c r="AT153" s="33"/>
      <c r="AU153" s="94"/>
      <c r="AV153" s="33"/>
      <c r="AW153" s="33"/>
      <c r="AX153" s="33"/>
      <c r="AY153" s="33"/>
      <c r="AZ153" s="33"/>
      <c r="BA153" s="33"/>
      <c r="BB153" s="94"/>
      <c r="BC153" s="93"/>
      <c r="BF153" s="33"/>
    </row>
    <row r="154" spans="1:58" s="29" customFormat="1" x14ac:dyDescent="0.25">
      <c r="A154" s="93"/>
      <c r="AA154" s="33"/>
      <c r="AB154" s="33"/>
      <c r="AC154" s="33"/>
      <c r="AD154" s="33"/>
      <c r="AE154" s="33"/>
      <c r="AF154" s="33"/>
      <c r="AG154" s="94"/>
      <c r="AH154" s="33"/>
      <c r="AI154" s="33"/>
      <c r="AJ154" s="33"/>
      <c r="AK154" s="33"/>
      <c r="AL154" s="33"/>
      <c r="AM154" s="33"/>
      <c r="AN154" s="94"/>
      <c r="AO154" s="33"/>
      <c r="AP154" s="33"/>
      <c r="AQ154" s="33"/>
      <c r="AR154" s="33"/>
      <c r="AS154" s="33"/>
      <c r="AT154" s="33"/>
      <c r="AU154" s="94"/>
      <c r="AV154" s="33"/>
      <c r="AW154" s="33"/>
      <c r="AX154" s="33"/>
      <c r="AY154" s="33"/>
      <c r="AZ154" s="33"/>
      <c r="BA154" s="33"/>
      <c r="BB154" s="94"/>
      <c r="BC154" s="93"/>
      <c r="BF154" s="33"/>
    </row>
    <row r="155" spans="1:58" s="29" customFormat="1" x14ac:dyDescent="0.25">
      <c r="A155" s="93"/>
      <c r="AA155" s="33"/>
      <c r="AB155" s="33"/>
      <c r="AC155" s="33"/>
      <c r="AD155" s="33"/>
      <c r="AE155" s="33"/>
      <c r="AF155" s="33"/>
      <c r="AG155" s="94"/>
      <c r="AH155" s="33"/>
      <c r="AI155" s="33"/>
      <c r="AJ155" s="33"/>
      <c r="AK155" s="33"/>
      <c r="AL155" s="33"/>
      <c r="AM155" s="33"/>
      <c r="AN155" s="94"/>
      <c r="AO155" s="33"/>
      <c r="AP155" s="33"/>
      <c r="AQ155" s="33"/>
      <c r="AR155" s="33"/>
      <c r="AS155" s="33"/>
      <c r="AT155" s="33"/>
      <c r="AU155" s="94"/>
      <c r="AV155" s="33"/>
      <c r="AW155" s="33"/>
      <c r="AX155" s="33"/>
      <c r="AY155" s="33"/>
      <c r="AZ155" s="33"/>
      <c r="BA155" s="33"/>
      <c r="BB155" s="94"/>
      <c r="BC155" s="93"/>
      <c r="BF155" s="33"/>
    </row>
    <row r="156" spans="1:58" s="29" customFormat="1" x14ac:dyDescent="0.25">
      <c r="A156" s="93"/>
      <c r="AA156" s="33"/>
      <c r="AB156" s="33"/>
      <c r="AC156" s="33"/>
      <c r="AD156" s="33"/>
      <c r="AE156" s="33"/>
      <c r="AF156" s="33"/>
      <c r="AG156" s="94"/>
      <c r="AH156" s="33"/>
      <c r="AI156" s="33"/>
      <c r="AJ156" s="33"/>
      <c r="AK156" s="33"/>
      <c r="AL156" s="33"/>
      <c r="AM156" s="33"/>
      <c r="AN156" s="94"/>
      <c r="AO156" s="33"/>
      <c r="AP156" s="33"/>
      <c r="AQ156" s="33"/>
      <c r="AR156" s="33"/>
      <c r="AS156" s="33"/>
      <c r="AT156" s="33"/>
      <c r="AU156" s="94"/>
      <c r="AV156" s="33"/>
      <c r="AW156" s="33"/>
      <c r="AX156" s="33"/>
      <c r="AY156" s="33"/>
      <c r="AZ156" s="33"/>
      <c r="BA156" s="33"/>
      <c r="BB156" s="94"/>
      <c r="BC156" s="93"/>
      <c r="BF156" s="33"/>
    </row>
    <row r="157" spans="1:58" s="29" customFormat="1" x14ac:dyDescent="0.25">
      <c r="A157" s="93"/>
      <c r="AA157" s="33"/>
      <c r="AB157" s="33"/>
      <c r="AC157" s="33"/>
      <c r="AD157" s="33"/>
      <c r="AE157" s="33"/>
      <c r="AF157" s="33"/>
      <c r="AG157" s="94"/>
      <c r="AH157" s="33"/>
      <c r="AI157" s="33"/>
      <c r="AJ157" s="33"/>
      <c r="AK157" s="33"/>
      <c r="AL157" s="33"/>
      <c r="AM157" s="33"/>
      <c r="AN157" s="94"/>
      <c r="AO157" s="33"/>
      <c r="AP157" s="33"/>
      <c r="AQ157" s="33"/>
      <c r="AR157" s="33"/>
      <c r="AS157" s="33"/>
      <c r="AT157" s="33"/>
      <c r="AU157" s="94"/>
      <c r="AV157" s="33"/>
      <c r="AW157" s="33"/>
      <c r="AX157" s="33"/>
      <c r="AY157" s="33"/>
      <c r="AZ157" s="33"/>
      <c r="BA157" s="33"/>
      <c r="BB157" s="94"/>
      <c r="BC157" s="93"/>
      <c r="BF157" s="33"/>
    </row>
    <row r="158" spans="1:58" s="29" customFormat="1" x14ac:dyDescent="0.25">
      <c r="A158" s="93"/>
      <c r="AA158" s="33"/>
      <c r="AB158" s="33"/>
      <c r="AC158" s="33"/>
      <c r="AD158" s="33"/>
      <c r="AE158" s="33"/>
      <c r="AF158" s="33"/>
      <c r="AG158" s="94"/>
      <c r="AH158" s="33"/>
      <c r="AI158" s="33"/>
      <c r="AJ158" s="33"/>
      <c r="AK158" s="33"/>
      <c r="AL158" s="33"/>
      <c r="AM158" s="33"/>
      <c r="AN158" s="94"/>
      <c r="AO158" s="33"/>
      <c r="AP158" s="33"/>
      <c r="AQ158" s="33"/>
      <c r="AR158" s="33"/>
      <c r="AS158" s="33"/>
      <c r="AT158" s="33"/>
      <c r="AU158" s="94"/>
      <c r="AV158" s="33"/>
      <c r="AW158" s="33"/>
      <c r="AX158" s="33"/>
      <c r="AY158" s="33"/>
      <c r="AZ158" s="33"/>
      <c r="BA158" s="33"/>
      <c r="BB158" s="94"/>
      <c r="BC158" s="93"/>
      <c r="BF158" s="33"/>
    </row>
    <row r="159" spans="1:58" s="29" customFormat="1" x14ac:dyDescent="0.25">
      <c r="A159" s="93"/>
      <c r="AA159" s="33"/>
      <c r="AB159" s="33"/>
      <c r="AC159" s="33"/>
      <c r="AD159" s="33"/>
      <c r="AE159" s="33"/>
      <c r="AF159" s="33"/>
      <c r="AG159" s="94"/>
      <c r="AH159" s="33"/>
      <c r="AI159" s="33"/>
      <c r="AJ159" s="33"/>
      <c r="AK159" s="33"/>
      <c r="AL159" s="33"/>
      <c r="AM159" s="33"/>
      <c r="AN159" s="94"/>
      <c r="AO159" s="33"/>
      <c r="AP159" s="33"/>
      <c r="AQ159" s="33"/>
      <c r="AR159" s="33"/>
      <c r="AS159" s="33"/>
      <c r="AT159" s="33"/>
      <c r="AU159" s="94"/>
      <c r="AV159" s="33"/>
      <c r="AW159" s="33"/>
      <c r="AX159" s="33"/>
      <c r="AY159" s="33"/>
      <c r="AZ159" s="33"/>
      <c r="BA159" s="33"/>
      <c r="BB159" s="94"/>
      <c r="BC159" s="93"/>
      <c r="BF159" s="33"/>
    </row>
    <row r="160" spans="1:58" s="29" customFormat="1" x14ac:dyDescent="0.25">
      <c r="A160" s="93"/>
      <c r="AA160" s="33"/>
      <c r="AB160" s="33"/>
      <c r="AC160" s="33"/>
      <c r="AD160" s="33"/>
      <c r="AE160" s="33"/>
      <c r="AF160" s="33"/>
      <c r="AG160" s="94"/>
      <c r="AH160" s="33"/>
      <c r="AI160" s="33"/>
      <c r="AJ160" s="33"/>
      <c r="AK160" s="33"/>
      <c r="AL160" s="33"/>
      <c r="AM160" s="33"/>
      <c r="AN160" s="94"/>
      <c r="AO160" s="33"/>
      <c r="AP160" s="33"/>
      <c r="AQ160" s="33"/>
      <c r="AR160" s="33"/>
      <c r="AS160" s="33"/>
      <c r="AT160" s="33"/>
      <c r="AU160" s="94"/>
      <c r="AV160" s="33"/>
      <c r="AW160" s="33"/>
      <c r="AX160" s="33"/>
      <c r="AY160" s="33"/>
      <c r="AZ160" s="33"/>
      <c r="BA160" s="33"/>
      <c r="BB160" s="94"/>
      <c r="BC160" s="93"/>
      <c r="BF160" s="33"/>
    </row>
    <row r="161" spans="1:58" s="29" customFormat="1" x14ac:dyDescent="0.25">
      <c r="A161" s="93"/>
      <c r="AA161" s="33"/>
      <c r="AB161" s="33"/>
      <c r="AC161" s="33"/>
      <c r="AD161" s="33"/>
      <c r="AE161" s="33"/>
      <c r="AF161" s="33"/>
      <c r="AG161" s="94"/>
      <c r="AH161" s="33"/>
      <c r="AI161" s="33"/>
      <c r="AJ161" s="33"/>
      <c r="AK161" s="33"/>
      <c r="AL161" s="33"/>
      <c r="AM161" s="33"/>
      <c r="AN161" s="94"/>
      <c r="AO161" s="33"/>
      <c r="AP161" s="33"/>
      <c r="AQ161" s="33"/>
      <c r="AR161" s="33"/>
      <c r="AS161" s="33"/>
      <c r="AT161" s="33"/>
      <c r="AU161" s="94"/>
      <c r="AV161" s="33"/>
      <c r="AW161" s="33"/>
      <c r="AX161" s="33"/>
      <c r="AY161" s="33"/>
      <c r="AZ161" s="33"/>
      <c r="BA161" s="33"/>
      <c r="BB161" s="94"/>
      <c r="BC161" s="93"/>
      <c r="BF161" s="33"/>
    </row>
    <row r="162" spans="1:58" s="29" customFormat="1" x14ac:dyDescent="0.25">
      <c r="A162" s="93"/>
      <c r="AA162" s="33"/>
      <c r="AB162" s="33"/>
      <c r="AC162" s="33"/>
      <c r="AD162" s="33"/>
      <c r="AE162" s="33"/>
      <c r="AF162" s="33"/>
      <c r="AG162" s="94"/>
      <c r="AH162" s="33"/>
      <c r="AI162" s="33"/>
      <c r="AJ162" s="33"/>
      <c r="AK162" s="33"/>
      <c r="AL162" s="33"/>
      <c r="AM162" s="33"/>
      <c r="AN162" s="94"/>
      <c r="AO162" s="33"/>
      <c r="AP162" s="33"/>
      <c r="AQ162" s="33"/>
      <c r="AR162" s="33"/>
      <c r="AS162" s="33"/>
      <c r="AT162" s="33"/>
      <c r="AU162" s="94"/>
      <c r="AV162" s="33"/>
      <c r="AW162" s="33"/>
      <c r="AX162" s="33"/>
      <c r="AY162" s="33"/>
      <c r="AZ162" s="33"/>
      <c r="BA162" s="33"/>
      <c r="BB162" s="94"/>
      <c r="BC162" s="93"/>
      <c r="BF162" s="33"/>
    </row>
    <row r="163" spans="1:58" s="29" customFormat="1" x14ac:dyDescent="0.25">
      <c r="A163" s="93"/>
      <c r="AA163" s="33"/>
      <c r="AB163" s="33"/>
      <c r="AC163" s="33"/>
      <c r="AD163" s="33"/>
      <c r="AE163" s="33"/>
      <c r="AF163" s="33"/>
      <c r="AG163" s="94"/>
      <c r="AH163" s="33"/>
      <c r="AI163" s="33"/>
      <c r="AJ163" s="33"/>
      <c r="AK163" s="33"/>
      <c r="AL163" s="33"/>
      <c r="AM163" s="33"/>
      <c r="AN163" s="94"/>
      <c r="AO163" s="33"/>
      <c r="AP163" s="33"/>
      <c r="AQ163" s="33"/>
      <c r="AR163" s="33"/>
      <c r="AS163" s="33"/>
      <c r="AT163" s="33"/>
      <c r="AU163" s="94"/>
      <c r="AV163" s="33"/>
      <c r="AW163" s="33"/>
      <c r="AX163" s="33"/>
      <c r="AY163" s="33"/>
      <c r="AZ163" s="33"/>
      <c r="BA163" s="33"/>
      <c r="BB163" s="94"/>
      <c r="BC163" s="93"/>
      <c r="BF163" s="33"/>
    </row>
    <row r="164" spans="1:58" s="29" customFormat="1" x14ac:dyDescent="0.25">
      <c r="A164" s="93"/>
      <c r="AA164" s="33"/>
      <c r="AB164" s="33"/>
      <c r="AC164" s="33"/>
      <c r="AD164" s="33"/>
      <c r="AE164" s="33"/>
      <c r="AF164" s="33"/>
      <c r="AG164" s="94"/>
      <c r="AH164" s="33"/>
      <c r="AI164" s="33"/>
      <c r="AJ164" s="33"/>
      <c r="AK164" s="33"/>
      <c r="AL164" s="33"/>
      <c r="AM164" s="33"/>
      <c r="AN164" s="94"/>
      <c r="AO164" s="33"/>
      <c r="AP164" s="33"/>
      <c r="AQ164" s="33"/>
      <c r="AR164" s="33"/>
      <c r="AS164" s="33"/>
      <c r="AT164" s="33"/>
      <c r="AU164" s="94"/>
      <c r="AV164" s="33"/>
      <c r="AW164" s="33"/>
      <c r="AX164" s="33"/>
      <c r="AY164" s="33"/>
      <c r="AZ164" s="33"/>
      <c r="BA164" s="33"/>
      <c r="BB164" s="94"/>
      <c r="BC164" s="93"/>
      <c r="BF164" s="33"/>
    </row>
    <row r="165" spans="1:58" s="29" customFormat="1" x14ac:dyDescent="0.25">
      <c r="A165" s="93"/>
      <c r="AA165" s="33"/>
      <c r="AB165" s="33"/>
      <c r="AC165" s="33"/>
      <c r="AD165" s="33"/>
      <c r="AE165" s="33"/>
      <c r="AF165" s="33"/>
      <c r="AG165" s="94"/>
      <c r="AH165" s="33"/>
      <c r="AI165" s="33"/>
      <c r="AJ165" s="33"/>
      <c r="AK165" s="33"/>
      <c r="AL165" s="33"/>
      <c r="AM165" s="33"/>
      <c r="AN165" s="94"/>
      <c r="AO165" s="33"/>
      <c r="AP165" s="33"/>
      <c r="AQ165" s="33"/>
      <c r="AR165" s="33"/>
      <c r="AS165" s="33"/>
      <c r="AT165" s="33"/>
      <c r="AU165" s="94"/>
      <c r="AV165" s="33"/>
      <c r="AW165" s="33"/>
      <c r="AX165" s="33"/>
      <c r="AY165" s="33"/>
      <c r="AZ165" s="33"/>
      <c r="BA165" s="33"/>
      <c r="BB165" s="94"/>
      <c r="BC165" s="93"/>
      <c r="BF165" s="33"/>
    </row>
    <row r="166" spans="1:58" s="29" customFormat="1" x14ac:dyDescent="0.25">
      <c r="A166" s="93"/>
      <c r="AA166" s="33"/>
      <c r="AB166" s="33"/>
      <c r="AC166" s="33"/>
      <c r="AD166" s="33"/>
      <c r="AE166" s="33"/>
      <c r="AF166" s="33"/>
      <c r="AG166" s="94"/>
      <c r="AH166" s="33"/>
      <c r="AI166" s="33"/>
      <c r="AJ166" s="33"/>
      <c r="AK166" s="33"/>
      <c r="AL166" s="33"/>
      <c r="AM166" s="33"/>
      <c r="AN166" s="94"/>
      <c r="AO166" s="33"/>
      <c r="AP166" s="33"/>
      <c r="AQ166" s="33"/>
      <c r="AR166" s="33"/>
      <c r="AS166" s="33"/>
      <c r="AT166" s="33"/>
      <c r="AU166" s="94"/>
      <c r="AV166" s="33"/>
      <c r="AW166" s="33"/>
      <c r="AX166" s="33"/>
      <c r="AY166" s="33"/>
      <c r="AZ166" s="33"/>
      <c r="BA166" s="33"/>
      <c r="BB166" s="94"/>
      <c r="BC166" s="93"/>
      <c r="BF166" s="33"/>
    </row>
    <row r="167" spans="1:58" s="29" customFormat="1" x14ac:dyDescent="0.25">
      <c r="A167" s="93"/>
      <c r="AA167" s="33"/>
      <c r="AB167" s="33"/>
      <c r="AC167" s="33"/>
      <c r="AD167" s="33"/>
      <c r="AE167" s="33"/>
      <c r="AF167" s="33"/>
      <c r="AG167" s="94"/>
      <c r="AH167" s="33"/>
      <c r="AI167" s="33"/>
      <c r="AJ167" s="33"/>
      <c r="AK167" s="33"/>
      <c r="AL167" s="33"/>
      <c r="AM167" s="33"/>
      <c r="AN167" s="94"/>
      <c r="AO167" s="33"/>
      <c r="AP167" s="33"/>
      <c r="AQ167" s="33"/>
      <c r="AR167" s="33"/>
      <c r="AS167" s="33"/>
      <c r="AT167" s="33"/>
      <c r="AU167" s="94"/>
      <c r="AV167" s="33"/>
      <c r="AW167" s="33"/>
      <c r="AX167" s="33"/>
      <c r="AY167" s="33"/>
      <c r="AZ167" s="33"/>
      <c r="BA167" s="33"/>
      <c r="BB167" s="94"/>
      <c r="BC167" s="93"/>
      <c r="BF167" s="33"/>
    </row>
    <row r="168" spans="1:58" s="29" customFormat="1" x14ac:dyDescent="0.25">
      <c r="A168" s="93"/>
      <c r="AA168" s="33"/>
      <c r="AB168" s="33"/>
      <c r="AC168" s="33"/>
      <c r="AD168" s="33"/>
      <c r="AE168" s="33"/>
      <c r="AF168" s="33"/>
      <c r="AG168" s="94"/>
      <c r="AH168" s="33"/>
      <c r="AI168" s="33"/>
      <c r="AJ168" s="33"/>
      <c r="AK168" s="33"/>
      <c r="AL168" s="33"/>
      <c r="AM168" s="33"/>
      <c r="AN168" s="94"/>
      <c r="AO168" s="33"/>
      <c r="AP168" s="33"/>
      <c r="AQ168" s="33"/>
      <c r="AR168" s="33"/>
      <c r="AS168" s="33"/>
      <c r="AT168" s="33"/>
      <c r="AU168" s="94"/>
      <c r="AV168" s="33"/>
      <c r="AW168" s="33"/>
      <c r="AX168" s="33"/>
      <c r="AY168" s="33"/>
      <c r="AZ168" s="33"/>
      <c r="BA168" s="33"/>
      <c r="BB168" s="94"/>
      <c r="BC168" s="93"/>
      <c r="BF168" s="33"/>
    </row>
    <row r="169" spans="1:58" s="29" customFormat="1" x14ac:dyDescent="0.25">
      <c r="A169" s="93"/>
      <c r="AA169" s="33"/>
      <c r="AB169" s="33"/>
      <c r="AC169" s="33"/>
      <c r="AD169" s="33"/>
      <c r="AE169" s="33"/>
      <c r="AF169" s="33"/>
      <c r="AG169" s="94"/>
      <c r="AH169" s="33"/>
      <c r="AI169" s="33"/>
      <c r="AJ169" s="33"/>
      <c r="AK169" s="33"/>
      <c r="AL169" s="33"/>
      <c r="AM169" s="33"/>
      <c r="AN169" s="94"/>
      <c r="AO169" s="33"/>
      <c r="AP169" s="33"/>
      <c r="AQ169" s="33"/>
      <c r="AR169" s="33"/>
      <c r="AS169" s="33"/>
      <c r="AT169" s="33"/>
      <c r="AU169" s="94"/>
      <c r="AV169" s="33"/>
      <c r="AW169" s="33"/>
      <c r="AX169" s="33"/>
      <c r="AY169" s="33"/>
      <c r="AZ169" s="33"/>
      <c r="BA169" s="33"/>
      <c r="BB169" s="94"/>
      <c r="BC169" s="93"/>
      <c r="BF169" s="33"/>
    </row>
    <row r="170" spans="1:58" s="29" customFormat="1" x14ac:dyDescent="0.25">
      <c r="A170" s="93"/>
      <c r="BC170" s="93"/>
      <c r="BF170" s="33"/>
    </row>
    <row r="171" spans="1:58" s="29" customFormat="1" x14ac:dyDescent="0.25">
      <c r="A171" s="93"/>
      <c r="AA171" s="33"/>
      <c r="AB171" s="33"/>
      <c r="AC171" s="33"/>
      <c r="AD171" s="33"/>
      <c r="AE171" s="33"/>
      <c r="AF171" s="33"/>
      <c r="AG171" s="94"/>
      <c r="AH171" s="33"/>
      <c r="AI171" s="33"/>
      <c r="AJ171" s="33"/>
      <c r="AK171" s="33"/>
      <c r="AL171" s="33"/>
      <c r="AM171" s="33"/>
      <c r="AN171" s="94"/>
      <c r="AO171" s="33"/>
      <c r="AP171" s="33"/>
      <c r="AQ171" s="33"/>
      <c r="AR171" s="33"/>
      <c r="AS171" s="33"/>
      <c r="AT171" s="33"/>
      <c r="AU171" s="94"/>
      <c r="AV171" s="33"/>
      <c r="AW171" s="33"/>
      <c r="AX171" s="33"/>
      <c r="AY171" s="33"/>
      <c r="AZ171" s="33"/>
      <c r="BA171" s="33"/>
      <c r="BB171" s="94"/>
      <c r="BC171" s="93"/>
      <c r="BF171" s="33"/>
    </row>
    <row r="172" spans="1:58" s="29" customFormat="1" x14ac:dyDescent="0.25">
      <c r="A172" s="93"/>
      <c r="AA172" s="33"/>
      <c r="AB172" s="33"/>
      <c r="AC172" s="33"/>
      <c r="AD172" s="33"/>
      <c r="AE172" s="33"/>
      <c r="AF172" s="33"/>
      <c r="AG172" s="94"/>
      <c r="AH172" s="33"/>
      <c r="AI172" s="33"/>
      <c r="AJ172" s="33"/>
      <c r="AK172" s="33"/>
      <c r="AL172" s="33"/>
      <c r="AM172" s="33"/>
      <c r="AN172" s="94"/>
      <c r="AO172" s="33"/>
      <c r="AP172" s="33"/>
      <c r="AQ172" s="33"/>
      <c r="AR172" s="33"/>
      <c r="AS172" s="33"/>
      <c r="AT172" s="33"/>
      <c r="AU172" s="94"/>
      <c r="AV172" s="33"/>
      <c r="AW172" s="33"/>
      <c r="AX172" s="33"/>
      <c r="AY172" s="33"/>
      <c r="AZ172" s="33"/>
      <c r="BA172" s="33"/>
      <c r="BB172" s="94"/>
      <c r="BC172" s="93"/>
      <c r="BF172" s="33"/>
    </row>
    <row r="173" spans="1:58" s="29" customFormat="1" x14ac:dyDescent="0.25">
      <c r="A173" s="93"/>
      <c r="AA173" s="33"/>
      <c r="AB173" s="33"/>
      <c r="AC173" s="33"/>
      <c r="AD173" s="33"/>
      <c r="AE173" s="33"/>
      <c r="AF173" s="33"/>
      <c r="AG173" s="94"/>
      <c r="AH173" s="33"/>
      <c r="AI173" s="33"/>
      <c r="AJ173" s="33"/>
      <c r="AK173" s="33"/>
      <c r="AL173" s="33"/>
      <c r="AM173" s="33"/>
      <c r="AN173" s="94"/>
      <c r="AO173" s="33"/>
      <c r="AP173" s="33"/>
      <c r="AQ173" s="33"/>
      <c r="AR173" s="33"/>
      <c r="AS173" s="33"/>
      <c r="AT173" s="33"/>
      <c r="AU173" s="94"/>
      <c r="AV173" s="33"/>
      <c r="AW173" s="33"/>
      <c r="AX173" s="33"/>
      <c r="AY173" s="33"/>
      <c r="AZ173" s="33"/>
      <c r="BA173" s="33"/>
      <c r="BB173" s="94"/>
      <c r="BC173" s="93"/>
    </row>
    <row r="174" spans="1:58" s="29" customFormat="1" x14ac:dyDescent="0.25">
      <c r="A174" s="93"/>
      <c r="AA174" s="33"/>
      <c r="AB174" s="33"/>
      <c r="AC174" s="33"/>
      <c r="AD174" s="33"/>
      <c r="AE174" s="33"/>
      <c r="AF174" s="33"/>
      <c r="AG174" s="94"/>
      <c r="AH174" s="33"/>
      <c r="AI174" s="33"/>
      <c r="AJ174" s="33"/>
      <c r="AK174" s="33"/>
      <c r="AL174" s="33"/>
      <c r="AM174" s="33"/>
      <c r="AN174" s="94"/>
      <c r="AO174" s="33"/>
      <c r="AP174" s="33"/>
      <c r="AQ174" s="33"/>
      <c r="AR174" s="33"/>
      <c r="AS174" s="33"/>
      <c r="AT174" s="33"/>
      <c r="AU174" s="94"/>
      <c r="AV174" s="33"/>
      <c r="AW174" s="33"/>
      <c r="AX174" s="33"/>
      <c r="AY174" s="33"/>
      <c r="AZ174" s="33"/>
      <c r="BA174" s="33"/>
      <c r="BB174" s="94"/>
      <c r="BC174" s="93"/>
      <c r="BF174" s="33"/>
    </row>
    <row r="175" spans="1:58" s="29" customFormat="1" x14ac:dyDescent="0.25">
      <c r="A175" s="93"/>
      <c r="AA175" s="33"/>
      <c r="AB175" s="33"/>
      <c r="AC175" s="33"/>
      <c r="AD175" s="33"/>
      <c r="AE175" s="33"/>
      <c r="AF175" s="33"/>
      <c r="AG175" s="94"/>
      <c r="AH175" s="33"/>
      <c r="AI175" s="33"/>
      <c r="AJ175" s="33"/>
      <c r="AK175" s="33"/>
      <c r="AL175" s="33"/>
      <c r="AM175" s="33"/>
      <c r="AN175" s="94"/>
      <c r="AO175" s="33"/>
      <c r="AP175" s="33"/>
      <c r="AQ175" s="33"/>
      <c r="AR175" s="33"/>
      <c r="AS175" s="33"/>
      <c r="AT175" s="33"/>
      <c r="AU175" s="94"/>
      <c r="AV175" s="33"/>
      <c r="AW175" s="33"/>
      <c r="AX175" s="33"/>
      <c r="AY175" s="33"/>
      <c r="AZ175" s="33"/>
      <c r="BA175" s="33"/>
      <c r="BB175" s="94"/>
      <c r="BC175" s="93"/>
      <c r="BF175" s="33"/>
    </row>
    <row r="176" spans="1:58" s="29" customFormat="1" x14ac:dyDescent="0.25">
      <c r="A176" s="93"/>
      <c r="AA176" s="33"/>
      <c r="AB176" s="33"/>
      <c r="AC176" s="33"/>
      <c r="AD176" s="33"/>
      <c r="AE176" s="33"/>
      <c r="AF176" s="33"/>
      <c r="AG176" s="94"/>
      <c r="AH176" s="33"/>
      <c r="AI176" s="33"/>
      <c r="AJ176" s="33"/>
      <c r="AK176" s="33"/>
      <c r="AL176" s="33"/>
      <c r="AM176" s="33"/>
      <c r="AN176" s="94"/>
      <c r="AO176" s="33"/>
      <c r="AP176" s="33"/>
      <c r="AQ176" s="33"/>
      <c r="AR176" s="33"/>
      <c r="AS176" s="33"/>
      <c r="AT176" s="33"/>
      <c r="AU176" s="94"/>
      <c r="AV176" s="33"/>
      <c r="AW176" s="33"/>
      <c r="AX176" s="33"/>
      <c r="AY176" s="33"/>
      <c r="AZ176" s="33"/>
      <c r="BA176" s="33"/>
      <c r="BB176" s="94"/>
      <c r="BC176" s="93"/>
      <c r="BF176" s="33"/>
    </row>
    <row r="177" spans="1:58" s="29" customFormat="1" x14ac:dyDescent="0.25">
      <c r="A177" s="93"/>
      <c r="AA177" s="33"/>
      <c r="AB177" s="33"/>
      <c r="AC177" s="33"/>
      <c r="AD177" s="33"/>
      <c r="AE177" s="33"/>
      <c r="AF177" s="33"/>
      <c r="AG177" s="94"/>
      <c r="AH177" s="33"/>
      <c r="AI177" s="33"/>
      <c r="AJ177" s="33"/>
      <c r="AK177" s="33"/>
      <c r="AL177" s="33"/>
      <c r="AM177" s="33"/>
      <c r="AN177" s="94"/>
      <c r="AO177" s="33"/>
      <c r="AP177" s="33"/>
      <c r="AQ177" s="33"/>
      <c r="AR177" s="33"/>
      <c r="AS177" s="33"/>
      <c r="AT177" s="33"/>
      <c r="AU177" s="94"/>
      <c r="AV177" s="33"/>
      <c r="AW177" s="33"/>
      <c r="AX177" s="33"/>
      <c r="AY177" s="33"/>
      <c r="AZ177" s="33"/>
      <c r="BA177" s="33"/>
      <c r="BB177" s="94"/>
      <c r="BC177" s="93"/>
      <c r="BF177" s="33"/>
    </row>
    <row r="178" spans="1:58" s="29" customFormat="1" x14ac:dyDescent="0.25">
      <c r="A178" s="93"/>
      <c r="AA178" s="33"/>
      <c r="AB178" s="33"/>
      <c r="AC178" s="33"/>
      <c r="AD178" s="33"/>
      <c r="AE178" s="33"/>
      <c r="AF178" s="33"/>
      <c r="AG178" s="94"/>
      <c r="AH178" s="33"/>
      <c r="AI178" s="33"/>
      <c r="AJ178" s="33"/>
      <c r="AK178" s="33"/>
      <c r="AL178" s="33"/>
      <c r="AM178" s="33"/>
      <c r="AN178" s="94"/>
      <c r="AO178" s="33"/>
      <c r="AP178" s="33"/>
      <c r="AQ178" s="33"/>
      <c r="AR178" s="33"/>
      <c r="AS178" s="33"/>
      <c r="AT178" s="33"/>
      <c r="AU178" s="94"/>
      <c r="AV178" s="33"/>
      <c r="AW178" s="33"/>
      <c r="AX178" s="33"/>
      <c r="AY178" s="33"/>
      <c r="AZ178" s="33"/>
      <c r="BA178" s="33"/>
      <c r="BB178" s="94"/>
      <c r="BC178" s="93"/>
      <c r="BF178" s="33"/>
    </row>
    <row r="179" spans="1:58" s="29" customFormat="1" x14ac:dyDescent="0.25">
      <c r="A179" s="93"/>
      <c r="AA179" s="33"/>
      <c r="AB179" s="33"/>
      <c r="AC179" s="33"/>
      <c r="AD179" s="33"/>
      <c r="AE179" s="33"/>
      <c r="AF179" s="33"/>
      <c r="AG179" s="94"/>
      <c r="AH179" s="33"/>
      <c r="AI179" s="33"/>
      <c r="AJ179" s="33"/>
      <c r="AK179" s="33"/>
      <c r="AL179" s="33"/>
      <c r="AM179" s="33"/>
      <c r="AN179" s="94"/>
      <c r="AO179" s="33"/>
      <c r="AP179" s="33"/>
      <c r="AQ179" s="33"/>
      <c r="AR179" s="33"/>
      <c r="AS179" s="33"/>
      <c r="AT179" s="33"/>
      <c r="AU179" s="94"/>
      <c r="AV179" s="33"/>
      <c r="AW179" s="33"/>
      <c r="AX179" s="33"/>
      <c r="AY179" s="33"/>
      <c r="AZ179" s="33"/>
      <c r="BA179" s="33"/>
      <c r="BB179" s="94"/>
      <c r="BC179" s="93"/>
      <c r="BF179" s="33"/>
    </row>
    <row r="180" spans="1:58" s="29" customFormat="1" x14ac:dyDescent="0.25">
      <c r="A180" s="93"/>
      <c r="AA180" s="33"/>
      <c r="AB180" s="33"/>
      <c r="AC180" s="33"/>
      <c r="AD180" s="33"/>
      <c r="AE180" s="33"/>
      <c r="AF180" s="33"/>
      <c r="AG180" s="94"/>
      <c r="AH180" s="33"/>
      <c r="AI180" s="33"/>
      <c r="AJ180" s="33"/>
      <c r="AK180" s="33"/>
      <c r="AL180" s="33"/>
      <c r="AM180" s="33"/>
      <c r="AN180" s="94"/>
      <c r="AO180" s="33"/>
      <c r="AP180" s="33"/>
      <c r="AQ180" s="33"/>
      <c r="AR180" s="33"/>
      <c r="AS180" s="33"/>
      <c r="AT180" s="33"/>
      <c r="AU180" s="94"/>
      <c r="AV180" s="33"/>
      <c r="AW180" s="33"/>
      <c r="AX180" s="33"/>
      <c r="AY180" s="33"/>
      <c r="AZ180" s="33"/>
      <c r="BA180" s="33"/>
      <c r="BB180" s="94"/>
      <c r="BC180" s="93"/>
      <c r="BF180" s="33"/>
    </row>
    <row r="181" spans="1:58" s="29" customFormat="1" x14ac:dyDescent="0.25">
      <c r="A181" s="93"/>
      <c r="AA181" s="33"/>
      <c r="AB181" s="33"/>
      <c r="AC181" s="33"/>
      <c r="AD181" s="33"/>
      <c r="AE181" s="33"/>
      <c r="AF181" s="33"/>
      <c r="AG181" s="94"/>
      <c r="AH181" s="33"/>
      <c r="AI181" s="33"/>
      <c r="AJ181" s="33"/>
      <c r="AK181" s="33"/>
      <c r="AL181" s="33"/>
      <c r="AM181" s="33"/>
      <c r="AN181" s="94"/>
      <c r="AO181" s="33"/>
      <c r="AP181" s="33"/>
      <c r="AQ181" s="33"/>
      <c r="AR181" s="33"/>
      <c r="AS181" s="33"/>
      <c r="AT181" s="33"/>
      <c r="AU181" s="94"/>
      <c r="AV181" s="33"/>
      <c r="AW181" s="33"/>
      <c r="AX181" s="33"/>
      <c r="AY181" s="33"/>
      <c r="AZ181" s="33"/>
      <c r="BA181" s="33"/>
      <c r="BB181" s="94"/>
      <c r="BC181" s="93"/>
      <c r="BF181" s="33"/>
    </row>
    <row r="182" spans="1:58" s="29" customFormat="1" x14ac:dyDescent="0.25">
      <c r="A182" s="93"/>
      <c r="AA182" s="33"/>
      <c r="AB182" s="33"/>
      <c r="AC182" s="33"/>
      <c r="AD182" s="33"/>
      <c r="AE182" s="33"/>
      <c r="AF182" s="33"/>
      <c r="AG182" s="94"/>
      <c r="AH182" s="33"/>
      <c r="AI182" s="33"/>
      <c r="AJ182" s="33"/>
      <c r="AK182" s="33"/>
      <c r="AL182" s="33"/>
      <c r="AM182" s="33"/>
      <c r="AN182" s="94"/>
      <c r="AO182" s="33"/>
      <c r="AP182" s="33"/>
      <c r="AQ182" s="33"/>
      <c r="AR182" s="33"/>
      <c r="AS182" s="33"/>
      <c r="AT182" s="33"/>
      <c r="AU182" s="94"/>
      <c r="AV182" s="33"/>
      <c r="AW182" s="33"/>
      <c r="AX182" s="33"/>
      <c r="AY182" s="33"/>
      <c r="AZ182" s="33"/>
      <c r="BA182" s="33"/>
      <c r="BB182" s="94"/>
      <c r="BC182" s="93"/>
      <c r="BF182" s="33"/>
    </row>
    <row r="183" spans="1:58" s="29" customFormat="1" x14ac:dyDescent="0.25">
      <c r="A183" s="93"/>
      <c r="AA183" s="33"/>
      <c r="AB183" s="33"/>
      <c r="AC183" s="33"/>
      <c r="AD183" s="33"/>
      <c r="AE183" s="33"/>
      <c r="AF183" s="33"/>
      <c r="AG183" s="94"/>
      <c r="AH183" s="33"/>
      <c r="AI183" s="33"/>
      <c r="AJ183" s="33"/>
      <c r="AK183" s="33"/>
      <c r="AL183" s="33"/>
      <c r="AM183" s="33"/>
      <c r="AN183" s="94"/>
      <c r="AO183" s="33"/>
      <c r="AP183" s="33"/>
      <c r="AQ183" s="33"/>
      <c r="AR183" s="33"/>
      <c r="AS183" s="33"/>
      <c r="AT183" s="33"/>
      <c r="AU183" s="94"/>
      <c r="AV183" s="33"/>
      <c r="AW183" s="33"/>
      <c r="AX183" s="33"/>
      <c r="AY183" s="33"/>
      <c r="AZ183" s="33"/>
      <c r="BA183" s="33"/>
      <c r="BB183" s="94"/>
      <c r="BC183" s="93"/>
      <c r="BF183" s="33"/>
    </row>
    <row r="184" spans="1:58" s="29" customFormat="1" x14ac:dyDescent="0.25">
      <c r="A184" s="93"/>
      <c r="AA184" s="33"/>
      <c r="AB184" s="33"/>
      <c r="AC184" s="33"/>
      <c r="AD184" s="33"/>
      <c r="AE184" s="33"/>
      <c r="AF184" s="33"/>
      <c r="AG184" s="94"/>
      <c r="AH184" s="33"/>
      <c r="AI184" s="33"/>
      <c r="AJ184" s="33"/>
      <c r="AK184" s="33"/>
      <c r="AL184" s="33"/>
      <c r="AM184" s="33"/>
      <c r="AN184" s="94"/>
      <c r="AO184" s="33"/>
      <c r="AP184" s="33"/>
      <c r="AQ184" s="33"/>
      <c r="AR184" s="33"/>
      <c r="AS184" s="33"/>
      <c r="AT184" s="33"/>
      <c r="AU184" s="94"/>
      <c r="AV184" s="33"/>
      <c r="AW184" s="33"/>
      <c r="AX184" s="33"/>
      <c r="AY184" s="33"/>
      <c r="AZ184" s="33"/>
      <c r="BA184" s="33"/>
      <c r="BB184" s="94"/>
      <c r="BC184" s="93"/>
      <c r="BF184" s="33"/>
    </row>
    <row r="185" spans="1:58" s="29" customFormat="1" x14ac:dyDescent="0.25">
      <c r="A185" s="93"/>
      <c r="AA185" s="33"/>
      <c r="AB185" s="33"/>
      <c r="AC185" s="33"/>
      <c r="AD185" s="33"/>
      <c r="AE185" s="33"/>
      <c r="AF185" s="33"/>
      <c r="AG185" s="94"/>
      <c r="AH185" s="33"/>
      <c r="AI185" s="33"/>
      <c r="AJ185" s="33"/>
      <c r="AK185" s="33"/>
      <c r="AL185" s="33"/>
      <c r="AM185" s="33"/>
      <c r="AN185" s="94"/>
      <c r="AO185" s="33"/>
      <c r="AP185" s="33"/>
      <c r="AQ185" s="33"/>
      <c r="AR185" s="33"/>
      <c r="AS185" s="33"/>
      <c r="AT185" s="33"/>
      <c r="AU185" s="94"/>
      <c r="AV185" s="33"/>
      <c r="AW185" s="33"/>
      <c r="AX185" s="33"/>
      <c r="AY185" s="33"/>
      <c r="AZ185" s="33"/>
      <c r="BA185" s="33"/>
      <c r="BB185" s="94"/>
      <c r="BC185" s="93"/>
      <c r="BF185" s="33"/>
    </row>
    <row r="186" spans="1:58" s="29" customFormat="1" x14ac:dyDescent="0.25">
      <c r="A186" s="93"/>
      <c r="AA186" s="33"/>
      <c r="AB186" s="33"/>
      <c r="AC186" s="33"/>
      <c r="AD186" s="33"/>
      <c r="AE186" s="33"/>
      <c r="AF186" s="33"/>
      <c r="AG186" s="94"/>
      <c r="AH186" s="33"/>
      <c r="AI186" s="33"/>
      <c r="AJ186" s="33"/>
      <c r="AK186" s="33"/>
      <c r="AL186" s="33"/>
      <c r="AM186" s="33"/>
      <c r="AN186" s="94"/>
      <c r="AO186" s="33"/>
      <c r="AP186" s="33"/>
      <c r="AQ186" s="33"/>
      <c r="AR186" s="33"/>
      <c r="AS186" s="33"/>
      <c r="AT186" s="33"/>
      <c r="AU186" s="94"/>
      <c r="AV186" s="33"/>
      <c r="AW186" s="33"/>
      <c r="AX186" s="33"/>
      <c r="AY186" s="33"/>
      <c r="AZ186" s="33"/>
      <c r="BA186" s="33"/>
      <c r="BB186" s="94"/>
      <c r="BC186" s="93"/>
      <c r="BF186" s="33"/>
    </row>
    <row r="187" spans="1:58" s="29" customFormat="1" x14ac:dyDescent="0.25">
      <c r="A187" s="93"/>
      <c r="AA187" s="33"/>
      <c r="AB187" s="33"/>
      <c r="AC187" s="33"/>
      <c r="AD187" s="33"/>
      <c r="AE187" s="33"/>
      <c r="AF187" s="33"/>
      <c r="AG187" s="94"/>
      <c r="AH187" s="33"/>
      <c r="AI187" s="33"/>
      <c r="AJ187" s="33"/>
      <c r="AK187" s="33"/>
      <c r="AL187" s="33"/>
      <c r="AM187" s="33"/>
      <c r="AN187" s="94"/>
      <c r="AO187" s="33"/>
      <c r="AP187" s="33"/>
      <c r="AQ187" s="33"/>
      <c r="AR187" s="33"/>
      <c r="AS187" s="33"/>
      <c r="AT187" s="33"/>
      <c r="AU187" s="94"/>
      <c r="AV187" s="33"/>
      <c r="AW187" s="33"/>
      <c r="AX187" s="33"/>
      <c r="AY187" s="33"/>
      <c r="AZ187" s="33"/>
      <c r="BA187" s="33"/>
      <c r="BB187" s="94"/>
      <c r="BC187" s="93"/>
      <c r="BF187" s="33"/>
    </row>
    <row r="188" spans="1:58" s="29" customFormat="1" x14ac:dyDescent="0.25">
      <c r="A188" s="93"/>
      <c r="AA188" s="33"/>
      <c r="AB188" s="33"/>
      <c r="AC188" s="33"/>
      <c r="AD188" s="33"/>
      <c r="AE188" s="33"/>
      <c r="AF188" s="33"/>
      <c r="AG188" s="94"/>
      <c r="AH188" s="33"/>
      <c r="AI188" s="33"/>
      <c r="AJ188" s="33"/>
      <c r="AK188" s="33"/>
      <c r="AL188" s="33"/>
      <c r="AM188" s="33"/>
      <c r="AN188" s="94"/>
      <c r="AO188" s="33"/>
      <c r="AP188" s="33"/>
      <c r="AQ188" s="33"/>
      <c r="AR188" s="33"/>
      <c r="AS188" s="33"/>
      <c r="AT188" s="33"/>
      <c r="AU188" s="94"/>
      <c r="AV188" s="33"/>
      <c r="AW188" s="33"/>
      <c r="AX188" s="33"/>
      <c r="AY188" s="33"/>
      <c r="AZ188" s="33"/>
      <c r="BA188" s="33"/>
      <c r="BB188" s="94"/>
      <c r="BC188" s="93"/>
      <c r="BF188" s="33"/>
    </row>
    <row r="189" spans="1:58" s="29" customFormat="1" x14ac:dyDescent="0.25">
      <c r="A189" s="93"/>
      <c r="AA189" s="33"/>
      <c r="AB189" s="33"/>
      <c r="AC189" s="33"/>
      <c r="AD189" s="33"/>
      <c r="AE189" s="33"/>
      <c r="AF189" s="33"/>
      <c r="AG189" s="94"/>
      <c r="AH189" s="33"/>
      <c r="AI189" s="33"/>
      <c r="AJ189" s="33"/>
      <c r="AK189" s="33"/>
      <c r="AL189" s="33"/>
      <c r="AM189" s="33"/>
      <c r="AN189" s="94"/>
      <c r="AO189" s="33"/>
      <c r="AP189" s="33"/>
      <c r="AQ189" s="33"/>
      <c r="AR189" s="33"/>
      <c r="AS189" s="33"/>
      <c r="AT189" s="33"/>
      <c r="AU189" s="94"/>
      <c r="AV189" s="33"/>
      <c r="AW189" s="33"/>
      <c r="AX189" s="33"/>
      <c r="AY189" s="33"/>
      <c r="AZ189" s="33"/>
      <c r="BA189" s="33"/>
      <c r="BB189" s="94"/>
      <c r="BC189" s="93"/>
      <c r="BF189" s="33"/>
    </row>
    <row r="190" spans="1:58" s="29" customFormat="1" x14ac:dyDescent="0.25">
      <c r="A190" s="93"/>
      <c r="AA190" s="33"/>
      <c r="AB190" s="33"/>
      <c r="AC190" s="33"/>
      <c r="AD190" s="33"/>
      <c r="AE190" s="33"/>
      <c r="AF190" s="33"/>
      <c r="AG190" s="94"/>
      <c r="AH190" s="33"/>
      <c r="AI190" s="33"/>
      <c r="AJ190" s="33"/>
      <c r="AK190" s="33"/>
      <c r="AL190" s="33"/>
      <c r="AM190" s="33"/>
      <c r="AN190" s="94"/>
      <c r="AO190" s="33"/>
      <c r="AP190" s="33"/>
      <c r="AQ190" s="33"/>
      <c r="AR190" s="33"/>
      <c r="AS190" s="33"/>
      <c r="AT190" s="33"/>
      <c r="AU190" s="94"/>
      <c r="AV190" s="33"/>
      <c r="AW190" s="33"/>
      <c r="AX190" s="33"/>
      <c r="AY190" s="33"/>
      <c r="AZ190" s="33"/>
      <c r="BA190" s="33"/>
      <c r="BB190" s="94"/>
      <c r="BC190" s="93"/>
      <c r="BF190" s="33"/>
    </row>
    <row r="191" spans="1:58" s="29" customFormat="1" x14ac:dyDescent="0.25">
      <c r="A191" s="93"/>
      <c r="AA191" s="33"/>
      <c r="AB191" s="33"/>
      <c r="AC191" s="33"/>
      <c r="AD191" s="33"/>
      <c r="AE191" s="33"/>
      <c r="AF191" s="33"/>
      <c r="AG191" s="94"/>
      <c r="AH191" s="33"/>
      <c r="AI191" s="33"/>
      <c r="AJ191" s="33"/>
      <c r="AK191" s="33"/>
      <c r="AL191" s="33"/>
      <c r="AM191" s="33"/>
      <c r="AN191" s="94"/>
      <c r="AO191" s="33"/>
      <c r="AP191" s="33"/>
      <c r="AQ191" s="33"/>
      <c r="AR191" s="33"/>
      <c r="AS191" s="33"/>
      <c r="AT191" s="33"/>
      <c r="AU191" s="94"/>
      <c r="AV191" s="33"/>
      <c r="AW191" s="33"/>
      <c r="AX191" s="33"/>
      <c r="AY191" s="33"/>
      <c r="AZ191" s="33"/>
      <c r="BA191" s="33"/>
      <c r="BB191" s="94"/>
      <c r="BC191" s="93"/>
      <c r="BF191" s="33"/>
    </row>
    <row r="192" spans="1:58" s="29" customFormat="1" x14ac:dyDescent="0.25">
      <c r="A192" s="93"/>
      <c r="AA192" s="33"/>
      <c r="AB192" s="33"/>
      <c r="AC192" s="33"/>
      <c r="AD192" s="33"/>
      <c r="AE192" s="33"/>
      <c r="AF192" s="33"/>
      <c r="AG192" s="94"/>
      <c r="AH192" s="33"/>
      <c r="AI192" s="33"/>
      <c r="AJ192" s="33"/>
      <c r="AK192" s="33"/>
      <c r="AL192" s="33"/>
      <c r="AM192" s="33"/>
      <c r="AN192" s="94"/>
      <c r="AO192" s="33"/>
      <c r="AP192" s="33"/>
      <c r="AQ192" s="33"/>
      <c r="AR192" s="33"/>
      <c r="AS192" s="33"/>
      <c r="AT192" s="33"/>
      <c r="AU192" s="94"/>
      <c r="AV192" s="33"/>
      <c r="AW192" s="33"/>
      <c r="AX192" s="33"/>
      <c r="AY192" s="33"/>
      <c r="AZ192" s="33"/>
      <c r="BA192" s="33"/>
      <c r="BB192" s="94"/>
      <c r="BC192" s="93"/>
      <c r="BF192" s="33"/>
    </row>
    <row r="193" spans="1:58" s="29" customFormat="1" x14ac:dyDescent="0.25">
      <c r="A193" s="93"/>
      <c r="AA193" s="33"/>
      <c r="AB193" s="33"/>
      <c r="AC193" s="33"/>
      <c r="AD193" s="33"/>
      <c r="AE193" s="33"/>
      <c r="AF193" s="33"/>
      <c r="AG193" s="94"/>
      <c r="AH193" s="33"/>
      <c r="AI193" s="33"/>
      <c r="AJ193" s="33"/>
      <c r="AK193" s="33"/>
      <c r="AL193" s="33"/>
      <c r="AM193" s="33"/>
      <c r="AN193" s="94"/>
      <c r="AO193" s="33"/>
      <c r="AP193" s="33"/>
      <c r="AQ193" s="33"/>
      <c r="AR193" s="33"/>
      <c r="AS193" s="33"/>
      <c r="AT193" s="33"/>
      <c r="AU193" s="94"/>
      <c r="AV193" s="33"/>
      <c r="AW193" s="33"/>
      <c r="AX193" s="33"/>
      <c r="AY193" s="33"/>
      <c r="AZ193" s="33"/>
      <c r="BA193" s="33"/>
      <c r="BB193" s="94"/>
      <c r="BC193" s="93"/>
      <c r="BF193" s="33"/>
    </row>
    <row r="194" spans="1:58" s="29" customFormat="1" x14ac:dyDescent="0.25">
      <c r="A194" s="93"/>
      <c r="AA194" s="33"/>
      <c r="AB194" s="33"/>
      <c r="AC194" s="33"/>
      <c r="AD194" s="33"/>
      <c r="AE194" s="33"/>
      <c r="AF194" s="33"/>
      <c r="AG194" s="94"/>
      <c r="AH194" s="33"/>
      <c r="AI194" s="33"/>
      <c r="AJ194" s="33"/>
      <c r="AK194" s="33"/>
      <c r="AL194" s="33"/>
      <c r="AM194" s="33"/>
      <c r="AN194" s="94"/>
      <c r="AO194" s="33"/>
      <c r="AP194" s="33"/>
      <c r="AQ194" s="33"/>
      <c r="AR194" s="33"/>
      <c r="AS194" s="33"/>
      <c r="AT194" s="33"/>
      <c r="AU194" s="94"/>
      <c r="AV194" s="33"/>
      <c r="AW194" s="33"/>
      <c r="AX194" s="33"/>
      <c r="AY194" s="33"/>
      <c r="AZ194" s="33"/>
      <c r="BA194" s="33"/>
      <c r="BB194" s="94"/>
      <c r="BC194" s="93"/>
      <c r="BF194" s="33"/>
    </row>
    <row r="195" spans="1:58" s="29" customFormat="1" x14ac:dyDescent="0.25">
      <c r="A195" s="93"/>
      <c r="AA195" s="33"/>
      <c r="AB195" s="33"/>
      <c r="AC195" s="33"/>
      <c r="AD195" s="33"/>
      <c r="AE195" s="33"/>
      <c r="AF195" s="33"/>
      <c r="AG195" s="94"/>
      <c r="AH195" s="33"/>
      <c r="AI195" s="33"/>
      <c r="AJ195" s="33"/>
      <c r="AK195" s="33"/>
      <c r="AL195" s="33"/>
      <c r="AM195" s="33"/>
      <c r="AN195" s="94"/>
      <c r="AO195" s="33"/>
      <c r="AP195" s="33"/>
      <c r="AQ195" s="33"/>
      <c r="AR195" s="33"/>
      <c r="AS195" s="33"/>
      <c r="AT195" s="33"/>
      <c r="AU195" s="94"/>
      <c r="AV195" s="33"/>
      <c r="AW195" s="33"/>
      <c r="AX195" s="33"/>
      <c r="AY195" s="33"/>
      <c r="AZ195" s="33"/>
      <c r="BA195" s="33"/>
      <c r="BB195" s="94"/>
      <c r="BC195" s="93"/>
      <c r="BF195" s="33"/>
    </row>
    <row r="196" spans="1:58" s="29" customFormat="1" x14ac:dyDescent="0.25">
      <c r="A196" s="93"/>
      <c r="AA196" s="33"/>
      <c r="AB196" s="33"/>
      <c r="AC196" s="33"/>
      <c r="AD196" s="33"/>
      <c r="AE196" s="33"/>
      <c r="AF196" s="33"/>
      <c r="AG196" s="94"/>
      <c r="AH196" s="33"/>
      <c r="AI196" s="33"/>
      <c r="AJ196" s="33"/>
      <c r="AK196" s="33"/>
      <c r="AL196" s="33"/>
      <c r="AM196" s="33"/>
      <c r="AN196" s="94"/>
      <c r="AO196" s="33"/>
      <c r="AP196" s="33"/>
      <c r="AQ196" s="33"/>
      <c r="AR196" s="33"/>
      <c r="AS196" s="33"/>
      <c r="AT196" s="33"/>
      <c r="AU196" s="94"/>
      <c r="AV196" s="33"/>
      <c r="AW196" s="33"/>
      <c r="AX196" s="33"/>
      <c r="AY196" s="33"/>
      <c r="AZ196" s="33"/>
      <c r="BA196" s="33"/>
      <c r="BB196" s="94"/>
      <c r="BC196" s="93"/>
      <c r="BF196" s="33"/>
    </row>
    <row r="197" spans="1:58" s="29" customFormat="1" x14ac:dyDescent="0.25">
      <c r="A197" s="93"/>
      <c r="AA197" s="33"/>
      <c r="AB197" s="33"/>
      <c r="AC197" s="33"/>
      <c r="AD197" s="33"/>
      <c r="AE197" s="33"/>
      <c r="AF197" s="33"/>
      <c r="AG197" s="94"/>
      <c r="AH197" s="33"/>
      <c r="AI197" s="33"/>
      <c r="AJ197" s="33"/>
      <c r="AK197" s="33"/>
      <c r="AL197" s="33"/>
      <c r="AM197" s="33"/>
      <c r="AN197" s="94"/>
      <c r="AO197" s="33"/>
      <c r="AP197" s="33"/>
      <c r="AQ197" s="33"/>
      <c r="AR197" s="33"/>
      <c r="AS197" s="33"/>
      <c r="AT197" s="33"/>
      <c r="AU197" s="94"/>
      <c r="AV197" s="33"/>
      <c r="AW197" s="33"/>
      <c r="AX197" s="33"/>
      <c r="AY197" s="33"/>
      <c r="AZ197" s="33"/>
      <c r="BA197" s="33"/>
      <c r="BB197" s="94"/>
      <c r="BC197" s="93"/>
      <c r="BF197" s="33"/>
    </row>
    <row r="198" spans="1:58" s="29" customFormat="1" x14ac:dyDescent="0.25">
      <c r="A198" s="93"/>
      <c r="AA198" s="33"/>
      <c r="AB198" s="33"/>
      <c r="AC198" s="33"/>
      <c r="AD198" s="33"/>
      <c r="AE198" s="33"/>
      <c r="AF198" s="33"/>
      <c r="AG198" s="94"/>
      <c r="AH198" s="33"/>
      <c r="AI198" s="33"/>
      <c r="AJ198" s="33"/>
      <c r="AK198" s="33"/>
      <c r="AL198" s="33"/>
      <c r="AM198" s="33"/>
      <c r="AN198" s="94"/>
      <c r="AO198" s="33"/>
      <c r="AP198" s="33"/>
      <c r="AQ198" s="33"/>
      <c r="AR198" s="33"/>
      <c r="AS198" s="33"/>
      <c r="AT198" s="33"/>
      <c r="AU198" s="94"/>
      <c r="AV198" s="33"/>
      <c r="AW198" s="33"/>
      <c r="AX198" s="33"/>
      <c r="AY198" s="33"/>
      <c r="AZ198" s="33"/>
      <c r="BA198" s="33"/>
      <c r="BB198" s="94"/>
      <c r="BC198" s="93"/>
      <c r="BF198" s="33"/>
    </row>
    <row r="199" spans="1:58" s="29" customFormat="1" x14ac:dyDescent="0.25">
      <c r="A199" s="93"/>
      <c r="AA199" s="33"/>
      <c r="AB199" s="33"/>
      <c r="AC199" s="33"/>
      <c r="AD199" s="33"/>
      <c r="AE199" s="33"/>
      <c r="AF199" s="33"/>
      <c r="AG199" s="94"/>
      <c r="AH199" s="33"/>
      <c r="AI199" s="33"/>
      <c r="AJ199" s="33"/>
      <c r="AK199" s="33"/>
      <c r="AL199" s="33"/>
      <c r="AM199" s="33"/>
      <c r="AN199" s="94"/>
      <c r="AO199" s="33"/>
      <c r="AP199" s="33"/>
      <c r="AQ199" s="33"/>
      <c r="AR199" s="33"/>
      <c r="AS199" s="33"/>
      <c r="AT199" s="33"/>
      <c r="AU199" s="94"/>
      <c r="AV199" s="33"/>
      <c r="AW199" s="33"/>
      <c r="AX199" s="33"/>
      <c r="AY199" s="33"/>
      <c r="AZ199" s="33"/>
      <c r="BA199" s="33"/>
      <c r="BB199" s="94"/>
      <c r="BC199" s="93"/>
      <c r="BF199" s="33"/>
    </row>
    <row r="200" spans="1:58" s="29" customFormat="1" x14ac:dyDescent="0.25">
      <c r="A200" s="93"/>
      <c r="AA200" s="33"/>
      <c r="AB200" s="33"/>
      <c r="AC200" s="33"/>
      <c r="AD200" s="33"/>
      <c r="AE200" s="33"/>
      <c r="AF200" s="33"/>
      <c r="AG200" s="94"/>
      <c r="AH200" s="33"/>
      <c r="AI200" s="33"/>
      <c r="AJ200" s="33"/>
      <c r="AK200" s="33"/>
      <c r="AL200" s="33"/>
      <c r="AM200" s="33"/>
      <c r="AN200" s="94"/>
      <c r="AO200" s="33"/>
      <c r="AP200" s="33"/>
      <c r="AQ200" s="33"/>
      <c r="AR200" s="33"/>
      <c r="AS200" s="33"/>
      <c r="AT200" s="33"/>
      <c r="AU200" s="94"/>
      <c r="AV200" s="33"/>
      <c r="AW200" s="33"/>
      <c r="AX200" s="33"/>
      <c r="AY200" s="33"/>
      <c r="AZ200" s="33"/>
      <c r="BA200" s="33"/>
      <c r="BB200" s="94"/>
      <c r="BC200" s="93"/>
      <c r="BF200" s="33"/>
    </row>
    <row r="201" spans="1:58" s="29" customFormat="1" x14ac:dyDescent="0.25">
      <c r="A201" s="93"/>
      <c r="AA201" s="33"/>
      <c r="AB201" s="33"/>
      <c r="AC201" s="33"/>
      <c r="AD201" s="33"/>
      <c r="AE201" s="33"/>
      <c r="AF201" s="33"/>
      <c r="AG201" s="94"/>
      <c r="AH201" s="33"/>
      <c r="AI201" s="33"/>
      <c r="AJ201" s="33"/>
      <c r="AK201" s="33"/>
      <c r="AL201" s="33"/>
      <c r="AM201" s="33"/>
      <c r="AN201" s="94"/>
      <c r="AO201" s="33"/>
      <c r="AP201" s="33"/>
      <c r="AQ201" s="33"/>
      <c r="AR201" s="33"/>
      <c r="AS201" s="33"/>
      <c r="AT201" s="33"/>
      <c r="AU201" s="94"/>
      <c r="AV201" s="33"/>
      <c r="AW201" s="33"/>
      <c r="AX201" s="33"/>
      <c r="AY201" s="33"/>
      <c r="AZ201" s="33"/>
      <c r="BA201" s="33"/>
      <c r="BB201" s="94"/>
      <c r="BC201" s="93"/>
      <c r="BF201" s="33"/>
    </row>
    <row r="202" spans="1:58" s="29" customFormat="1" x14ac:dyDescent="0.25">
      <c r="A202" s="93"/>
      <c r="AA202" s="33"/>
      <c r="AB202" s="33"/>
      <c r="AC202" s="33"/>
      <c r="AD202" s="33"/>
      <c r="AE202" s="33"/>
      <c r="AF202" s="33"/>
      <c r="AG202" s="94"/>
      <c r="AH202" s="33"/>
      <c r="AI202" s="33"/>
      <c r="AJ202" s="33"/>
      <c r="AK202" s="33"/>
      <c r="AL202" s="33"/>
      <c r="AM202" s="33"/>
      <c r="AN202" s="94"/>
      <c r="AO202" s="33"/>
      <c r="AP202" s="33"/>
      <c r="AQ202" s="33"/>
      <c r="AR202" s="33"/>
      <c r="AS202" s="33"/>
      <c r="AT202" s="33"/>
      <c r="AU202" s="94"/>
      <c r="AV202" s="33"/>
      <c r="AW202" s="33"/>
      <c r="AX202" s="33"/>
      <c r="AY202" s="33"/>
      <c r="AZ202" s="33"/>
      <c r="BA202" s="33"/>
      <c r="BB202" s="94"/>
      <c r="BC202" s="93"/>
      <c r="BF202" s="33"/>
    </row>
    <row r="203" spans="1:58" s="29" customFormat="1" x14ac:dyDescent="0.25">
      <c r="A203" s="93"/>
      <c r="AA203" s="33"/>
      <c r="AB203" s="33"/>
      <c r="AC203" s="33"/>
      <c r="AD203" s="33"/>
      <c r="AE203" s="33"/>
      <c r="AF203" s="33"/>
      <c r="AG203" s="94"/>
      <c r="AH203" s="33"/>
      <c r="AI203" s="33"/>
      <c r="AJ203" s="33"/>
      <c r="AK203" s="33"/>
      <c r="AL203" s="33"/>
      <c r="AM203" s="33"/>
      <c r="AN203" s="94"/>
      <c r="AO203" s="33"/>
      <c r="AP203" s="33"/>
      <c r="AQ203" s="33"/>
      <c r="AR203" s="33"/>
      <c r="AS203" s="33"/>
      <c r="AT203" s="33"/>
      <c r="AU203" s="94"/>
      <c r="AV203" s="33"/>
      <c r="AW203" s="33"/>
      <c r="AX203" s="33"/>
      <c r="AY203" s="33"/>
      <c r="AZ203" s="33"/>
      <c r="BA203" s="33"/>
      <c r="BB203" s="94"/>
      <c r="BC203" s="93"/>
      <c r="BF203" s="33"/>
    </row>
    <row r="204" spans="1:58" s="29" customFormat="1" x14ac:dyDescent="0.25">
      <c r="A204" s="93"/>
      <c r="AA204" s="33"/>
      <c r="AB204" s="33"/>
      <c r="AC204" s="33"/>
      <c r="AD204" s="33"/>
      <c r="AE204" s="33"/>
      <c r="AF204" s="33"/>
      <c r="AG204" s="94"/>
      <c r="AH204" s="33"/>
      <c r="AI204" s="33"/>
      <c r="AJ204" s="33"/>
      <c r="AK204" s="33"/>
      <c r="AL204" s="33"/>
      <c r="AM204" s="33"/>
      <c r="AN204" s="94"/>
      <c r="AO204" s="33"/>
      <c r="AP204" s="33"/>
      <c r="AQ204" s="33"/>
      <c r="AR204" s="33"/>
      <c r="AS204" s="33"/>
      <c r="AT204" s="33"/>
      <c r="AU204" s="94"/>
      <c r="AV204" s="33"/>
      <c r="AW204" s="33"/>
      <c r="AX204" s="33"/>
      <c r="AY204" s="33"/>
      <c r="AZ204" s="33"/>
      <c r="BA204" s="33"/>
      <c r="BB204" s="94"/>
      <c r="BC204" s="93"/>
      <c r="BF204" s="33"/>
    </row>
    <row r="205" spans="1:58" s="29" customFormat="1" x14ac:dyDescent="0.25">
      <c r="A205" s="93"/>
      <c r="BC205" s="93"/>
      <c r="BF205" s="33"/>
    </row>
    <row r="206" spans="1:58" s="29" customFormat="1" x14ac:dyDescent="0.25">
      <c r="A206" s="93"/>
      <c r="AA206" s="33"/>
      <c r="AB206" s="33"/>
      <c r="AC206" s="33"/>
      <c r="AD206" s="33"/>
      <c r="AE206" s="33"/>
      <c r="AF206" s="33"/>
      <c r="AG206" s="94"/>
      <c r="AH206" s="33"/>
      <c r="AI206" s="33"/>
      <c r="AJ206" s="33"/>
      <c r="AK206" s="33"/>
      <c r="AL206" s="33"/>
      <c r="AM206" s="33"/>
      <c r="AN206" s="94"/>
      <c r="AO206" s="33"/>
      <c r="AP206" s="33"/>
      <c r="AQ206" s="33"/>
      <c r="AR206" s="33"/>
      <c r="AS206" s="33"/>
      <c r="AT206" s="33"/>
      <c r="AU206" s="94"/>
      <c r="AV206" s="33"/>
      <c r="AW206" s="33"/>
      <c r="AX206" s="33"/>
      <c r="AY206" s="33"/>
      <c r="AZ206" s="33"/>
      <c r="BA206" s="33"/>
      <c r="BB206" s="94"/>
      <c r="BC206" s="93"/>
      <c r="BF206" s="33"/>
    </row>
    <row r="207" spans="1:58" s="29" customFormat="1" x14ac:dyDescent="0.25">
      <c r="A207" s="93"/>
      <c r="AA207" s="33"/>
      <c r="AB207" s="33"/>
      <c r="AC207" s="33"/>
      <c r="AD207" s="33"/>
      <c r="AE207" s="33"/>
      <c r="AF207" s="33"/>
      <c r="AG207" s="94"/>
      <c r="AH207" s="33"/>
      <c r="AI207" s="33"/>
      <c r="AJ207" s="33"/>
      <c r="AK207" s="33"/>
      <c r="AL207" s="33"/>
      <c r="AM207" s="33"/>
      <c r="AN207" s="94"/>
      <c r="AO207" s="33"/>
      <c r="AP207" s="33"/>
      <c r="AQ207" s="33"/>
      <c r="AR207" s="33"/>
      <c r="AS207" s="33"/>
      <c r="AT207" s="33"/>
      <c r="AU207" s="94"/>
      <c r="AV207" s="33"/>
      <c r="AW207" s="33"/>
      <c r="AX207" s="33"/>
      <c r="AY207" s="33"/>
      <c r="AZ207" s="33"/>
      <c r="BA207" s="33"/>
      <c r="BB207" s="94"/>
      <c r="BC207" s="93"/>
      <c r="BF207" s="33"/>
    </row>
    <row r="208" spans="1:58" s="29" customFormat="1" x14ac:dyDescent="0.25">
      <c r="A208" s="93"/>
      <c r="AA208" s="33"/>
      <c r="AB208" s="33"/>
      <c r="AC208" s="33"/>
      <c r="AD208" s="33"/>
      <c r="AE208" s="33"/>
      <c r="AF208" s="33"/>
      <c r="AG208" s="94"/>
      <c r="AH208" s="33"/>
      <c r="AI208" s="33"/>
      <c r="AJ208" s="33"/>
      <c r="AK208" s="33"/>
      <c r="AL208" s="33"/>
      <c r="AM208" s="33"/>
      <c r="AN208" s="94"/>
      <c r="AO208" s="33"/>
      <c r="AP208" s="33"/>
      <c r="AQ208" s="33"/>
      <c r="AR208" s="33"/>
      <c r="AS208" s="33"/>
      <c r="AT208" s="33"/>
      <c r="AU208" s="94"/>
      <c r="AV208" s="33"/>
      <c r="AW208" s="33"/>
      <c r="AX208" s="33"/>
      <c r="AY208" s="33"/>
      <c r="AZ208" s="33"/>
      <c r="BA208" s="33"/>
      <c r="BB208" s="94"/>
      <c r="BC208" s="93"/>
    </row>
    <row r="209" spans="1:58" s="29" customFormat="1" x14ac:dyDescent="0.25">
      <c r="A209" s="93"/>
      <c r="AA209" s="33"/>
      <c r="AB209" s="33"/>
      <c r="AC209" s="33"/>
      <c r="AD209" s="33"/>
      <c r="AE209" s="33"/>
      <c r="AF209" s="33"/>
      <c r="AG209" s="94"/>
      <c r="AH209" s="33"/>
      <c r="AI209" s="33"/>
      <c r="AJ209" s="33"/>
      <c r="AK209" s="33"/>
      <c r="AL209" s="33"/>
      <c r="AM209" s="33"/>
      <c r="AN209" s="94"/>
      <c r="AO209" s="33"/>
      <c r="AP209" s="33"/>
      <c r="AQ209" s="33"/>
      <c r="AR209" s="33"/>
      <c r="AS209" s="33"/>
      <c r="AT209" s="33"/>
      <c r="AU209" s="94"/>
      <c r="AV209" s="33"/>
      <c r="AW209" s="33"/>
      <c r="AX209" s="33"/>
      <c r="AY209" s="33"/>
      <c r="AZ209" s="33"/>
      <c r="BA209" s="33"/>
      <c r="BB209" s="94"/>
      <c r="BC209" s="93"/>
      <c r="BF209" s="33"/>
    </row>
    <row r="210" spans="1:58" s="29" customFormat="1" x14ac:dyDescent="0.25">
      <c r="A210" s="93"/>
      <c r="AA210" s="33"/>
      <c r="AB210" s="33"/>
      <c r="AC210" s="33"/>
      <c r="AD210" s="33"/>
      <c r="AE210" s="33"/>
      <c r="AF210" s="33"/>
      <c r="AG210" s="94"/>
      <c r="AH210" s="33"/>
      <c r="AI210" s="33"/>
      <c r="AJ210" s="33"/>
      <c r="AK210" s="33"/>
      <c r="AL210" s="33"/>
      <c r="AM210" s="33"/>
      <c r="AN210" s="94"/>
      <c r="AO210" s="33"/>
      <c r="AP210" s="33"/>
      <c r="AQ210" s="33"/>
      <c r="AR210" s="33"/>
      <c r="AS210" s="33"/>
      <c r="AT210" s="33"/>
      <c r="AU210" s="94"/>
      <c r="AV210" s="33"/>
      <c r="AW210" s="33"/>
      <c r="AX210" s="33"/>
      <c r="AY210" s="33"/>
      <c r="AZ210" s="33"/>
      <c r="BA210" s="33"/>
      <c r="BB210" s="94"/>
      <c r="BC210" s="93"/>
      <c r="BF210" s="33"/>
    </row>
    <row r="211" spans="1:58" s="29" customFormat="1" x14ac:dyDescent="0.25">
      <c r="A211" s="93"/>
      <c r="AA211" s="33"/>
      <c r="AB211" s="33"/>
      <c r="AC211" s="33"/>
      <c r="AD211" s="33"/>
      <c r="AE211" s="33"/>
      <c r="AF211" s="33"/>
      <c r="AG211" s="94"/>
      <c r="AH211" s="33"/>
      <c r="AI211" s="33"/>
      <c r="AJ211" s="33"/>
      <c r="AK211" s="33"/>
      <c r="AL211" s="33"/>
      <c r="AM211" s="33"/>
      <c r="AN211" s="94"/>
      <c r="AO211" s="33"/>
      <c r="AP211" s="33"/>
      <c r="AQ211" s="33"/>
      <c r="AR211" s="33"/>
      <c r="AS211" s="33"/>
      <c r="AT211" s="33"/>
      <c r="AU211" s="94"/>
      <c r="AV211" s="33"/>
      <c r="AW211" s="33"/>
      <c r="AX211" s="33"/>
      <c r="AY211" s="33"/>
      <c r="AZ211" s="33"/>
      <c r="BA211" s="33"/>
      <c r="BB211" s="94"/>
      <c r="BC211" s="93"/>
      <c r="BF211" s="33"/>
    </row>
    <row r="212" spans="1:58" s="29" customFormat="1" x14ac:dyDescent="0.25">
      <c r="A212" s="93"/>
      <c r="AA212" s="33"/>
      <c r="AB212" s="33"/>
      <c r="AC212" s="33"/>
      <c r="AD212" s="33"/>
      <c r="AE212" s="33"/>
      <c r="AF212" s="33"/>
      <c r="AG212" s="94"/>
      <c r="AH212" s="33"/>
      <c r="AI212" s="33"/>
      <c r="AJ212" s="33"/>
      <c r="AK212" s="33"/>
      <c r="AL212" s="33"/>
      <c r="AM212" s="33"/>
      <c r="AN212" s="94"/>
      <c r="AO212" s="33"/>
      <c r="AP212" s="33"/>
      <c r="AQ212" s="33"/>
      <c r="AR212" s="33"/>
      <c r="AS212" s="33"/>
      <c r="AT212" s="33"/>
      <c r="AU212" s="94"/>
      <c r="AV212" s="33"/>
      <c r="AW212" s="33"/>
      <c r="AX212" s="33"/>
      <c r="AY212" s="33"/>
      <c r="AZ212" s="33"/>
      <c r="BA212" s="33"/>
      <c r="BB212" s="94"/>
      <c r="BC212" s="93"/>
      <c r="BF212" s="33"/>
    </row>
    <row r="213" spans="1:58" s="29" customFormat="1" x14ac:dyDescent="0.25">
      <c r="A213" s="93"/>
      <c r="AA213" s="33"/>
      <c r="AB213" s="33"/>
      <c r="AC213" s="33"/>
      <c r="AD213" s="33"/>
      <c r="AE213" s="33"/>
      <c r="AF213" s="33"/>
      <c r="AG213" s="94"/>
      <c r="AH213" s="33"/>
      <c r="AI213" s="33"/>
      <c r="AJ213" s="33"/>
      <c r="AK213" s="33"/>
      <c r="AL213" s="33"/>
      <c r="AM213" s="33"/>
      <c r="AN213" s="94"/>
      <c r="AO213" s="33"/>
      <c r="AP213" s="33"/>
      <c r="AQ213" s="33"/>
      <c r="AR213" s="33"/>
      <c r="AS213" s="33"/>
      <c r="AT213" s="33"/>
      <c r="AU213" s="94"/>
      <c r="AV213" s="33"/>
      <c r="AW213" s="33"/>
      <c r="AX213" s="33"/>
      <c r="AY213" s="33"/>
      <c r="AZ213" s="33"/>
      <c r="BA213" s="33"/>
      <c r="BB213" s="94"/>
      <c r="BC213" s="93"/>
      <c r="BF213" s="33"/>
    </row>
    <row r="214" spans="1:58" s="29" customFormat="1" x14ac:dyDescent="0.25">
      <c r="A214" s="93"/>
      <c r="AA214" s="33"/>
      <c r="AB214" s="33"/>
      <c r="AC214" s="33"/>
      <c r="AD214" s="33"/>
      <c r="AE214" s="33"/>
      <c r="AF214" s="33"/>
      <c r="AG214" s="94"/>
      <c r="AH214" s="33"/>
      <c r="AI214" s="33"/>
      <c r="AJ214" s="33"/>
      <c r="AK214" s="33"/>
      <c r="AL214" s="33"/>
      <c r="AM214" s="33"/>
      <c r="AN214" s="94"/>
      <c r="AO214" s="33"/>
      <c r="AP214" s="33"/>
      <c r="AQ214" s="33"/>
      <c r="AR214" s="33"/>
      <c r="AS214" s="33"/>
      <c r="AT214" s="33"/>
      <c r="AU214" s="94"/>
      <c r="AV214" s="33"/>
      <c r="AW214" s="33"/>
      <c r="AX214" s="33"/>
      <c r="AY214" s="33"/>
      <c r="AZ214" s="33"/>
      <c r="BA214" s="33"/>
      <c r="BB214" s="94"/>
      <c r="BC214" s="93"/>
      <c r="BF214" s="33"/>
    </row>
    <row r="215" spans="1:58" s="29" customFormat="1" x14ac:dyDescent="0.25">
      <c r="A215" s="93"/>
      <c r="AA215" s="33"/>
      <c r="AB215" s="33"/>
      <c r="AC215" s="33"/>
      <c r="AD215" s="33"/>
      <c r="AE215" s="33"/>
      <c r="AF215" s="33"/>
      <c r="AG215" s="94"/>
      <c r="AH215" s="33"/>
      <c r="AI215" s="33"/>
      <c r="AJ215" s="33"/>
      <c r="AK215" s="33"/>
      <c r="AL215" s="33"/>
      <c r="AM215" s="33"/>
      <c r="AN215" s="94"/>
      <c r="AO215" s="33"/>
      <c r="AP215" s="33"/>
      <c r="AQ215" s="33"/>
      <c r="AR215" s="33"/>
      <c r="AS215" s="33"/>
      <c r="AT215" s="33"/>
      <c r="AU215" s="94"/>
      <c r="AV215" s="33"/>
      <c r="AW215" s="33"/>
      <c r="AX215" s="33"/>
      <c r="AY215" s="33"/>
      <c r="AZ215" s="33"/>
      <c r="BA215" s="33"/>
      <c r="BB215" s="94"/>
      <c r="BC215" s="93"/>
      <c r="BF215" s="33"/>
    </row>
    <row r="216" spans="1:58" s="29" customFormat="1" x14ac:dyDescent="0.25">
      <c r="A216" s="93"/>
      <c r="AA216" s="33"/>
      <c r="AB216" s="33"/>
      <c r="AC216" s="33"/>
      <c r="AD216" s="33"/>
      <c r="AE216" s="33"/>
      <c r="AF216" s="33"/>
      <c r="AG216" s="94"/>
      <c r="AH216" s="33"/>
      <c r="AI216" s="33"/>
      <c r="AJ216" s="33"/>
      <c r="AK216" s="33"/>
      <c r="AL216" s="33"/>
      <c r="AM216" s="33"/>
      <c r="AN216" s="94"/>
      <c r="AO216" s="33"/>
      <c r="AP216" s="33"/>
      <c r="AQ216" s="33"/>
      <c r="AR216" s="33"/>
      <c r="AS216" s="33"/>
      <c r="AT216" s="33"/>
      <c r="AU216" s="94"/>
      <c r="AV216" s="33"/>
      <c r="AW216" s="33"/>
      <c r="AX216" s="33"/>
      <c r="AY216" s="33"/>
      <c r="AZ216" s="33"/>
      <c r="BA216" s="33"/>
      <c r="BB216" s="94"/>
      <c r="BC216" s="93"/>
      <c r="BF216" s="33"/>
    </row>
    <row r="217" spans="1:58" s="29" customFormat="1" x14ac:dyDescent="0.25">
      <c r="A217" s="93"/>
      <c r="BC217" s="93"/>
      <c r="BF217" s="33"/>
    </row>
    <row r="218" spans="1:58" s="29" customFormat="1" x14ac:dyDescent="0.25">
      <c r="A218" s="93"/>
      <c r="BC218" s="93"/>
      <c r="BF218" s="33"/>
    </row>
    <row r="219" spans="1:58" s="29" customFormat="1" x14ac:dyDescent="0.25">
      <c r="A219" s="93"/>
      <c r="AA219" s="33"/>
      <c r="AB219" s="33"/>
      <c r="AC219" s="33"/>
      <c r="AD219" s="33"/>
      <c r="AE219" s="33"/>
      <c r="AF219" s="33"/>
      <c r="AG219" s="94"/>
      <c r="AH219" s="33"/>
      <c r="AI219" s="33"/>
      <c r="AJ219" s="33"/>
      <c r="AK219" s="33"/>
      <c r="AL219" s="33"/>
      <c r="AM219" s="33"/>
      <c r="AN219" s="94"/>
      <c r="AO219" s="33"/>
      <c r="AP219" s="33"/>
      <c r="AQ219" s="33"/>
      <c r="AR219" s="33"/>
      <c r="AS219" s="33"/>
      <c r="AT219" s="33"/>
      <c r="AU219" s="94"/>
      <c r="AV219" s="33"/>
      <c r="AW219" s="33"/>
      <c r="AX219" s="33"/>
      <c r="AY219" s="33"/>
      <c r="AZ219" s="33"/>
      <c r="BA219" s="33"/>
      <c r="BB219" s="94"/>
      <c r="BC219" s="93"/>
      <c r="BF219" s="33"/>
    </row>
    <row r="220" spans="1:58" s="29" customFormat="1" x14ac:dyDescent="0.25">
      <c r="A220" s="93"/>
      <c r="AA220" s="33"/>
      <c r="AB220" s="33"/>
      <c r="AC220" s="33"/>
      <c r="AD220" s="33"/>
      <c r="AE220" s="33"/>
      <c r="AF220" s="33"/>
      <c r="AG220" s="94"/>
      <c r="AH220" s="33"/>
      <c r="AI220" s="33"/>
      <c r="AJ220" s="33"/>
      <c r="AK220" s="33"/>
      <c r="AL220" s="33"/>
      <c r="AM220" s="33"/>
      <c r="AN220" s="94"/>
      <c r="AO220" s="33"/>
      <c r="AP220" s="33"/>
      <c r="AQ220" s="33"/>
      <c r="AR220" s="33"/>
      <c r="AS220" s="33"/>
      <c r="AT220" s="33"/>
      <c r="AU220" s="94"/>
      <c r="AV220" s="33"/>
      <c r="AW220" s="33"/>
      <c r="AX220" s="33"/>
      <c r="AY220" s="33"/>
      <c r="AZ220" s="33"/>
      <c r="BA220" s="33"/>
      <c r="BB220" s="94"/>
      <c r="BC220" s="93"/>
    </row>
    <row r="221" spans="1:58" s="29" customFormat="1" x14ac:dyDescent="0.25">
      <c r="A221" s="93"/>
      <c r="AA221" s="33"/>
      <c r="AB221" s="33"/>
      <c r="AC221" s="33"/>
      <c r="AD221" s="33"/>
      <c r="AE221" s="33"/>
      <c r="AF221" s="33"/>
      <c r="AG221" s="94"/>
      <c r="AH221" s="33"/>
      <c r="AI221" s="33"/>
      <c r="AJ221" s="33"/>
      <c r="AK221" s="33"/>
      <c r="AL221" s="33"/>
      <c r="AM221" s="33"/>
      <c r="AN221" s="94"/>
      <c r="AO221" s="33"/>
      <c r="AP221" s="33"/>
      <c r="AQ221" s="33"/>
      <c r="AR221" s="33"/>
      <c r="AS221" s="33"/>
      <c r="AT221" s="33"/>
      <c r="AU221" s="94"/>
      <c r="AV221" s="33"/>
      <c r="AW221" s="33"/>
      <c r="AX221" s="33"/>
      <c r="AY221" s="33"/>
      <c r="AZ221" s="33"/>
      <c r="BA221" s="33"/>
      <c r="BB221" s="94"/>
      <c r="BC221" s="93"/>
    </row>
    <row r="222" spans="1:58" s="29" customFormat="1" x14ac:dyDescent="0.25">
      <c r="A222" s="93"/>
      <c r="AA222" s="33"/>
      <c r="AB222" s="33"/>
      <c r="AC222" s="33"/>
      <c r="AD222" s="33"/>
      <c r="AE222" s="33"/>
      <c r="AF222" s="33"/>
      <c r="AG222" s="94"/>
      <c r="AH222" s="33"/>
      <c r="AI222" s="33"/>
      <c r="AJ222" s="33"/>
      <c r="AK222" s="33"/>
      <c r="AL222" s="33"/>
      <c r="AM222" s="33"/>
      <c r="AN222" s="94"/>
      <c r="AO222" s="33"/>
      <c r="AP222" s="33"/>
      <c r="AQ222" s="33"/>
      <c r="AR222" s="33"/>
      <c r="AS222" s="33"/>
      <c r="AT222" s="33"/>
      <c r="AU222" s="94"/>
      <c r="AV222" s="33"/>
      <c r="AW222" s="33"/>
      <c r="AX222" s="33"/>
      <c r="AY222" s="33"/>
      <c r="AZ222" s="33"/>
      <c r="BA222" s="33"/>
      <c r="BB222" s="94"/>
      <c r="BC222" s="93"/>
      <c r="BF222" s="33"/>
    </row>
    <row r="223" spans="1:58" s="29" customFormat="1" x14ac:dyDescent="0.25">
      <c r="A223" s="93"/>
      <c r="AA223" s="33"/>
      <c r="AB223" s="33"/>
      <c r="AC223" s="33"/>
      <c r="AD223" s="33"/>
      <c r="AE223" s="33"/>
      <c r="AF223" s="33"/>
      <c r="AG223" s="94"/>
      <c r="AH223" s="33"/>
      <c r="AI223" s="33"/>
      <c r="AJ223" s="33"/>
      <c r="AK223" s="33"/>
      <c r="AL223" s="33"/>
      <c r="AM223" s="33"/>
      <c r="AN223" s="94"/>
      <c r="AO223" s="33"/>
      <c r="AP223" s="33"/>
      <c r="AQ223" s="33"/>
      <c r="AR223" s="33"/>
      <c r="AS223" s="33"/>
      <c r="AT223" s="33"/>
      <c r="AU223" s="94"/>
      <c r="AV223" s="33"/>
      <c r="AW223" s="33"/>
      <c r="AX223" s="33"/>
      <c r="AY223" s="33"/>
      <c r="AZ223" s="33"/>
      <c r="BA223" s="33"/>
      <c r="BB223" s="94"/>
      <c r="BC223" s="93"/>
      <c r="BF223" s="33"/>
    </row>
    <row r="224" spans="1:58" s="29" customFormat="1" x14ac:dyDescent="0.25">
      <c r="A224" s="93"/>
      <c r="AA224" s="33"/>
      <c r="AB224" s="33"/>
      <c r="AC224" s="33"/>
      <c r="AD224" s="33"/>
      <c r="AE224" s="33"/>
      <c r="AF224" s="33"/>
      <c r="AG224" s="94"/>
      <c r="AH224" s="33"/>
      <c r="AI224" s="33"/>
      <c r="AJ224" s="33"/>
      <c r="AK224" s="33"/>
      <c r="AL224" s="33"/>
      <c r="AM224" s="33"/>
      <c r="AN224" s="94"/>
      <c r="AO224" s="33"/>
      <c r="AP224" s="33"/>
      <c r="AQ224" s="33"/>
      <c r="AR224" s="33"/>
      <c r="AS224" s="33"/>
      <c r="AT224" s="33"/>
      <c r="AU224" s="94"/>
      <c r="AV224" s="33"/>
      <c r="AW224" s="33"/>
      <c r="AX224" s="33"/>
      <c r="AY224" s="33"/>
      <c r="AZ224" s="33"/>
      <c r="BA224" s="33"/>
      <c r="BB224" s="94"/>
      <c r="BC224" s="93"/>
      <c r="BF224" s="33"/>
    </row>
    <row r="225" spans="1:58" s="29" customFormat="1" x14ac:dyDescent="0.25">
      <c r="A225" s="93"/>
      <c r="AA225" s="33"/>
      <c r="AB225" s="33"/>
      <c r="AC225" s="33"/>
      <c r="AD225" s="33"/>
      <c r="AE225" s="33"/>
      <c r="AF225" s="33"/>
      <c r="AG225" s="94"/>
      <c r="AH225" s="33"/>
      <c r="AI225" s="33"/>
      <c r="AJ225" s="33"/>
      <c r="AK225" s="33"/>
      <c r="AL225" s="33"/>
      <c r="AM225" s="33"/>
      <c r="AN225" s="94"/>
      <c r="AO225" s="33"/>
      <c r="AP225" s="33"/>
      <c r="AQ225" s="33"/>
      <c r="AR225" s="33"/>
      <c r="AS225" s="33"/>
      <c r="AT225" s="33"/>
      <c r="AU225" s="94"/>
      <c r="AV225" s="33"/>
      <c r="AW225" s="33"/>
      <c r="AX225" s="33"/>
      <c r="AY225" s="33"/>
      <c r="AZ225" s="33"/>
      <c r="BA225" s="33"/>
      <c r="BB225" s="94"/>
      <c r="BC225" s="93"/>
      <c r="BF225" s="33"/>
    </row>
    <row r="226" spans="1:58" s="29" customFormat="1" x14ac:dyDescent="0.25">
      <c r="A226" s="93"/>
      <c r="AA226" s="33"/>
      <c r="AB226" s="33"/>
      <c r="AC226" s="33"/>
      <c r="AD226" s="33"/>
      <c r="AE226" s="33"/>
      <c r="AF226" s="33"/>
      <c r="AG226" s="94"/>
      <c r="AH226" s="33"/>
      <c r="AI226" s="33"/>
      <c r="AJ226" s="33"/>
      <c r="AK226" s="33"/>
      <c r="AL226" s="33"/>
      <c r="AM226" s="33"/>
      <c r="AN226" s="94"/>
      <c r="AO226" s="33"/>
      <c r="AP226" s="33"/>
      <c r="AQ226" s="33"/>
      <c r="AR226" s="33"/>
      <c r="AS226" s="33"/>
      <c r="AT226" s="33"/>
      <c r="AU226" s="94"/>
      <c r="AV226" s="33"/>
      <c r="AW226" s="33"/>
      <c r="AX226" s="33"/>
      <c r="AY226" s="33"/>
      <c r="AZ226" s="33"/>
      <c r="BA226" s="33"/>
      <c r="BB226" s="94"/>
      <c r="BC226" s="93"/>
      <c r="BF226" s="33"/>
    </row>
    <row r="227" spans="1:58" s="29" customFormat="1" x14ac:dyDescent="0.25">
      <c r="A227" s="93"/>
      <c r="AA227" s="33"/>
      <c r="AB227" s="33"/>
      <c r="AC227" s="33"/>
      <c r="AD227" s="33"/>
      <c r="AE227" s="33"/>
      <c r="AF227" s="33"/>
      <c r="AG227" s="94"/>
      <c r="AH227" s="33"/>
      <c r="AI227" s="33"/>
      <c r="AJ227" s="33"/>
      <c r="AK227" s="33"/>
      <c r="AL227" s="33"/>
      <c r="AM227" s="33"/>
      <c r="AN227" s="94"/>
      <c r="AO227" s="33"/>
      <c r="AP227" s="33"/>
      <c r="AQ227" s="33"/>
      <c r="AR227" s="33"/>
      <c r="AS227" s="33"/>
      <c r="AT227" s="33"/>
      <c r="AU227" s="94"/>
      <c r="AV227" s="33"/>
      <c r="AW227" s="33"/>
      <c r="AX227" s="33"/>
      <c r="AY227" s="33"/>
      <c r="AZ227" s="33"/>
      <c r="BA227" s="33"/>
      <c r="BB227" s="94"/>
      <c r="BC227" s="93"/>
      <c r="BF227" s="33"/>
    </row>
    <row r="228" spans="1:58" s="29" customFormat="1" x14ac:dyDescent="0.25">
      <c r="A228" s="93"/>
      <c r="AA228" s="33"/>
      <c r="AB228" s="33"/>
      <c r="AC228" s="33"/>
      <c r="AD228" s="33"/>
      <c r="AE228" s="33"/>
      <c r="AF228" s="33"/>
      <c r="AG228" s="94"/>
      <c r="AH228" s="33"/>
      <c r="AI228" s="33"/>
      <c r="AJ228" s="33"/>
      <c r="AK228" s="33"/>
      <c r="AL228" s="33"/>
      <c r="AM228" s="33"/>
      <c r="AN228" s="94"/>
      <c r="AO228" s="33"/>
      <c r="AP228" s="33"/>
      <c r="AQ228" s="33"/>
      <c r="AR228" s="33"/>
      <c r="AS228" s="33"/>
      <c r="AT228" s="33"/>
      <c r="AU228" s="94"/>
      <c r="AV228" s="33"/>
      <c r="AW228" s="33"/>
      <c r="AX228" s="33"/>
      <c r="AY228" s="33"/>
      <c r="AZ228" s="33"/>
      <c r="BA228" s="33"/>
      <c r="BB228" s="94"/>
      <c r="BC228" s="93"/>
      <c r="BF228" s="33"/>
    </row>
    <row r="229" spans="1:58" s="29" customFormat="1" x14ac:dyDescent="0.25">
      <c r="A229" s="93"/>
      <c r="AA229" s="33"/>
      <c r="AB229" s="33"/>
      <c r="AC229" s="33"/>
      <c r="AD229" s="33"/>
      <c r="AE229" s="33"/>
      <c r="AF229" s="33"/>
      <c r="AG229" s="94"/>
      <c r="AH229" s="33"/>
      <c r="AI229" s="33"/>
      <c r="AJ229" s="33"/>
      <c r="AK229" s="33"/>
      <c r="AL229" s="33"/>
      <c r="AM229" s="33"/>
      <c r="AN229" s="94"/>
      <c r="AO229" s="33"/>
      <c r="AP229" s="33"/>
      <c r="AQ229" s="33"/>
      <c r="AR229" s="33"/>
      <c r="AS229" s="33"/>
      <c r="AT229" s="33"/>
      <c r="AU229" s="94"/>
      <c r="AV229" s="33"/>
      <c r="AW229" s="33"/>
      <c r="AX229" s="33"/>
      <c r="AY229" s="33"/>
      <c r="AZ229" s="33"/>
      <c r="BA229" s="33"/>
      <c r="BB229" s="94"/>
      <c r="BC229" s="93"/>
      <c r="BF229" s="33"/>
    </row>
    <row r="230" spans="1:58" s="29" customFormat="1" x14ac:dyDescent="0.25">
      <c r="A230" s="93"/>
      <c r="AA230" s="33"/>
      <c r="AB230" s="33"/>
      <c r="AC230" s="33"/>
      <c r="AD230" s="33"/>
      <c r="AE230" s="33"/>
      <c r="AF230" s="33"/>
      <c r="AG230" s="94"/>
      <c r="AH230" s="33"/>
      <c r="AI230" s="33"/>
      <c r="AJ230" s="33"/>
      <c r="AK230" s="33"/>
      <c r="AL230" s="33"/>
      <c r="AM230" s="33"/>
      <c r="AN230" s="94"/>
      <c r="AO230" s="33"/>
      <c r="AP230" s="33"/>
      <c r="AQ230" s="33"/>
      <c r="AR230" s="33"/>
      <c r="AS230" s="33"/>
      <c r="AT230" s="33"/>
      <c r="AU230" s="94"/>
      <c r="AV230" s="33"/>
      <c r="AW230" s="33"/>
      <c r="AX230" s="33"/>
      <c r="AY230" s="33"/>
      <c r="AZ230" s="33"/>
      <c r="BA230" s="33"/>
      <c r="BB230" s="94"/>
      <c r="BC230" s="93"/>
      <c r="BF230" s="33"/>
    </row>
    <row r="231" spans="1:58" s="29" customFormat="1" x14ac:dyDescent="0.25">
      <c r="A231" s="93"/>
      <c r="AA231" s="33"/>
      <c r="AB231" s="33"/>
      <c r="AC231" s="33"/>
      <c r="AD231" s="33"/>
      <c r="AE231" s="33"/>
      <c r="AF231" s="33"/>
      <c r="AG231" s="94"/>
      <c r="AH231" s="33"/>
      <c r="AI231" s="33"/>
      <c r="AJ231" s="33"/>
      <c r="AK231" s="33"/>
      <c r="AL231" s="33"/>
      <c r="AM231" s="33"/>
      <c r="AN231" s="94"/>
      <c r="AO231" s="33"/>
      <c r="AP231" s="33"/>
      <c r="AQ231" s="33"/>
      <c r="AR231" s="33"/>
      <c r="AS231" s="33"/>
      <c r="AT231" s="33"/>
      <c r="AU231" s="94"/>
      <c r="AV231" s="33"/>
      <c r="AW231" s="33"/>
      <c r="AX231" s="33"/>
      <c r="AY231" s="33"/>
      <c r="AZ231" s="33"/>
      <c r="BA231" s="33"/>
      <c r="BB231" s="94"/>
      <c r="BC231" s="93"/>
      <c r="BF231" s="33"/>
    </row>
    <row r="232" spans="1:58" s="29" customFormat="1" x14ac:dyDescent="0.25">
      <c r="A232" s="93"/>
      <c r="AA232" s="33"/>
      <c r="AB232" s="33"/>
      <c r="AC232" s="33"/>
      <c r="AD232" s="33"/>
      <c r="AE232" s="33"/>
      <c r="AF232" s="33"/>
      <c r="AG232" s="94"/>
      <c r="AH232" s="33"/>
      <c r="AI232" s="33"/>
      <c r="AJ232" s="33"/>
      <c r="AK232" s="33"/>
      <c r="AL232" s="33"/>
      <c r="AM232" s="33"/>
      <c r="AN232" s="94"/>
      <c r="AO232" s="33"/>
      <c r="AP232" s="33"/>
      <c r="AQ232" s="33"/>
      <c r="AR232" s="33"/>
      <c r="AS232" s="33"/>
      <c r="AT232" s="33"/>
      <c r="AU232" s="94"/>
      <c r="AV232" s="33"/>
      <c r="AW232" s="33"/>
      <c r="AX232" s="33"/>
      <c r="AY232" s="33"/>
      <c r="AZ232" s="33"/>
      <c r="BA232" s="33"/>
      <c r="BB232" s="94"/>
      <c r="BC232" s="93"/>
      <c r="BF232" s="33"/>
    </row>
    <row r="233" spans="1:58" s="29" customFormat="1" x14ac:dyDescent="0.25">
      <c r="A233" s="93"/>
      <c r="AA233" s="33"/>
      <c r="AB233" s="33"/>
      <c r="AC233" s="33"/>
      <c r="AD233" s="33"/>
      <c r="AE233" s="33"/>
      <c r="AF233" s="33"/>
      <c r="AG233" s="94"/>
      <c r="AH233" s="33"/>
      <c r="AI233" s="33"/>
      <c r="AJ233" s="33"/>
      <c r="AK233" s="33"/>
      <c r="AL233" s="33"/>
      <c r="AM233" s="33"/>
      <c r="AN233" s="94"/>
      <c r="AO233" s="33"/>
      <c r="AP233" s="33"/>
      <c r="AQ233" s="33"/>
      <c r="AR233" s="33"/>
      <c r="AS233" s="33"/>
      <c r="AT233" s="33"/>
      <c r="AU233" s="94"/>
      <c r="AV233" s="33"/>
      <c r="AW233" s="33"/>
      <c r="AX233" s="33"/>
      <c r="AY233" s="33"/>
      <c r="AZ233" s="33"/>
      <c r="BA233" s="33"/>
      <c r="BB233" s="94"/>
      <c r="BC233" s="93"/>
      <c r="BF233" s="33"/>
    </row>
    <row r="234" spans="1:58" s="29" customFormat="1" x14ac:dyDescent="0.25">
      <c r="A234" s="93"/>
      <c r="AA234" s="33"/>
      <c r="AB234" s="33"/>
      <c r="AC234" s="33"/>
      <c r="AD234" s="33"/>
      <c r="AE234" s="33"/>
      <c r="AF234" s="33"/>
      <c r="AG234" s="94"/>
      <c r="AH234" s="33"/>
      <c r="AI234" s="33"/>
      <c r="AJ234" s="33"/>
      <c r="AK234" s="33"/>
      <c r="AL234" s="33"/>
      <c r="AM234" s="33"/>
      <c r="AN234" s="94"/>
      <c r="AO234" s="33"/>
      <c r="AP234" s="33"/>
      <c r="AQ234" s="33"/>
      <c r="AR234" s="33"/>
      <c r="AS234" s="33"/>
      <c r="AT234" s="33"/>
      <c r="AU234" s="94"/>
      <c r="AV234" s="33"/>
      <c r="AW234" s="33"/>
      <c r="AX234" s="33"/>
      <c r="AY234" s="33"/>
      <c r="AZ234" s="33"/>
      <c r="BA234" s="33"/>
      <c r="BB234" s="94"/>
      <c r="BC234" s="93"/>
      <c r="BF234" s="33"/>
    </row>
    <row r="235" spans="1:58" s="29" customFormat="1" x14ac:dyDescent="0.25">
      <c r="A235" s="93"/>
      <c r="AA235" s="33"/>
      <c r="AB235" s="33"/>
      <c r="AC235" s="33"/>
      <c r="AD235" s="33"/>
      <c r="AE235" s="33"/>
      <c r="AF235" s="33"/>
      <c r="AG235" s="94"/>
      <c r="AH235" s="33"/>
      <c r="AI235" s="33"/>
      <c r="AJ235" s="33"/>
      <c r="AK235" s="33"/>
      <c r="AL235" s="33"/>
      <c r="AM235" s="33"/>
      <c r="AN235" s="94"/>
      <c r="AO235" s="33"/>
      <c r="AP235" s="33"/>
      <c r="AQ235" s="33"/>
      <c r="AR235" s="33"/>
      <c r="AS235" s="33"/>
      <c r="AT235" s="33"/>
      <c r="AU235" s="94"/>
      <c r="AV235" s="33"/>
      <c r="AW235" s="33"/>
      <c r="AX235" s="33"/>
      <c r="AY235" s="33"/>
      <c r="AZ235" s="33"/>
      <c r="BA235" s="33"/>
      <c r="BB235" s="94"/>
      <c r="BC235" s="93"/>
      <c r="BF235" s="33"/>
    </row>
    <row r="236" spans="1:58" s="29" customFormat="1" x14ac:dyDescent="0.25">
      <c r="A236" s="93"/>
      <c r="AA236" s="33"/>
      <c r="AB236" s="33"/>
      <c r="AC236" s="33"/>
      <c r="AD236" s="33"/>
      <c r="AE236" s="33"/>
      <c r="AF236" s="33"/>
      <c r="AG236" s="94"/>
      <c r="AH236" s="33"/>
      <c r="AI236" s="33"/>
      <c r="AJ236" s="33"/>
      <c r="AK236" s="33"/>
      <c r="AL236" s="33"/>
      <c r="AM236" s="33"/>
      <c r="AN236" s="94"/>
      <c r="AO236" s="33"/>
      <c r="AP236" s="33"/>
      <c r="AQ236" s="33"/>
      <c r="AR236" s="33"/>
      <c r="AS236" s="33"/>
      <c r="AT236" s="33"/>
      <c r="AU236" s="94"/>
      <c r="AV236" s="33"/>
      <c r="AW236" s="33"/>
      <c r="AX236" s="33"/>
      <c r="AY236" s="33"/>
      <c r="AZ236" s="33"/>
      <c r="BA236" s="33"/>
      <c r="BB236" s="94"/>
      <c r="BC236" s="93"/>
      <c r="BF236" s="33"/>
    </row>
    <row r="237" spans="1:58" s="29" customFormat="1" x14ac:dyDescent="0.25">
      <c r="A237" s="93"/>
      <c r="AA237" s="33"/>
      <c r="AB237" s="33"/>
      <c r="AC237" s="33"/>
      <c r="AD237" s="33"/>
      <c r="AE237" s="33"/>
      <c r="AF237" s="33"/>
      <c r="AG237" s="94"/>
      <c r="AH237" s="33"/>
      <c r="AI237" s="33"/>
      <c r="AJ237" s="33"/>
      <c r="AK237" s="33"/>
      <c r="AL237" s="33"/>
      <c r="AM237" s="33"/>
      <c r="AN237" s="94"/>
      <c r="AO237" s="33"/>
      <c r="AP237" s="33"/>
      <c r="AQ237" s="33"/>
      <c r="AR237" s="33"/>
      <c r="AS237" s="33"/>
      <c r="AT237" s="33"/>
      <c r="AU237" s="94"/>
      <c r="AV237" s="33"/>
      <c r="AW237" s="33"/>
      <c r="AX237" s="33"/>
      <c r="AY237" s="33"/>
      <c r="AZ237" s="33"/>
      <c r="BA237" s="33"/>
      <c r="BB237" s="94"/>
      <c r="BC237" s="93"/>
      <c r="BF237" s="33"/>
    </row>
    <row r="238" spans="1:58" s="29" customFormat="1" x14ac:dyDescent="0.25">
      <c r="A238" s="93"/>
      <c r="AA238" s="33"/>
      <c r="AB238" s="33"/>
      <c r="AC238" s="33"/>
      <c r="AD238" s="33"/>
      <c r="AE238" s="33"/>
      <c r="AF238" s="33"/>
      <c r="AG238" s="94"/>
      <c r="AH238" s="33"/>
      <c r="AI238" s="33"/>
      <c r="AJ238" s="33"/>
      <c r="AK238" s="33"/>
      <c r="AL238" s="33"/>
      <c r="AM238" s="33"/>
      <c r="AN238" s="94"/>
      <c r="AO238" s="33"/>
      <c r="AP238" s="33"/>
      <c r="AQ238" s="33"/>
      <c r="AR238" s="33"/>
      <c r="AS238" s="33"/>
      <c r="AT238" s="33"/>
      <c r="AU238" s="94"/>
      <c r="AV238" s="33"/>
      <c r="AW238" s="33"/>
      <c r="AX238" s="33"/>
      <c r="AY238" s="33"/>
      <c r="AZ238" s="33"/>
      <c r="BA238" s="33"/>
      <c r="BB238" s="94"/>
      <c r="BC238" s="93"/>
      <c r="BF238" s="33"/>
    </row>
    <row r="239" spans="1:58" s="29" customFormat="1" x14ac:dyDescent="0.25">
      <c r="A239" s="93"/>
      <c r="AA239" s="33"/>
      <c r="AB239" s="33"/>
      <c r="AC239" s="33"/>
      <c r="AD239" s="33"/>
      <c r="AE239" s="33"/>
      <c r="AF239" s="33"/>
      <c r="AG239" s="94"/>
      <c r="AH239" s="33"/>
      <c r="AI239" s="33"/>
      <c r="AJ239" s="33"/>
      <c r="AK239" s="33"/>
      <c r="AL239" s="33"/>
      <c r="AM239" s="33"/>
      <c r="AN239" s="94"/>
      <c r="AO239" s="33"/>
      <c r="AP239" s="33"/>
      <c r="AQ239" s="33"/>
      <c r="AR239" s="33"/>
      <c r="AS239" s="33"/>
      <c r="AT239" s="33"/>
      <c r="AU239" s="94"/>
      <c r="AV239" s="33"/>
      <c r="AW239" s="33"/>
      <c r="AX239" s="33"/>
      <c r="AY239" s="33"/>
      <c r="AZ239" s="33"/>
      <c r="BA239" s="33"/>
      <c r="BB239" s="94"/>
      <c r="BC239" s="93"/>
      <c r="BF239" s="33"/>
    </row>
    <row r="240" spans="1:58" s="29" customFormat="1" x14ac:dyDescent="0.25">
      <c r="A240" s="93"/>
      <c r="AA240" s="33"/>
      <c r="AB240" s="33"/>
      <c r="AC240" s="33"/>
      <c r="AD240" s="33"/>
      <c r="AE240" s="33"/>
      <c r="AF240" s="33"/>
      <c r="AG240" s="94"/>
      <c r="AH240" s="33"/>
      <c r="AI240" s="33"/>
      <c r="AJ240" s="33"/>
      <c r="AK240" s="33"/>
      <c r="AL240" s="33"/>
      <c r="AM240" s="33"/>
      <c r="AN240" s="94"/>
      <c r="AO240" s="33"/>
      <c r="AP240" s="33"/>
      <c r="AQ240" s="33"/>
      <c r="AR240" s="33"/>
      <c r="AS240" s="33"/>
      <c r="AT240" s="33"/>
      <c r="AU240" s="94"/>
      <c r="AV240" s="33"/>
      <c r="AW240" s="33"/>
      <c r="AX240" s="33"/>
      <c r="AY240" s="33"/>
      <c r="AZ240" s="33"/>
      <c r="BA240" s="33"/>
      <c r="BB240" s="94"/>
      <c r="BC240" s="93"/>
      <c r="BF240" s="33"/>
    </row>
    <row r="241" spans="1:58" s="29" customFormat="1" x14ac:dyDescent="0.25">
      <c r="A241" s="93"/>
      <c r="AA241" s="33"/>
      <c r="AB241" s="33"/>
      <c r="AC241" s="33"/>
      <c r="AD241" s="33"/>
      <c r="AE241" s="33"/>
      <c r="AF241" s="33"/>
      <c r="AG241" s="94"/>
      <c r="AH241" s="33"/>
      <c r="AI241" s="33"/>
      <c r="AJ241" s="33"/>
      <c r="AK241" s="33"/>
      <c r="AL241" s="33"/>
      <c r="AM241" s="33"/>
      <c r="AN241" s="94"/>
      <c r="AO241" s="33"/>
      <c r="AP241" s="33"/>
      <c r="AQ241" s="33"/>
      <c r="AR241" s="33"/>
      <c r="AS241" s="33"/>
      <c r="AT241" s="33"/>
      <c r="AU241" s="94"/>
      <c r="AV241" s="33"/>
      <c r="AW241" s="33"/>
      <c r="AX241" s="33"/>
      <c r="AY241" s="33"/>
      <c r="AZ241" s="33"/>
      <c r="BA241" s="33"/>
      <c r="BB241" s="94"/>
      <c r="BC241" s="93"/>
      <c r="BF241" s="33"/>
    </row>
    <row r="242" spans="1:58" s="29" customFormat="1" x14ac:dyDescent="0.25">
      <c r="A242" s="93"/>
      <c r="AA242" s="33"/>
      <c r="AB242" s="33"/>
      <c r="AC242" s="33"/>
      <c r="AD242" s="33"/>
      <c r="AE242" s="33"/>
      <c r="AF242" s="33"/>
      <c r="AG242" s="94"/>
      <c r="AH242" s="33"/>
      <c r="AI242" s="33"/>
      <c r="AJ242" s="33"/>
      <c r="AK242" s="33"/>
      <c r="AL242" s="33"/>
      <c r="AM242" s="33"/>
      <c r="AN242" s="94"/>
      <c r="AO242" s="33"/>
      <c r="AP242" s="33"/>
      <c r="AQ242" s="33"/>
      <c r="AR242" s="33"/>
      <c r="AS242" s="33"/>
      <c r="AT242" s="33"/>
      <c r="AU242" s="94"/>
      <c r="AV242" s="33"/>
      <c r="AW242" s="33"/>
      <c r="AX242" s="33"/>
      <c r="AY242" s="33"/>
      <c r="AZ242" s="33"/>
      <c r="BA242" s="33"/>
      <c r="BB242" s="94"/>
      <c r="BC242" s="93"/>
      <c r="BF242" s="33"/>
    </row>
    <row r="243" spans="1:58" s="29" customFormat="1" x14ac:dyDescent="0.25">
      <c r="A243" s="93"/>
      <c r="AA243" s="33"/>
      <c r="AB243" s="33"/>
      <c r="AC243" s="33"/>
      <c r="AD243" s="33"/>
      <c r="AE243" s="33"/>
      <c r="AF243" s="33"/>
      <c r="AG243" s="94"/>
      <c r="AH243" s="33"/>
      <c r="AI243" s="33"/>
      <c r="AJ243" s="33"/>
      <c r="AK243" s="33"/>
      <c r="AL243" s="33"/>
      <c r="AM243" s="33"/>
      <c r="AN243" s="94"/>
      <c r="AO243" s="33"/>
      <c r="AP243" s="33"/>
      <c r="AQ243" s="33"/>
      <c r="AR243" s="33"/>
      <c r="AS243" s="33"/>
      <c r="AT243" s="33"/>
      <c r="AU243" s="94"/>
      <c r="AV243" s="33"/>
      <c r="AW243" s="33"/>
      <c r="AX243" s="33"/>
      <c r="AY243" s="33"/>
      <c r="AZ243" s="33"/>
      <c r="BA243" s="33"/>
      <c r="BB243" s="94"/>
      <c r="BC243" s="93"/>
      <c r="BF243" s="33"/>
    </row>
    <row r="244" spans="1:58" s="29" customFormat="1" x14ac:dyDescent="0.25">
      <c r="A244" s="93"/>
      <c r="AA244" s="33"/>
      <c r="AB244" s="33"/>
      <c r="AC244" s="33"/>
      <c r="AD244" s="33"/>
      <c r="AE244" s="33"/>
      <c r="AF244" s="33"/>
      <c r="AG244" s="94"/>
      <c r="AH244" s="33"/>
      <c r="AI244" s="33"/>
      <c r="AJ244" s="33"/>
      <c r="AK244" s="33"/>
      <c r="AL244" s="33"/>
      <c r="AM244" s="33"/>
      <c r="AN244" s="94"/>
      <c r="AO244" s="33"/>
      <c r="AP244" s="33"/>
      <c r="AQ244" s="33"/>
      <c r="AR244" s="33"/>
      <c r="AS244" s="33"/>
      <c r="AT244" s="33"/>
      <c r="AU244" s="94"/>
      <c r="AV244" s="33"/>
      <c r="AW244" s="33"/>
      <c r="AX244" s="33"/>
      <c r="AY244" s="33"/>
      <c r="AZ244" s="33"/>
      <c r="BA244" s="33"/>
      <c r="BB244" s="94"/>
      <c r="BC244" s="93"/>
      <c r="BF244" s="33"/>
    </row>
    <row r="245" spans="1:58" s="29" customFormat="1" x14ac:dyDescent="0.25">
      <c r="A245" s="93"/>
      <c r="AA245" s="33"/>
      <c r="AB245" s="33"/>
      <c r="AC245" s="33"/>
      <c r="AD245" s="33"/>
      <c r="AE245" s="33"/>
      <c r="AF245" s="33"/>
      <c r="AG245" s="94"/>
      <c r="AH245" s="33"/>
      <c r="AI245" s="33"/>
      <c r="AJ245" s="33"/>
      <c r="AK245" s="33"/>
      <c r="AL245" s="33"/>
      <c r="AM245" s="33"/>
      <c r="AN245" s="94"/>
      <c r="AO245" s="33"/>
      <c r="AP245" s="33"/>
      <c r="AQ245" s="33"/>
      <c r="AR245" s="33"/>
      <c r="AS245" s="33"/>
      <c r="AT245" s="33"/>
      <c r="AU245" s="94"/>
      <c r="AV245" s="33"/>
      <c r="AW245" s="33"/>
      <c r="AX245" s="33"/>
      <c r="AY245" s="33"/>
      <c r="AZ245" s="33"/>
      <c r="BA245" s="33"/>
      <c r="BB245" s="94"/>
      <c r="BC245" s="93"/>
      <c r="BF245" s="33"/>
    </row>
    <row r="246" spans="1:58" s="29" customFormat="1" x14ac:dyDescent="0.25">
      <c r="A246" s="93"/>
      <c r="AA246" s="33"/>
      <c r="AB246" s="33"/>
      <c r="AC246" s="33"/>
      <c r="AD246" s="33"/>
      <c r="AE246" s="33"/>
      <c r="AF246" s="33"/>
      <c r="AG246" s="94"/>
      <c r="AH246" s="33"/>
      <c r="AI246" s="33"/>
      <c r="AJ246" s="33"/>
      <c r="AK246" s="33"/>
      <c r="AL246" s="33"/>
      <c r="AM246" s="33"/>
      <c r="AN246" s="94"/>
      <c r="AO246" s="33"/>
      <c r="AP246" s="33"/>
      <c r="AQ246" s="33"/>
      <c r="AR246" s="33"/>
      <c r="AS246" s="33"/>
      <c r="AT246" s="33"/>
      <c r="AU246" s="94"/>
      <c r="AV246" s="33"/>
      <c r="AW246" s="33"/>
      <c r="AX246" s="33"/>
      <c r="AY246" s="33"/>
      <c r="AZ246" s="33"/>
      <c r="BA246" s="33"/>
      <c r="BB246" s="94"/>
      <c r="BC246" s="93"/>
      <c r="BF246" s="33"/>
    </row>
    <row r="247" spans="1:58" s="29" customFormat="1" x14ac:dyDescent="0.25">
      <c r="A247" s="93"/>
      <c r="AA247" s="33"/>
      <c r="AB247" s="33"/>
      <c r="AC247" s="33"/>
      <c r="AD247" s="33"/>
      <c r="AE247" s="33"/>
      <c r="AF247" s="33"/>
      <c r="AG247" s="94"/>
      <c r="AH247" s="33"/>
      <c r="AI247" s="33"/>
      <c r="AJ247" s="33"/>
      <c r="AK247" s="33"/>
      <c r="AL247" s="33"/>
      <c r="AM247" s="33"/>
      <c r="AN247" s="94"/>
      <c r="AO247" s="33"/>
      <c r="AP247" s="33"/>
      <c r="AQ247" s="33"/>
      <c r="AR247" s="33"/>
      <c r="AS247" s="33"/>
      <c r="AT247" s="33"/>
      <c r="AU247" s="94"/>
      <c r="AV247" s="33"/>
      <c r="AW247" s="33"/>
      <c r="AX247" s="33"/>
      <c r="AY247" s="33"/>
      <c r="AZ247" s="33"/>
      <c r="BA247" s="33"/>
      <c r="BB247" s="94"/>
      <c r="BC247" s="93"/>
      <c r="BF247" s="33"/>
    </row>
    <row r="248" spans="1:58" s="29" customFormat="1" x14ac:dyDescent="0.25">
      <c r="A248" s="93"/>
      <c r="AA248" s="33"/>
      <c r="AB248" s="33"/>
      <c r="AC248" s="33"/>
      <c r="AD248" s="33"/>
      <c r="AE248" s="33"/>
      <c r="AF248" s="33"/>
      <c r="AG248" s="94"/>
      <c r="AH248" s="33"/>
      <c r="AI248" s="33"/>
      <c r="AJ248" s="33"/>
      <c r="AK248" s="33"/>
      <c r="AL248" s="33"/>
      <c r="AM248" s="33"/>
      <c r="AN248" s="94"/>
      <c r="AO248" s="33"/>
      <c r="AP248" s="33"/>
      <c r="AQ248" s="33"/>
      <c r="AR248" s="33"/>
      <c r="AS248" s="33"/>
      <c r="AT248" s="33"/>
      <c r="AU248" s="94"/>
      <c r="AV248" s="33"/>
      <c r="AW248" s="33"/>
      <c r="AX248" s="33"/>
      <c r="AY248" s="33"/>
      <c r="AZ248" s="33"/>
      <c r="BA248" s="33"/>
      <c r="BB248" s="94"/>
      <c r="BC248" s="93"/>
      <c r="BF248" s="33"/>
    </row>
    <row r="249" spans="1:58" s="29" customFormat="1" x14ac:dyDescent="0.25">
      <c r="A249" s="93"/>
      <c r="AA249" s="33"/>
      <c r="AB249" s="33"/>
      <c r="AC249" s="33"/>
      <c r="AD249" s="33"/>
      <c r="AE249" s="33"/>
      <c r="AF249" s="33"/>
      <c r="AG249" s="94"/>
      <c r="AH249" s="33"/>
      <c r="AI249" s="33"/>
      <c r="AJ249" s="33"/>
      <c r="AK249" s="33"/>
      <c r="AL249" s="33"/>
      <c r="AM249" s="33"/>
      <c r="AN249" s="94"/>
      <c r="AO249" s="33"/>
      <c r="AP249" s="33"/>
      <c r="AQ249" s="33"/>
      <c r="AR249" s="33"/>
      <c r="AS249" s="33"/>
      <c r="AT249" s="33"/>
      <c r="AU249" s="94"/>
      <c r="AV249" s="33"/>
      <c r="AW249" s="33"/>
      <c r="AX249" s="33"/>
      <c r="AY249" s="33"/>
      <c r="AZ249" s="33"/>
      <c r="BA249" s="33"/>
      <c r="BB249" s="94"/>
      <c r="BC249" s="93"/>
      <c r="BF249" s="33"/>
    </row>
    <row r="250" spans="1:58" s="29" customFormat="1" x14ac:dyDescent="0.25">
      <c r="A250" s="93"/>
      <c r="AA250" s="33"/>
      <c r="AB250" s="33"/>
      <c r="AC250" s="33"/>
      <c r="AD250" s="33"/>
      <c r="AE250" s="33"/>
      <c r="AF250" s="33"/>
      <c r="AG250" s="94"/>
      <c r="AH250" s="33"/>
      <c r="AI250" s="33"/>
      <c r="AJ250" s="33"/>
      <c r="AK250" s="33"/>
      <c r="AL250" s="33"/>
      <c r="AM250" s="33"/>
      <c r="AN250" s="94"/>
      <c r="AO250" s="33"/>
      <c r="AP250" s="33"/>
      <c r="AQ250" s="33"/>
      <c r="AR250" s="33"/>
      <c r="AS250" s="33"/>
      <c r="AT250" s="33"/>
      <c r="AU250" s="94"/>
      <c r="AV250" s="33"/>
      <c r="AW250" s="33"/>
      <c r="AX250" s="33"/>
      <c r="AY250" s="33"/>
      <c r="AZ250" s="33"/>
      <c r="BA250" s="33"/>
      <c r="BB250" s="94"/>
      <c r="BC250" s="93"/>
      <c r="BF250" s="33"/>
    </row>
    <row r="251" spans="1:58" s="29" customFormat="1" x14ac:dyDescent="0.25">
      <c r="A251" s="93"/>
      <c r="AA251" s="33"/>
      <c r="AB251" s="33"/>
      <c r="AC251" s="33"/>
      <c r="AD251" s="33"/>
      <c r="AE251" s="33"/>
      <c r="AF251" s="33"/>
      <c r="AG251" s="94"/>
      <c r="AH251" s="33"/>
      <c r="AI251" s="33"/>
      <c r="AJ251" s="33"/>
      <c r="AK251" s="33"/>
      <c r="AL251" s="33"/>
      <c r="AM251" s="33"/>
      <c r="AN251" s="94"/>
      <c r="AO251" s="33"/>
      <c r="AP251" s="33"/>
      <c r="AQ251" s="33"/>
      <c r="AR251" s="33"/>
      <c r="AS251" s="33"/>
      <c r="AT251" s="33"/>
      <c r="AU251" s="94"/>
      <c r="AV251" s="33"/>
      <c r="AW251" s="33"/>
      <c r="AX251" s="33"/>
      <c r="AY251" s="33"/>
      <c r="AZ251" s="33"/>
      <c r="BA251" s="33"/>
      <c r="BB251" s="94"/>
      <c r="BC251" s="93"/>
      <c r="BF251" s="33"/>
    </row>
    <row r="252" spans="1:58" s="29" customFormat="1" x14ac:dyDescent="0.25">
      <c r="A252" s="93"/>
      <c r="AA252" s="33"/>
      <c r="AB252" s="33"/>
      <c r="AC252" s="33"/>
      <c r="AD252" s="33"/>
      <c r="AE252" s="33"/>
      <c r="AF252" s="33"/>
      <c r="AG252" s="94"/>
      <c r="AH252" s="33"/>
      <c r="AI252" s="33"/>
      <c r="AJ252" s="33"/>
      <c r="AK252" s="33"/>
      <c r="AL252" s="33"/>
      <c r="AM252" s="33"/>
      <c r="AN252" s="94"/>
      <c r="AO252" s="33"/>
      <c r="AP252" s="33"/>
      <c r="AQ252" s="33"/>
      <c r="AR252" s="33"/>
      <c r="AS252" s="33"/>
      <c r="AT252" s="33"/>
      <c r="AU252" s="94"/>
      <c r="AV252" s="33"/>
      <c r="AW252" s="33"/>
      <c r="AX252" s="33"/>
      <c r="AY252" s="33"/>
      <c r="AZ252" s="33"/>
      <c r="BA252" s="33"/>
      <c r="BB252" s="94"/>
      <c r="BC252" s="93"/>
      <c r="BF252" s="33"/>
    </row>
    <row r="253" spans="1:58" s="29" customFormat="1" x14ac:dyDescent="0.25">
      <c r="A253" s="93"/>
      <c r="AA253" s="33"/>
      <c r="AB253" s="33"/>
      <c r="AC253" s="33"/>
      <c r="AD253" s="33"/>
      <c r="AE253" s="33"/>
      <c r="AF253" s="33"/>
      <c r="AG253" s="94"/>
      <c r="AH253" s="33"/>
      <c r="AI253" s="33"/>
      <c r="AJ253" s="33"/>
      <c r="AK253" s="33"/>
      <c r="AL253" s="33"/>
      <c r="AM253" s="33"/>
      <c r="AN253" s="94"/>
      <c r="AO253" s="33"/>
      <c r="AP253" s="33"/>
      <c r="AQ253" s="33"/>
      <c r="AR253" s="33"/>
      <c r="AS253" s="33"/>
      <c r="AT253" s="33"/>
      <c r="AU253" s="94"/>
      <c r="AV253" s="33"/>
      <c r="AW253" s="33"/>
      <c r="AX253" s="33"/>
      <c r="AY253" s="33"/>
      <c r="AZ253" s="33"/>
      <c r="BA253" s="33"/>
      <c r="BB253" s="94"/>
      <c r="BC253" s="93"/>
      <c r="BF253" s="33"/>
    </row>
    <row r="254" spans="1:58" s="29" customFormat="1" x14ac:dyDescent="0.25">
      <c r="A254" s="93"/>
      <c r="AA254" s="33"/>
      <c r="AB254" s="33"/>
      <c r="AC254" s="33"/>
      <c r="AD254" s="33"/>
      <c r="AE254" s="33"/>
      <c r="AF254" s="33"/>
      <c r="AG254" s="94"/>
      <c r="AH254" s="33"/>
      <c r="AI254" s="33"/>
      <c r="AJ254" s="33"/>
      <c r="AK254" s="33"/>
      <c r="AL254" s="33"/>
      <c r="AM254" s="33"/>
      <c r="AN254" s="94"/>
      <c r="AO254" s="33"/>
      <c r="AP254" s="33"/>
      <c r="AQ254" s="33"/>
      <c r="AR254" s="33"/>
      <c r="AS254" s="33"/>
      <c r="AT254" s="33"/>
      <c r="AU254" s="94"/>
      <c r="AV254" s="33"/>
      <c r="AW254" s="33"/>
      <c r="AX254" s="33"/>
      <c r="AY254" s="33"/>
      <c r="AZ254" s="33"/>
      <c r="BA254" s="33"/>
      <c r="BB254" s="94"/>
      <c r="BC254" s="93"/>
      <c r="BF254" s="33"/>
    </row>
    <row r="255" spans="1:58" s="29" customFormat="1" x14ac:dyDescent="0.25">
      <c r="A255" s="93"/>
      <c r="AA255" s="33"/>
      <c r="AB255" s="33"/>
      <c r="AC255" s="33"/>
      <c r="AD255" s="33"/>
      <c r="AE255" s="33"/>
      <c r="AF255" s="33"/>
      <c r="AG255" s="94"/>
      <c r="AH255" s="33"/>
      <c r="AI255" s="33"/>
      <c r="AJ255" s="33"/>
      <c r="AK255" s="33"/>
      <c r="AL255" s="33"/>
      <c r="AM255" s="33"/>
      <c r="AN255" s="94"/>
      <c r="AO255" s="33"/>
      <c r="AP255" s="33"/>
      <c r="AQ255" s="33"/>
      <c r="AR255" s="33"/>
      <c r="AS255" s="33"/>
      <c r="AT255" s="33"/>
      <c r="AU255" s="94"/>
      <c r="AV255" s="33"/>
      <c r="AW255" s="33"/>
      <c r="AX255" s="33"/>
      <c r="AY255" s="33"/>
      <c r="AZ255" s="33"/>
      <c r="BA255" s="33"/>
      <c r="BB255" s="94"/>
      <c r="BC255" s="93"/>
      <c r="BF255" s="33"/>
    </row>
    <row r="256" spans="1:58" s="29" customFormat="1" x14ac:dyDescent="0.25">
      <c r="A256" s="93"/>
      <c r="AA256" s="33"/>
      <c r="AB256" s="33"/>
      <c r="AC256" s="33"/>
      <c r="AD256" s="33"/>
      <c r="AE256" s="33"/>
      <c r="AF256" s="33"/>
      <c r="AG256" s="94"/>
      <c r="AH256" s="33"/>
      <c r="AI256" s="33"/>
      <c r="AJ256" s="33"/>
      <c r="AK256" s="33"/>
      <c r="AL256" s="33"/>
      <c r="AM256" s="33"/>
      <c r="AN256" s="94"/>
      <c r="AO256" s="33"/>
      <c r="AP256" s="33"/>
      <c r="AQ256" s="33"/>
      <c r="AR256" s="33"/>
      <c r="AS256" s="33"/>
      <c r="AT256" s="33"/>
      <c r="AU256" s="94"/>
      <c r="AV256" s="33"/>
      <c r="AW256" s="33"/>
      <c r="AX256" s="33"/>
      <c r="AY256" s="33"/>
      <c r="AZ256" s="33"/>
      <c r="BA256" s="33"/>
      <c r="BB256" s="94"/>
      <c r="BC256" s="93"/>
      <c r="BF256" s="33"/>
    </row>
    <row r="257" spans="1:58" s="29" customFormat="1" x14ac:dyDescent="0.25">
      <c r="A257" s="93"/>
      <c r="AA257" s="33"/>
      <c r="AB257" s="33"/>
      <c r="AC257" s="33"/>
      <c r="AD257" s="33"/>
      <c r="AE257" s="33"/>
      <c r="AF257" s="33"/>
      <c r="AG257" s="94"/>
      <c r="AH257" s="33"/>
      <c r="AI257" s="33"/>
      <c r="AJ257" s="33"/>
      <c r="AK257" s="33"/>
      <c r="AL257" s="33"/>
      <c r="AM257" s="33"/>
      <c r="AN257" s="94"/>
      <c r="AO257" s="33"/>
      <c r="AP257" s="33"/>
      <c r="AQ257" s="33"/>
      <c r="AR257" s="33"/>
      <c r="AS257" s="33"/>
      <c r="AT257" s="33"/>
      <c r="AU257" s="94"/>
      <c r="AV257" s="33"/>
      <c r="AW257" s="33"/>
      <c r="AX257" s="33"/>
      <c r="AY257" s="33"/>
      <c r="AZ257" s="33"/>
      <c r="BA257" s="33"/>
      <c r="BB257" s="94"/>
      <c r="BC257" s="93"/>
      <c r="BF257" s="33"/>
    </row>
    <row r="258" spans="1:58" s="29" customFormat="1" x14ac:dyDescent="0.25">
      <c r="A258" s="93"/>
      <c r="AA258" s="33"/>
      <c r="AB258" s="33"/>
      <c r="AC258" s="33"/>
      <c r="AD258" s="33"/>
      <c r="AE258" s="33"/>
      <c r="AF258" s="33"/>
      <c r="AG258" s="94"/>
      <c r="AH258" s="33"/>
      <c r="AI258" s="33"/>
      <c r="AJ258" s="33"/>
      <c r="AK258" s="33"/>
      <c r="AL258" s="33"/>
      <c r="AM258" s="33"/>
      <c r="AN258" s="94"/>
      <c r="AO258" s="33"/>
      <c r="AP258" s="33"/>
      <c r="AQ258" s="33"/>
      <c r="AR258" s="33"/>
      <c r="AS258" s="33"/>
      <c r="AT258" s="33"/>
      <c r="AU258" s="94"/>
      <c r="AV258" s="33"/>
      <c r="AW258" s="33"/>
      <c r="AX258" s="33"/>
      <c r="AY258" s="33"/>
      <c r="AZ258" s="33"/>
      <c r="BA258" s="33"/>
      <c r="BB258" s="94"/>
      <c r="BC258" s="93"/>
      <c r="BF258" s="33"/>
    </row>
    <row r="259" spans="1:58" s="29" customFormat="1" x14ac:dyDescent="0.25">
      <c r="A259" s="93"/>
      <c r="AA259" s="33"/>
      <c r="AB259" s="33"/>
      <c r="AC259" s="33"/>
      <c r="AD259" s="33"/>
      <c r="AE259" s="33"/>
      <c r="AF259" s="33"/>
      <c r="AG259" s="94"/>
      <c r="AH259" s="33"/>
      <c r="AI259" s="33"/>
      <c r="AJ259" s="33"/>
      <c r="AK259" s="33"/>
      <c r="AL259" s="33"/>
      <c r="AM259" s="33"/>
      <c r="AN259" s="94"/>
      <c r="AO259" s="33"/>
      <c r="AP259" s="33"/>
      <c r="AQ259" s="33"/>
      <c r="AR259" s="33"/>
      <c r="AS259" s="33"/>
      <c r="AT259" s="33"/>
      <c r="AU259" s="94"/>
      <c r="AV259" s="33"/>
      <c r="AW259" s="33"/>
      <c r="AX259" s="33"/>
      <c r="AY259" s="33"/>
      <c r="AZ259" s="33"/>
      <c r="BA259" s="33"/>
      <c r="BB259" s="94"/>
      <c r="BC259" s="93"/>
      <c r="BF259" s="33"/>
    </row>
    <row r="260" spans="1:58" s="29" customFormat="1" x14ac:dyDescent="0.25">
      <c r="A260" s="93"/>
      <c r="AA260" s="33"/>
      <c r="AB260" s="33"/>
      <c r="AC260" s="33"/>
      <c r="AD260" s="33"/>
      <c r="AE260" s="33"/>
      <c r="AF260" s="33"/>
      <c r="AG260" s="94"/>
      <c r="AH260" s="33"/>
      <c r="AI260" s="33"/>
      <c r="AJ260" s="33"/>
      <c r="AK260" s="33"/>
      <c r="AL260" s="33"/>
      <c r="AM260" s="33"/>
      <c r="AN260" s="94"/>
      <c r="AO260" s="33"/>
      <c r="AP260" s="33"/>
      <c r="AQ260" s="33"/>
      <c r="AR260" s="33"/>
      <c r="AS260" s="33"/>
      <c r="AT260" s="33"/>
      <c r="AU260" s="94"/>
      <c r="AV260" s="33"/>
      <c r="AW260" s="33"/>
      <c r="AX260" s="33"/>
      <c r="AY260" s="33"/>
      <c r="AZ260" s="33"/>
      <c r="BA260" s="33"/>
      <c r="BB260" s="94"/>
      <c r="BC260" s="93"/>
      <c r="BF260" s="33"/>
    </row>
    <row r="261" spans="1:58" s="29" customFormat="1" x14ac:dyDescent="0.25">
      <c r="A261" s="93"/>
      <c r="AA261" s="33"/>
      <c r="AB261" s="33"/>
      <c r="AC261" s="33"/>
      <c r="AD261" s="33"/>
      <c r="AE261" s="33"/>
      <c r="AF261" s="33"/>
      <c r="AG261" s="94"/>
      <c r="AH261" s="33"/>
      <c r="AI261" s="33"/>
      <c r="AJ261" s="33"/>
      <c r="AK261" s="33"/>
      <c r="AL261" s="33"/>
      <c r="AM261" s="33"/>
      <c r="AN261" s="94"/>
      <c r="AO261" s="33"/>
      <c r="AP261" s="33"/>
      <c r="AQ261" s="33"/>
      <c r="AR261" s="33"/>
      <c r="AS261" s="33"/>
      <c r="AT261" s="33"/>
      <c r="AU261" s="94"/>
      <c r="AV261" s="33"/>
      <c r="AW261" s="33"/>
      <c r="AX261" s="33"/>
      <c r="AY261" s="33"/>
      <c r="AZ261" s="33"/>
      <c r="BA261" s="33"/>
      <c r="BB261" s="94"/>
      <c r="BC261" s="93"/>
      <c r="BF261" s="33"/>
    </row>
    <row r="262" spans="1:58" s="29" customFormat="1" x14ac:dyDescent="0.25">
      <c r="A262" s="93"/>
      <c r="AA262" s="33"/>
      <c r="AB262" s="33"/>
      <c r="AC262" s="33"/>
      <c r="AD262" s="33"/>
      <c r="AE262" s="33"/>
      <c r="AF262" s="33"/>
      <c r="AG262" s="94"/>
      <c r="AH262" s="33"/>
      <c r="AI262" s="33"/>
      <c r="AJ262" s="33"/>
      <c r="AK262" s="33"/>
      <c r="AL262" s="33"/>
      <c r="AM262" s="33"/>
      <c r="AN262" s="94"/>
      <c r="AO262" s="33"/>
      <c r="AP262" s="33"/>
      <c r="AQ262" s="33"/>
      <c r="AR262" s="33"/>
      <c r="AS262" s="33"/>
      <c r="AT262" s="33"/>
      <c r="AU262" s="94"/>
      <c r="AV262" s="33"/>
      <c r="AW262" s="33"/>
      <c r="AX262" s="33"/>
      <c r="AY262" s="33"/>
      <c r="AZ262" s="33"/>
      <c r="BA262" s="33"/>
      <c r="BB262" s="94"/>
      <c r="BC262" s="93"/>
      <c r="BF262" s="33"/>
    </row>
    <row r="263" spans="1:58" s="29" customFormat="1" x14ac:dyDescent="0.25">
      <c r="A263" s="93"/>
      <c r="AA263" s="33"/>
      <c r="AB263" s="33"/>
      <c r="AC263" s="33"/>
      <c r="AD263" s="33"/>
      <c r="AE263" s="33"/>
      <c r="AF263" s="33"/>
      <c r="AG263" s="94"/>
      <c r="AH263" s="33"/>
      <c r="AI263" s="33"/>
      <c r="AJ263" s="33"/>
      <c r="AK263" s="33"/>
      <c r="AL263" s="33"/>
      <c r="AM263" s="33"/>
      <c r="AN263" s="94"/>
      <c r="AO263" s="33"/>
      <c r="AP263" s="33"/>
      <c r="AQ263" s="33"/>
      <c r="AR263" s="33"/>
      <c r="AS263" s="33"/>
      <c r="AT263" s="33"/>
      <c r="AU263" s="94"/>
      <c r="AV263" s="33"/>
      <c r="AW263" s="33"/>
      <c r="AX263" s="33"/>
      <c r="AY263" s="33"/>
      <c r="AZ263" s="33"/>
      <c r="BA263" s="33"/>
      <c r="BB263" s="94"/>
      <c r="BC263" s="93"/>
      <c r="BF263" s="33"/>
    </row>
    <row r="264" spans="1:58" s="29" customFormat="1" x14ac:dyDescent="0.25">
      <c r="A264" s="93"/>
      <c r="AA264" s="33"/>
      <c r="AB264" s="33"/>
      <c r="AC264" s="33"/>
      <c r="AD264" s="33"/>
      <c r="AE264" s="33"/>
      <c r="AF264" s="33"/>
      <c r="AG264" s="94"/>
      <c r="AH264" s="33"/>
      <c r="AI264" s="33"/>
      <c r="AJ264" s="33"/>
      <c r="AK264" s="33"/>
      <c r="AL264" s="33"/>
      <c r="AM264" s="33"/>
      <c r="AN264" s="94"/>
      <c r="AO264" s="33"/>
      <c r="AP264" s="33"/>
      <c r="AQ264" s="33"/>
      <c r="AR264" s="33"/>
      <c r="AS264" s="33"/>
      <c r="AT264" s="33"/>
      <c r="AU264" s="94"/>
      <c r="AV264" s="33"/>
      <c r="AW264" s="33"/>
      <c r="AX264" s="33"/>
      <c r="AY264" s="33"/>
      <c r="AZ264" s="33"/>
      <c r="BA264" s="33"/>
      <c r="BB264" s="94"/>
      <c r="BC264" s="93"/>
      <c r="BF264" s="33"/>
    </row>
    <row r="265" spans="1:58" s="29" customFormat="1" x14ac:dyDescent="0.25">
      <c r="A265" s="93"/>
      <c r="AA265" s="33"/>
      <c r="AB265" s="33"/>
      <c r="AC265" s="33"/>
      <c r="AD265" s="33"/>
      <c r="AE265" s="33"/>
      <c r="AF265" s="33"/>
      <c r="AG265" s="94"/>
      <c r="AH265" s="33"/>
      <c r="AI265" s="33"/>
      <c r="AJ265" s="33"/>
      <c r="AK265" s="33"/>
      <c r="AL265" s="33"/>
      <c r="AM265" s="33"/>
      <c r="AN265" s="94"/>
      <c r="AO265" s="33"/>
      <c r="AP265" s="33"/>
      <c r="AQ265" s="33"/>
      <c r="AR265" s="33"/>
      <c r="AS265" s="33"/>
      <c r="AT265" s="33"/>
      <c r="AU265" s="94"/>
      <c r="AV265" s="33"/>
      <c r="AW265" s="33"/>
      <c r="AX265" s="33"/>
      <c r="AY265" s="33"/>
      <c r="AZ265" s="33"/>
      <c r="BA265" s="33"/>
      <c r="BB265" s="94"/>
      <c r="BC265" s="93"/>
      <c r="BF265" s="33"/>
    </row>
    <row r="266" spans="1:58" s="29" customFormat="1" x14ac:dyDescent="0.25">
      <c r="A266" s="93"/>
      <c r="AA266" s="33"/>
      <c r="AB266" s="33"/>
      <c r="AC266" s="33"/>
      <c r="AD266" s="33"/>
      <c r="AE266" s="33"/>
      <c r="AF266" s="33"/>
      <c r="AG266" s="94"/>
      <c r="AH266" s="33"/>
      <c r="AI266" s="33"/>
      <c r="AJ266" s="33"/>
      <c r="AK266" s="33"/>
      <c r="AL266" s="33"/>
      <c r="AM266" s="33"/>
      <c r="AN266" s="94"/>
      <c r="AO266" s="33"/>
      <c r="AP266" s="33"/>
      <c r="AQ266" s="33"/>
      <c r="AR266" s="33"/>
      <c r="AS266" s="33"/>
      <c r="AT266" s="33"/>
      <c r="AU266" s="94"/>
      <c r="AV266" s="33"/>
      <c r="AW266" s="33"/>
      <c r="AX266" s="33"/>
      <c r="AY266" s="33"/>
      <c r="AZ266" s="33"/>
      <c r="BA266" s="33"/>
      <c r="BB266" s="94"/>
      <c r="BC266" s="93"/>
      <c r="BF266" s="33"/>
    </row>
    <row r="267" spans="1:58" s="29" customFormat="1" x14ac:dyDescent="0.25">
      <c r="A267" s="93"/>
      <c r="AA267" s="33"/>
      <c r="AB267" s="33"/>
      <c r="AC267" s="33"/>
      <c r="AD267" s="33"/>
      <c r="AE267" s="33"/>
      <c r="AF267" s="33"/>
      <c r="AG267" s="94"/>
      <c r="AH267" s="33"/>
      <c r="AI267" s="33"/>
      <c r="AJ267" s="33"/>
      <c r="AK267" s="33"/>
      <c r="AL267" s="33"/>
      <c r="AM267" s="33"/>
      <c r="AN267" s="94"/>
      <c r="AO267" s="33"/>
      <c r="AP267" s="33"/>
      <c r="AQ267" s="33"/>
      <c r="AR267" s="33"/>
      <c r="AS267" s="33"/>
      <c r="AT267" s="33"/>
      <c r="AU267" s="94"/>
      <c r="AV267" s="33"/>
      <c r="AW267" s="33"/>
      <c r="AX267" s="33"/>
      <c r="AY267" s="33"/>
      <c r="AZ267" s="33"/>
      <c r="BA267" s="33"/>
      <c r="BB267" s="94"/>
      <c r="BC267" s="93"/>
      <c r="BF267" s="33"/>
    </row>
    <row r="268" spans="1:58" s="29" customFormat="1" x14ac:dyDescent="0.25">
      <c r="A268" s="93"/>
      <c r="AA268" s="33"/>
      <c r="AB268" s="33"/>
      <c r="AC268" s="33"/>
      <c r="AD268" s="33"/>
      <c r="AE268" s="33"/>
      <c r="AF268" s="33"/>
      <c r="AG268" s="94"/>
      <c r="AH268" s="33"/>
      <c r="AI268" s="33"/>
      <c r="AJ268" s="33"/>
      <c r="AK268" s="33"/>
      <c r="AL268" s="33"/>
      <c r="AM268" s="33"/>
      <c r="AN268" s="94"/>
      <c r="AO268" s="33"/>
      <c r="AP268" s="33"/>
      <c r="AQ268" s="33"/>
      <c r="AR268" s="33"/>
      <c r="AS268" s="33"/>
      <c r="AT268" s="33"/>
      <c r="AU268" s="94"/>
      <c r="AV268" s="33"/>
      <c r="AW268" s="33"/>
      <c r="AX268" s="33"/>
      <c r="AY268" s="33"/>
      <c r="AZ268" s="33"/>
      <c r="BA268" s="33"/>
      <c r="BB268" s="94"/>
      <c r="BC268" s="93"/>
      <c r="BF268" s="33"/>
    </row>
    <row r="269" spans="1:58" s="29" customFormat="1" x14ac:dyDescent="0.25">
      <c r="A269" s="93"/>
      <c r="AA269" s="33"/>
      <c r="AB269" s="33"/>
      <c r="AC269" s="33"/>
      <c r="AD269" s="33"/>
      <c r="AE269" s="33"/>
      <c r="AF269" s="33"/>
      <c r="AG269" s="94"/>
      <c r="AH269" s="33"/>
      <c r="AI269" s="33"/>
      <c r="AJ269" s="33"/>
      <c r="AK269" s="33"/>
      <c r="AL269" s="33"/>
      <c r="AM269" s="33"/>
      <c r="AN269" s="94"/>
      <c r="AO269" s="33"/>
      <c r="AP269" s="33"/>
      <c r="AQ269" s="33"/>
      <c r="AR269" s="33"/>
      <c r="AS269" s="33"/>
      <c r="AT269" s="33"/>
      <c r="AU269" s="94"/>
      <c r="AV269" s="33"/>
      <c r="AW269" s="33"/>
      <c r="AX269" s="33"/>
      <c r="AY269" s="33"/>
      <c r="AZ269" s="33"/>
      <c r="BA269" s="33"/>
      <c r="BB269" s="94"/>
      <c r="BC269" s="93"/>
      <c r="BF269" s="33"/>
    </row>
    <row r="270" spans="1:58" s="29" customFormat="1" x14ac:dyDescent="0.25">
      <c r="A270" s="93"/>
      <c r="AA270" s="33"/>
      <c r="AB270" s="33"/>
      <c r="AC270" s="33"/>
      <c r="AD270" s="33"/>
      <c r="AE270" s="33"/>
      <c r="AF270" s="33"/>
      <c r="AG270" s="94"/>
      <c r="AH270" s="33"/>
      <c r="AI270" s="33"/>
      <c r="AJ270" s="33"/>
      <c r="AK270" s="33"/>
      <c r="AL270" s="33"/>
      <c r="AM270" s="33"/>
      <c r="AN270" s="94"/>
      <c r="AO270" s="33"/>
      <c r="AP270" s="33"/>
      <c r="AQ270" s="33"/>
      <c r="AR270" s="33"/>
      <c r="AS270" s="33"/>
      <c r="AT270" s="33"/>
      <c r="AU270" s="94"/>
      <c r="AV270" s="33"/>
      <c r="AW270" s="33"/>
      <c r="AX270" s="33"/>
      <c r="AY270" s="33"/>
      <c r="AZ270" s="33"/>
      <c r="BA270" s="33"/>
      <c r="BB270" s="94"/>
      <c r="BC270" s="93"/>
      <c r="BF270" s="33"/>
    </row>
    <row r="271" spans="1:58" s="29" customFormat="1" x14ac:dyDescent="0.25">
      <c r="A271" s="93"/>
      <c r="AA271" s="33"/>
      <c r="AB271" s="33"/>
      <c r="AC271" s="33"/>
      <c r="AD271" s="33"/>
      <c r="AE271" s="33"/>
      <c r="AF271" s="33"/>
      <c r="AG271" s="94"/>
      <c r="AH271" s="33"/>
      <c r="AI271" s="33"/>
      <c r="AJ271" s="33"/>
      <c r="AK271" s="33"/>
      <c r="AL271" s="33"/>
      <c r="AM271" s="33"/>
      <c r="AN271" s="94"/>
      <c r="AO271" s="33"/>
      <c r="AP271" s="33"/>
      <c r="AQ271" s="33"/>
      <c r="AR271" s="33"/>
      <c r="AS271" s="33"/>
      <c r="AT271" s="33"/>
      <c r="AU271" s="94"/>
      <c r="AV271" s="33"/>
      <c r="AW271" s="33"/>
      <c r="AX271" s="33"/>
      <c r="AY271" s="33"/>
      <c r="AZ271" s="33"/>
      <c r="BA271" s="33"/>
      <c r="BB271" s="94"/>
      <c r="BC271" s="93"/>
      <c r="BF271" s="33"/>
    </row>
    <row r="272" spans="1:58" s="29" customFormat="1" x14ac:dyDescent="0.25">
      <c r="A272" s="93"/>
      <c r="BC272" s="93"/>
      <c r="BF272" s="33"/>
    </row>
    <row r="273" spans="1:58" s="29" customFormat="1" x14ac:dyDescent="0.25">
      <c r="A273" s="93"/>
      <c r="AA273" s="33"/>
      <c r="AB273" s="33"/>
      <c r="AC273" s="33"/>
      <c r="AD273" s="33"/>
      <c r="AE273" s="33"/>
      <c r="AF273" s="33"/>
      <c r="AG273" s="94"/>
      <c r="AH273" s="33"/>
      <c r="AI273" s="33"/>
      <c r="AJ273" s="33"/>
      <c r="AK273" s="33"/>
      <c r="AL273" s="33"/>
      <c r="AM273" s="33"/>
      <c r="AN273" s="94"/>
      <c r="AO273" s="33"/>
      <c r="AP273" s="33"/>
      <c r="AQ273" s="33"/>
      <c r="AR273" s="33"/>
      <c r="AS273" s="33"/>
      <c r="AT273" s="33"/>
      <c r="AU273" s="94"/>
      <c r="AV273" s="33"/>
      <c r="AW273" s="33"/>
      <c r="AX273" s="33"/>
      <c r="AY273" s="33"/>
      <c r="AZ273" s="33"/>
      <c r="BA273" s="33"/>
      <c r="BB273" s="94"/>
      <c r="BC273" s="93"/>
      <c r="BF273" s="33"/>
    </row>
    <row r="274" spans="1:58" s="29" customFormat="1" x14ac:dyDescent="0.25">
      <c r="A274" s="93"/>
      <c r="BC274" s="93"/>
      <c r="BF274" s="33"/>
    </row>
    <row r="275" spans="1:58" s="29" customFormat="1" x14ac:dyDescent="0.25">
      <c r="A275" s="93"/>
      <c r="AA275" s="33"/>
      <c r="AB275" s="33"/>
      <c r="AC275" s="33"/>
      <c r="AD275" s="33"/>
      <c r="AE275" s="33"/>
      <c r="AF275" s="33"/>
      <c r="AG275" s="94"/>
      <c r="AH275" s="33"/>
      <c r="AI275" s="33"/>
      <c r="AJ275" s="33"/>
      <c r="AK275" s="33"/>
      <c r="AL275" s="33"/>
      <c r="AM275" s="33"/>
      <c r="AN275" s="94"/>
      <c r="AO275" s="33"/>
      <c r="AP275" s="33"/>
      <c r="AQ275" s="33"/>
      <c r="AR275" s="33"/>
      <c r="AS275" s="33"/>
      <c r="AT275" s="33"/>
      <c r="AU275" s="94"/>
      <c r="AV275" s="33"/>
      <c r="AW275" s="33"/>
      <c r="AX275" s="33"/>
      <c r="AY275" s="33"/>
      <c r="AZ275" s="33"/>
      <c r="BA275" s="33"/>
      <c r="BB275" s="94"/>
      <c r="BC275" s="93"/>
    </row>
    <row r="276" spans="1:58" s="29" customFormat="1" x14ac:dyDescent="0.25">
      <c r="A276" s="93"/>
      <c r="AA276" s="33"/>
      <c r="AB276" s="33"/>
      <c r="AC276" s="33"/>
      <c r="AD276" s="33"/>
      <c r="AE276" s="33"/>
      <c r="AF276" s="33"/>
      <c r="AG276" s="94"/>
      <c r="AH276" s="33"/>
      <c r="AI276" s="33"/>
      <c r="AJ276" s="33"/>
      <c r="AK276" s="33"/>
      <c r="AL276" s="33"/>
      <c r="AM276" s="33"/>
      <c r="AN276" s="94"/>
      <c r="AO276" s="33"/>
      <c r="AP276" s="33"/>
      <c r="AQ276" s="33"/>
      <c r="AR276" s="33"/>
      <c r="AS276" s="33"/>
      <c r="AT276" s="33"/>
      <c r="AU276" s="94"/>
      <c r="AV276" s="33"/>
      <c r="AW276" s="33"/>
      <c r="AX276" s="33"/>
      <c r="AY276" s="33"/>
      <c r="AZ276" s="33"/>
      <c r="BA276" s="33"/>
      <c r="BB276" s="94"/>
      <c r="BC276" s="93"/>
      <c r="BF276" s="33"/>
    </row>
    <row r="277" spans="1:58" s="29" customFormat="1" x14ac:dyDescent="0.25">
      <c r="A277" s="93"/>
      <c r="AA277" s="33"/>
      <c r="AB277" s="33"/>
      <c r="AC277" s="33"/>
      <c r="AD277" s="33"/>
      <c r="AE277" s="33"/>
      <c r="AF277" s="33"/>
      <c r="AG277" s="94"/>
      <c r="AH277" s="33"/>
      <c r="AI277" s="33"/>
      <c r="AJ277" s="33"/>
      <c r="AK277" s="33"/>
      <c r="AL277" s="33"/>
      <c r="AM277" s="33"/>
      <c r="AN277" s="94"/>
      <c r="AO277" s="33"/>
      <c r="AP277" s="33"/>
      <c r="AQ277" s="33"/>
      <c r="AR277" s="33"/>
      <c r="AS277" s="33"/>
      <c r="AT277" s="33"/>
      <c r="AU277" s="94"/>
      <c r="AV277" s="33"/>
      <c r="AW277" s="33"/>
      <c r="AX277" s="33"/>
      <c r="AY277" s="33"/>
      <c r="AZ277" s="33"/>
      <c r="BA277" s="33"/>
      <c r="BB277" s="94"/>
      <c r="BC277" s="93"/>
    </row>
    <row r="278" spans="1:58" s="29" customFormat="1" x14ac:dyDescent="0.25">
      <c r="A278" s="93"/>
      <c r="AA278" s="33"/>
      <c r="AB278" s="33"/>
      <c r="AC278" s="33"/>
      <c r="AD278" s="33"/>
      <c r="AE278" s="33"/>
      <c r="AF278" s="33"/>
      <c r="AG278" s="94"/>
      <c r="AH278" s="33"/>
      <c r="AI278" s="33"/>
      <c r="AJ278" s="33"/>
      <c r="AK278" s="33"/>
      <c r="AL278" s="33"/>
      <c r="AM278" s="33"/>
      <c r="AN278" s="94"/>
      <c r="AO278" s="33"/>
      <c r="AP278" s="33"/>
      <c r="AQ278" s="33"/>
      <c r="AR278" s="33"/>
      <c r="AS278" s="33"/>
      <c r="AT278" s="33"/>
      <c r="AU278" s="94"/>
      <c r="AV278" s="33"/>
      <c r="AW278" s="33"/>
      <c r="AX278" s="33"/>
      <c r="AY278" s="33"/>
      <c r="AZ278" s="33"/>
      <c r="BA278" s="33"/>
      <c r="BB278" s="94"/>
      <c r="BC278" s="93"/>
      <c r="BF278" s="33"/>
    </row>
    <row r="279" spans="1:58" s="29" customFormat="1" x14ac:dyDescent="0.25">
      <c r="A279" s="93"/>
      <c r="AA279" s="33"/>
      <c r="AB279" s="33"/>
      <c r="AC279" s="33"/>
      <c r="AD279" s="33"/>
      <c r="AE279" s="33"/>
      <c r="AF279" s="33"/>
      <c r="AG279" s="94"/>
      <c r="AH279" s="33"/>
      <c r="AI279" s="33"/>
      <c r="AJ279" s="33"/>
      <c r="AK279" s="33"/>
      <c r="AL279" s="33"/>
      <c r="AM279" s="33"/>
      <c r="AN279" s="94"/>
      <c r="AO279" s="33"/>
      <c r="AP279" s="33"/>
      <c r="AQ279" s="33"/>
      <c r="AR279" s="33"/>
      <c r="AS279" s="33"/>
      <c r="AT279" s="33"/>
      <c r="AU279" s="94"/>
      <c r="AV279" s="33"/>
      <c r="AW279" s="33"/>
      <c r="AX279" s="33"/>
      <c r="AY279" s="33"/>
      <c r="AZ279" s="33"/>
      <c r="BA279" s="33"/>
      <c r="BB279" s="94"/>
      <c r="BC279" s="93"/>
      <c r="BF279" s="33"/>
    </row>
    <row r="280" spans="1:58" s="29" customFormat="1" x14ac:dyDescent="0.25">
      <c r="A280" s="93"/>
      <c r="AA280" s="33"/>
      <c r="AB280" s="33"/>
      <c r="AC280" s="33"/>
      <c r="AD280" s="33"/>
      <c r="AE280" s="33"/>
      <c r="AF280" s="33"/>
      <c r="AG280" s="94"/>
      <c r="AH280" s="33"/>
      <c r="AI280" s="33"/>
      <c r="AJ280" s="33"/>
      <c r="AK280" s="33"/>
      <c r="AL280" s="33"/>
      <c r="AM280" s="33"/>
      <c r="AN280" s="94"/>
      <c r="AO280" s="33"/>
      <c r="AP280" s="33"/>
      <c r="AQ280" s="33"/>
      <c r="AR280" s="33"/>
      <c r="AS280" s="33"/>
      <c r="AT280" s="33"/>
      <c r="AU280" s="94"/>
      <c r="AV280" s="33"/>
      <c r="AW280" s="33"/>
      <c r="AX280" s="33"/>
      <c r="AY280" s="33"/>
      <c r="AZ280" s="33"/>
      <c r="BA280" s="33"/>
      <c r="BB280" s="94"/>
      <c r="BC280" s="93"/>
      <c r="BF280" s="33"/>
    </row>
    <row r="281" spans="1:58" s="29" customFormat="1" x14ac:dyDescent="0.25">
      <c r="A281" s="93"/>
      <c r="AA281" s="33"/>
      <c r="AB281" s="33"/>
      <c r="AC281" s="33"/>
      <c r="AD281" s="33"/>
      <c r="AE281" s="33"/>
      <c r="AF281" s="33"/>
      <c r="AG281" s="94"/>
      <c r="AH281" s="33"/>
      <c r="AI281" s="33"/>
      <c r="AJ281" s="33"/>
      <c r="AK281" s="33"/>
      <c r="AL281" s="33"/>
      <c r="AM281" s="33"/>
      <c r="AN281" s="94"/>
      <c r="AO281" s="33"/>
      <c r="AP281" s="33"/>
      <c r="AQ281" s="33"/>
      <c r="AR281" s="33"/>
      <c r="AS281" s="33"/>
      <c r="AT281" s="33"/>
      <c r="AU281" s="94"/>
      <c r="AV281" s="33"/>
      <c r="AW281" s="33"/>
      <c r="AX281" s="33"/>
      <c r="AY281" s="33"/>
      <c r="AZ281" s="33"/>
      <c r="BA281" s="33"/>
      <c r="BB281" s="94"/>
      <c r="BC281" s="93"/>
      <c r="BF281" s="33"/>
    </row>
    <row r="282" spans="1:58" s="29" customFormat="1" x14ac:dyDescent="0.25">
      <c r="A282" s="93"/>
      <c r="BC282" s="93"/>
      <c r="BF282" s="33"/>
    </row>
    <row r="283" spans="1:58" s="29" customFormat="1" x14ac:dyDescent="0.25">
      <c r="A283" s="93"/>
      <c r="AA283" s="33"/>
      <c r="AB283" s="33"/>
      <c r="AC283" s="33"/>
      <c r="AD283" s="33"/>
      <c r="AE283" s="33"/>
      <c r="AF283" s="33"/>
      <c r="AG283" s="94"/>
      <c r="AH283" s="33"/>
      <c r="AI283" s="33"/>
      <c r="AJ283" s="33"/>
      <c r="AK283" s="33"/>
      <c r="AL283" s="33"/>
      <c r="AM283" s="33"/>
      <c r="AN283" s="94"/>
      <c r="AO283" s="33"/>
      <c r="AP283" s="33"/>
      <c r="AQ283" s="33"/>
      <c r="AR283" s="33"/>
      <c r="AS283" s="33"/>
      <c r="AT283" s="33"/>
      <c r="AU283" s="94"/>
      <c r="AV283" s="33"/>
      <c r="AW283" s="33"/>
      <c r="AX283" s="33"/>
      <c r="AY283" s="33"/>
      <c r="AZ283" s="33"/>
      <c r="BA283" s="33"/>
      <c r="BB283" s="94"/>
      <c r="BC283" s="93"/>
      <c r="BF283" s="33"/>
    </row>
    <row r="284" spans="1:58" s="29" customFormat="1" x14ac:dyDescent="0.25">
      <c r="A284" s="93"/>
      <c r="BC284" s="93"/>
      <c r="BF284" s="33"/>
    </row>
    <row r="285" spans="1:58" s="29" customFormat="1" x14ac:dyDescent="0.25">
      <c r="A285" s="93"/>
      <c r="BC285" s="93"/>
    </row>
    <row r="286" spans="1:58" s="29" customFormat="1" x14ac:dyDescent="0.25">
      <c r="A286" s="93"/>
      <c r="AA286" s="33"/>
      <c r="AB286" s="33"/>
      <c r="AC286" s="33"/>
      <c r="AD286" s="33"/>
      <c r="AE286" s="33"/>
      <c r="AF286" s="33"/>
      <c r="AG286" s="94"/>
      <c r="AH286" s="33"/>
      <c r="AI286" s="33"/>
      <c r="AJ286" s="33"/>
      <c r="AK286" s="33"/>
      <c r="AL286" s="33"/>
      <c r="AM286" s="33"/>
      <c r="AN286" s="94"/>
      <c r="AO286" s="33"/>
      <c r="AP286" s="33"/>
      <c r="AQ286" s="33"/>
      <c r="AR286" s="33"/>
      <c r="AS286" s="33"/>
      <c r="AT286" s="33"/>
      <c r="AU286" s="94"/>
      <c r="AV286" s="33"/>
      <c r="AW286" s="33"/>
      <c r="AX286" s="33"/>
      <c r="AY286" s="33"/>
      <c r="AZ286" s="33"/>
      <c r="BA286" s="33"/>
      <c r="BB286" s="94"/>
      <c r="BC286" s="93"/>
      <c r="BF286" s="33"/>
    </row>
    <row r="287" spans="1:58" s="29" customFormat="1" x14ac:dyDescent="0.25">
      <c r="A287" s="93"/>
      <c r="AA287" s="33"/>
      <c r="AB287" s="33"/>
      <c r="AC287" s="33"/>
      <c r="AD287" s="33"/>
      <c r="AE287" s="33"/>
      <c r="AF287" s="33"/>
      <c r="AG287" s="94"/>
      <c r="AH287" s="33"/>
      <c r="AI287" s="33"/>
      <c r="AJ287" s="33"/>
      <c r="AK287" s="33"/>
      <c r="AL287" s="33"/>
      <c r="AM287" s="33"/>
      <c r="AN287" s="94"/>
      <c r="AO287" s="33"/>
      <c r="AP287" s="33"/>
      <c r="AQ287" s="33"/>
      <c r="AR287" s="33"/>
      <c r="AS287" s="33"/>
      <c r="AT287" s="33"/>
      <c r="AU287" s="94"/>
      <c r="AV287" s="33"/>
      <c r="AW287" s="33"/>
      <c r="AX287" s="33"/>
      <c r="AY287" s="33"/>
      <c r="AZ287" s="33"/>
      <c r="BA287" s="33"/>
      <c r="BB287" s="94"/>
      <c r="BC287" s="93"/>
    </row>
    <row r="288" spans="1:58" s="29" customFormat="1" x14ac:dyDescent="0.25">
      <c r="A288" s="93"/>
      <c r="BC288" s="93"/>
    </row>
    <row r="289" spans="1:58" s="29" customFormat="1" x14ac:dyDescent="0.25">
      <c r="A289" s="93"/>
      <c r="AA289" s="33"/>
      <c r="AB289" s="33"/>
      <c r="AC289" s="33"/>
      <c r="AD289" s="33"/>
      <c r="AE289" s="33"/>
      <c r="AF289" s="33"/>
      <c r="AG289" s="94"/>
      <c r="AH289" s="33"/>
      <c r="AI289" s="33"/>
      <c r="AJ289" s="33"/>
      <c r="AK289" s="33"/>
      <c r="AL289" s="33"/>
      <c r="AM289" s="33"/>
      <c r="AN289" s="94"/>
      <c r="AO289" s="33"/>
      <c r="AP289" s="33"/>
      <c r="AQ289" s="33"/>
      <c r="AR289" s="33"/>
      <c r="AS289" s="33"/>
      <c r="AT289" s="33"/>
      <c r="AU289" s="94"/>
      <c r="AV289" s="33"/>
      <c r="AW289" s="33"/>
      <c r="AX289" s="33"/>
      <c r="AY289" s="33"/>
      <c r="AZ289" s="33"/>
      <c r="BA289" s="33"/>
      <c r="BB289" s="94"/>
      <c r="BC289" s="93"/>
      <c r="BF289" s="33"/>
    </row>
    <row r="290" spans="1:58" s="29" customFormat="1" x14ac:dyDescent="0.25">
      <c r="A290" s="93"/>
      <c r="AA290" s="33"/>
      <c r="AB290" s="33"/>
      <c r="AC290" s="33"/>
      <c r="AD290" s="33"/>
      <c r="AE290" s="33"/>
      <c r="AF290" s="33"/>
      <c r="AG290" s="94"/>
      <c r="AH290" s="33"/>
      <c r="AI290" s="33"/>
      <c r="AJ290" s="33"/>
      <c r="AK290" s="33"/>
      <c r="AL290" s="33"/>
      <c r="AM290" s="33"/>
      <c r="AN290" s="94"/>
      <c r="AO290" s="33"/>
      <c r="AP290" s="33"/>
      <c r="AQ290" s="33"/>
      <c r="AR290" s="33"/>
      <c r="AS290" s="33"/>
      <c r="AT290" s="33"/>
      <c r="AU290" s="94"/>
      <c r="AV290" s="33"/>
      <c r="AW290" s="33"/>
      <c r="AX290" s="33"/>
      <c r="AY290" s="33"/>
      <c r="AZ290" s="33"/>
      <c r="BA290" s="33"/>
      <c r="BB290" s="94"/>
      <c r="BC290" s="93"/>
      <c r="BF290" s="33"/>
    </row>
    <row r="291" spans="1:58" s="29" customFormat="1" x14ac:dyDescent="0.25">
      <c r="A291" s="93"/>
      <c r="AA291" s="33"/>
      <c r="AB291" s="33"/>
      <c r="AC291" s="33"/>
      <c r="AD291" s="33"/>
      <c r="AE291" s="33"/>
      <c r="AF291" s="33"/>
      <c r="AG291" s="94"/>
      <c r="AH291" s="33"/>
      <c r="AI291" s="33"/>
      <c r="AJ291" s="33"/>
      <c r="AK291" s="33"/>
      <c r="AL291" s="33"/>
      <c r="AM291" s="33"/>
      <c r="AN291" s="94"/>
      <c r="AO291" s="33"/>
      <c r="AP291" s="33"/>
      <c r="AQ291" s="33"/>
      <c r="AR291" s="33"/>
      <c r="AS291" s="33"/>
      <c r="AT291" s="33"/>
      <c r="AU291" s="94"/>
      <c r="AV291" s="33"/>
      <c r="AW291" s="33"/>
      <c r="AX291" s="33"/>
      <c r="AY291" s="33"/>
      <c r="AZ291" s="33"/>
      <c r="BA291" s="33"/>
      <c r="BB291" s="94"/>
      <c r="BC291" s="93"/>
    </row>
    <row r="292" spans="1:58" s="29" customFormat="1" x14ac:dyDescent="0.25">
      <c r="A292" s="93"/>
      <c r="AA292" s="33"/>
      <c r="AB292" s="33"/>
      <c r="AC292" s="33"/>
      <c r="AD292" s="33"/>
      <c r="AE292" s="33"/>
      <c r="AF292" s="33"/>
      <c r="AG292" s="94"/>
      <c r="AH292" s="33"/>
      <c r="AI292" s="33"/>
      <c r="AJ292" s="33"/>
      <c r="AK292" s="33"/>
      <c r="AL292" s="33"/>
      <c r="AM292" s="33"/>
      <c r="AN292" s="94"/>
      <c r="AO292" s="33"/>
      <c r="AP292" s="33"/>
      <c r="AQ292" s="33"/>
      <c r="AR292" s="33"/>
      <c r="AS292" s="33"/>
      <c r="AT292" s="33"/>
      <c r="AU292" s="94"/>
      <c r="AV292" s="33"/>
      <c r="AW292" s="33"/>
      <c r="AX292" s="33"/>
      <c r="AY292" s="33"/>
      <c r="AZ292" s="33"/>
      <c r="BA292" s="33"/>
      <c r="BB292" s="94"/>
      <c r="BC292" s="93"/>
      <c r="BF292" s="33"/>
    </row>
    <row r="293" spans="1:58" s="29" customFormat="1" x14ac:dyDescent="0.25">
      <c r="A293" s="93"/>
      <c r="AA293" s="33"/>
      <c r="AB293" s="33"/>
      <c r="AC293" s="33"/>
      <c r="AD293" s="33"/>
      <c r="AE293" s="33"/>
      <c r="AF293" s="33"/>
      <c r="AG293" s="94"/>
      <c r="AH293" s="33"/>
      <c r="AI293" s="33"/>
      <c r="AJ293" s="33"/>
      <c r="AK293" s="33"/>
      <c r="AL293" s="33"/>
      <c r="AM293" s="33"/>
      <c r="AN293" s="94"/>
      <c r="AO293" s="33"/>
      <c r="AP293" s="33"/>
      <c r="AQ293" s="33"/>
      <c r="AR293" s="33"/>
      <c r="AS293" s="33"/>
      <c r="AT293" s="33"/>
      <c r="AU293" s="94"/>
      <c r="AV293" s="33"/>
      <c r="AW293" s="33"/>
      <c r="AX293" s="33"/>
      <c r="AY293" s="33"/>
      <c r="AZ293" s="33"/>
      <c r="BA293" s="33"/>
      <c r="BB293" s="94"/>
      <c r="BC293" s="93"/>
      <c r="BF293" s="33"/>
    </row>
    <row r="294" spans="1:58" s="29" customFormat="1" x14ac:dyDescent="0.25">
      <c r="A294" s="93"/>
      <c r="AA294" s="33"/>
      <c r="AB294" s="33"/>
      <c r="AC294" s="33"/>
      <c r="AD294" s="33"/>
      <c r="AE294" s="33"/>
      <c r="AF294" s="33"/>
      <c r="AG294" s="94"/>
      <c r="AH294" s="33"/>
      <c r="AI294" s="33"/>
      <c r="AJ294" s="33"/>
      <c r="AK294" s="33"/>
      <c r="AL294" s="33"/>
      <c r="AM294" s="33"/>
      <c r="AN294" s="94"/>
      <c r="AO294" s="33"/>
      <c r="AP294" s="33"/>
      <c r="AQ294" s="33"/>
      <c r="AR294" s="33"/>
      <c r="AS294" s="33"/>
      <c r="AT294" s="33"/>
      <c r="AU294" s="94"/>
      <c r="AV294" s="33"/>
      <c r="AW294" s="33"/>
      <c r="AX294" s="33"/>
      <c r="AY294" s="33"/>
      <c r="AZ294" s="33"/>
      <c r="BA294" s="33"/>
      <c r="BB294" s="94"/>
      <c r="BC294" s="93"/>
      <c r="BF294" s="33"/>
    </row>
    <row r="295" spans="1:58" x14ac:dyDescent="0.25">
      <c r="BF295" s="92"/>
    </row>
    <row r="296" spans="1:58" x14ac:dyDescent="0.25">
      <c r="BF296" s="90"/>
    </row>
  </sheetData>
  <customSheetViews>
    <customSheetView guid="{3A8CB22C-810C-4E50-A760-7DCAD2CF78DF}" scale="59">
      <selection activeCell="B13" sqref="B13"/>
      <pageMargins left="0.70866141732283472" right="0.51181102362204722" top="0.74803149606299213" bottom="0.55118110236220474" header="0.31496062992125984" footer="0.31496062992125984"/>
      <pageSetup paperSize="9" orientation="landscape" horizontalDpi="300" verticalDpi="300" r:id="rId1"/>
    </customSheetView>
  </customSheetViews>
  <mergeCells count="58">
    <mergeCell ref="BF2:BF4"/>
    <mergeCell ref="AZ3:AZ4"/>
    <mergeCell ref="BA3:BA4"/>
    <mergeCell ref="BB3:BB4"/>
    <mergeCell ref="BE2:BE4"/>
    <mergeCell ref="A11:BG11"/>
    <mergeCell ref="A5:D5"/>
    <mergeCell ref="BC2:BC4"/>
    <mergeCell ref="BD2:BD4"/>
    <mergeCell ref="AQ3:AQ4"/>
    <mergeCell ref="AR3:AR4"/>
    <mergeCell ref="AS3:AS4"/>
    <mergeCell ref="AT3:AT4"/>
    <mergeCell ref="AL3:AL4"/>
    <mergeCell ref="AM3:AM4"/>
    <mergeCell ref="AN3:AN4"/>
    <mergeCell ref="AO3:AO4"/>
    <mergeCell ref="AP3:AP4"/>
    <mergeCell ref="AU3:AU4"/>
    <mergeCell ref="AV3:AV4"/>
    <mergeCell ref="AW3:AW4"/>
    <mergeCell ref="BG60:BG61"/>
    <mergeCell ref="A58:BG58"/>
    <mergeCell ref="A17:BG17"/>
    <mergeCell ref="A49:BG49"/>
    <mergeCell ref="A51:BG51"/>
    <mergeCell ref="A1:BG1"/>
    <mergeCell ref="F3:L3"/>
    <mergeCell ref="M3:S3"/>
    <mergeCell ref="T3:Z3"/>
    <mergeCell ref="BG2:BG4"/>
    <mergeCell ref="AA2:AG2"/>
    <mergeCell ref="AH2:AN2"/>
    <mergeCell ref="AO2:AU2"/>
    <mergeCell ref="AV2:BB2"/>
    <mergeCell ref="AA3:AA4"/>
    <mergeCell ref="AB3:AB4"/>
    <mergeCell ref="AC3:AC4"/>
    <mergeCell ref="AD3:AD4"/>
    <mergeCell ref="A2:A4"/>
    <mergeCell ref="T2:Z2"/>
    <mergeCell ref="E3:E4"/>
    <mergeCell ref="A7:BG7"/>
    <mergeCell ref="A6:BG6"/>
    <mergeCell ref="AE3:AE4"/>
    <mergeCell ref="AF3:AF4"/>
    <mergeCell ref="AG3:AG4"/>
    <mergeCell ref="B2:B4"/>
    <mergeCell ref="C2:C4"/>
    <mergeCell ref="D2:D4"/>
    <mergeCell ref="F2:L2"/>
    <mergeCell ref="M2:S2"/>
    <mergeCell ref="AH3:AH4"/>
    <mergeCell ref="AI3:AI4"/>
    <mergeCell ref="AJ3:AJ4"/>
    <mergeCell ref="AK3:AK4"/>
    <mergeCell ref="AX3:AX4"/>
    <mergeCell ref="AY3:AY4"/>
  </mergeCells>
  <phoneticPr fontId="9" type="noConversion"/>
  <dataValidations disablePrompts="1" count="1">
    <dataValidation type="list" allowBlank="1" showErrorMessage="1" sqref="BG27" xr:uid="{00000000-0002-0000-0000-000000000000}">
      <formula1>#REF!</formula1>
      <formula2>0</formula2>
    </dataValidation>
  </dataValidations>
  <pageMargins left="0.25" right="0.25" top="0.75" bottom="0.75" header="0.3" footer="0.3"/>
  <pageSetup paperSize="8" scale="10" fitToHeight="0" orientation="landscape"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Z1034"/>
  <sheetViews>
    <sheetView topLeftCell="C1" zoomScale="40" zoomScaleNormal="40" workbookViewId="0">
      <pane ySplit="2" topLeftCell="A87" activePane="bottomLeft" state="frozen"/>
      <selection activeCell="A2" sqref="A2"/>
      <selection pane="bottomLeft" activeCell="BR141" sqref="BR141"/>
    </sheetView>
  </sheetViews>
  <sheetFormatPr defaultColWidth="9.140625" defaultRowHeight="18" x14ac:dyDescent="0.25"/>
  <cols>
    <col min="1" max="1" width="16" style="5" customWidth="1"/>
    <col min="2" max="2" width="53.28515625" style="5" customWidth="1"/>
    <col min="3" max="3" width="19" style="5" customWidth="1"/>
    <col min="4" max="4" width="22.42578125" style="5" customWidth="1"/>
    <col min="5" max="5" width="26" style="5" customWidth="1"/>
    <col min="6" max="6" width="15.28515625" style="5" customWidth="1"/>
    <col min="7" max="7" width="17" style="5" customWidth="1"/>
    <col min="8" max="8" width="17.140625" style="5" customWidth="1"/>
    <col min="9" max="9" width="10.28515625" style="5" customWidth="1"/>
    <col min="10" max="10" width="19" style="5" customWidth="1"/>
    <col min="11" max="11" width="18.5703125" style="5" customWidth="1"/>
    <col min="12" max="12" width="19.5703125" style="6" customWidth="1"/>
    <col min="13" max="13" width="18" style="5" customWidth="1"/>
    <col min="14" max="14" width="20.140625" style="5" customWidth="1"/>
    <col min="15" max="15" width="21" style="5" customWidth="1"/>
    <col min="16" max="16" width="19.140625" style="5" customWidth="1"/>
    <col min="17" max="17" width="15.85546875" style="5" customWidth="1"/>
    <col min="18" max="18" width="12.85546875" style="5" customWidth="1"/>
    <col min="19" max="19" width="19.5703125" style="6" customWidth="1"/>
    <col min="20" max="25" width="15.7109375" style="5" customWidth="1"/>
    <col min="26" max="26" width="15.7109375" style="6" customWidth="1"/>
    <col min="27" max="31" width="15.7109375" style="5" customWidth="1"/>
    <col min="32" max="32" width="16.7109375" style="5" customWidth="1"/>
    <col min="33" max="33" width="16.7109375" style="7" customWidth="1"/>
    <col min="34" max="39" width="16.7109375" style="5" customWidth="1"/>
    <col min="40" max="40" width="16.7109375" style="7" customWidth="1"/>
    <col min="41" max="46" width="16.7109375" style="5" customWidth="1"/>
    <col min="47" max="47" width="16.7109375" style="7" customWidth="1"/>
    <col min="48" max="53" width="16.7109375" style="5" customWidth="1"/>
    <col min="54" max="54" width="16.7109375" style="7" customWidth="1"/>
    <col min="55" max="55" width="17.42578125" style="7" customWidth="1"/>
    <col min="56" max="56" width="79.140625" style="5" customWidth="1"/>
    <col min="57" max="57" width="17.5703125" style="5" customWidth="1"/>
    <col min="58" max="58" width="15.7109375" style="5" customWidth="1"/>
    <col min="59" max="59" width="38.42578125" style="27" customWidth="1"/>
    <col min="60" max="16384" width="9.140625" style="5"/>
  </cols>
  <sheetData>
    <row r="1" spans="1:130" s="161" customFormat="1" ht="56.25" customHeight="1" thickBot="1" x14ac:dyDescent="0.3">
      <c r="A1" s="250" t="s">
        <v>421</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91"/>
      <c r="CZ1" s="91"/>
      <c r="DA1" s="91"/>
      <c r="DB1" s="91"/>
      <c r="DC1" s="91"/>
      <c r="DD1" s="91"/>
      <c r="DE1" s="91"/>
      <c r="DF1" s="91"/>
      <c r="DG1" s="91"/>
      <c r="DH1" s="91"/>
      <c r="DI1" s="91"/>
      <c r="DJ1" s="91"/>
      <c r="DK1" s="91"/>
      <c r="DL1" s="91"/>
      <c r="DM1" s="91"/>
      <c r="DN1" s="91"/>
      <c r="DO1" s="91"/>
      <c r="DP1" s="91"/>
      <c r="DQ1" s="91"/>
      <c r="DR1" s="91"/>
      <c r="DS1" s="91"/>
      <c r="DT1" s="91"/>
      <c r="DU1" s="91"/>
      <c r="DV1" s="91"/>
      <c r="DW1" s="91"/>
      <c r="DX1" s="91"/>
      <c r="DY1" s="91"/>
      <c r="DZ1" s="91"/>
    </row>
    <row r="2" spans="1:130" ht="18" customHeight="1" thickBot="1" x14ac:dyDescent="0.3">
      <c r="A2" s="280" t="s">
        <v>1</v>
      </c>
      <c r="B2" s="280" t="s">
        <v>0</v>
      </c>
      <c r="C2" s="280" t="s">
        <v>49</v>
      </c>
      <c r="D2" s="280" t="s">
        <v>48</v>
      </c>
      <c r="E2" s="153"/>
      <c r="F2" s="280">
        <v>2021</v>
      </c>
      <c r="G2" s="281"/>
      <c r="H2" s="281"/>
      <c r="I2" s="281"/>
      <c r="J2" s="281"/>
      <c r="K2" s="281"/>
      <c r="L2" s="281"/>
      <c r="M2" s="280">
        <v>2022</v>
      </c>
      <c r="N2" s="281"/>
      <c r="O2" s="281"/>
      <c r="P2" s="281"/>
      <c r="Q2" s="281"/>
      <c r="R2" s="281"/>
      <c r="S2" s="281"/>
      <c r="T2" s="280">
        <v>2023</v>
      </c>
      <c r="U2" s="281"/>
      <c r="V2" s="281"/>
      <c r="W2" s="281"/>
      <c r="X2" s="281"/>
      <c r="Y2" s="281"/>
      <c r="Z2" s="281"/>
      <c r="AA2" s="280">
        <v>2024</v>
      </c>
      <c r="AB2" s="281"/>
      <c r="AC2" s="281"/>
      <c r="AD2" s="281"/>
      <c r="AE2" s="281"/>
      <c r="AF2" s="281"/>
      <c r="AG2" s="281"/>
      <c r="AH2" s="280">
        <v>2025</v>
      </c>
      <c r="AI2" s="281"/>
      <c r="AJ2" s="281"/>
      <c r="AK2" s="281"/>
      <c r="AL2" s="281"/>
      <c r="AM2" s="281"/>
      <c r="AN2" s="281"/>
      <c r="AO2" s="280">
        <v>2026</v>
      </c>
      <c r="AP2" s="281"/>
      <c r="AQ2" s="281"/>
      <c r="AR2" s="281"/>
      <c r="AS2" s="281"/>
      <c r="AT2" s="281"/>
      <c r="AU2" s="281"/>
      <c r="AV2" s="280">
        <v>2027</v>
      </c>
      <c r="AW2" s="281"/>
      <c r="AX2" s="281"/>
      <c r="AY2" s="281"/>
      <c r="AZ2" s="281"/>
      <c r="BA2" s="281"/>
      <c r="BB2" s="281"/>
      <c r="BC2" s="285" t="s">
        <v>51</v>
      </c>
      <c r="BD2" s="285" t="s">
        <v>4</v>
      </c>
      <c r="BE2" s="282" t="s">
        <v>45</v>
      </c>
      <c r="BF2" s="282" t="s">
        <v>46</v>
      </c>
      <c r="BG2" s="285" t="s">
        <v>5</v>
      </c>
    </row>
    <row r="3" spans="1:130" ht="27" customHeight="1" thickBot="1" x14ac:dyDescent="0.3">
      <c r="A3" s="280"/>
      <c r="B3" s="281"/>
      <c r="C3" s="281"/>
      <c r="D3" s="281"/>
      <c r="E3" s="154"/>
      <c r="F3" s="280" t="s">
        <v>37</v>
      </c>
      <c r="G3" s="280"/>
      <c r="H3" s="280"/>
      <c r="I3" s="280"/>
      <c r="J3" s="280"/>
      <c r="K3" s="280"/>
      <c r="L3" s="281"/>
      <c r="M3" s="280" t="s">
        <v>37</v>
      </c>
      <c r="N3" s="280"/>
      <c r="O3" s="280"/>
      <c r="P3" s="280"/>
      <c r="Q3" s="280"/>
      <c r="R3" s="280"/>
      <c r="S3" s="281"/>
      <c r="T3" s="280" t="s">
        <v>37</v>
      </c>
      <c r="U3" s="280"/>
      <c r="V3" s="280"/>
      <c r="W3" s="280"/>
      <c r="X3" s="280"/>
      <c r="Y3" s="280"/>
      <c r="Z3" s="281"/>
      <c r="AA3" s="280" t="s">
        <v>37</v>
      </c>
      <c r="AB3" s="280"/>
      <c r="AC3" s="280"/>
      <c r="AD3" s="280"/>
      <c r="AE3" s="280"/>
      <c r="AF3" s="280"/>
      <c r="AG3" s="281"/>
      <c r="AH3" s="280" t="s">
        <v>37</v>
      </c>
      <c r="AI3" s="280"/>
      <c r="AJ3" s="280"/>
      <c r="AK3" s="280"/>
      <c r="AL3" s="280"/>
      <c r="AM3" s="280"/>
      <c r="AN3" s="281"/>
      <c r="AO3" s="280" t="s">
        <v>37</v>
      </c>
      <c r="AP3" s="280"/>
      <c r="AQ3" s="280"/>
      <c r="AR3" s="280"/>
      <c r="AS3" s="280"/>
      <c r="AT3" s="280"/>
      <c r="AU3" s="281"/>
      <c r="AV3" s="280" t="s">
        <v>37</v>
      </c>
      <c r="AW3" s="280"/>
      <c r="AX3" s="280"/>
      <c r="AY3" s="280"/>
      <c r="AZ3" s="280"/>
      <c r="BA3" s="280"/>
      <c r="BB3" s="281"/>
      <c r="BC3" s="286"/>
      <c r="BD3" s="286"/>
      <c r="BE3" s="283"/>
      <c r="BF3" s="283"/>
      <c r="BG3" s="286"/>
    </row>
    <row r="4" spans="1:130" ht="114.75" customHeight="1" thickBot="1" x14ac:dyDescent="0.3">
      <c r="A4" s="280"/>
      <c r="B4" s="281"/>
      <c r="C4" s="281"/>
      <c r="D4" s="281"/>
      <c r="E4" s="148" t="s">
        <v>548</v>
      </c>
      <c r="F4" s="153" t="s">
        <v>2</v>
      </c>
      <c r="G4" s="153" t="s">
        <v>3</v>
      </c>
      <c r="H4" s="153" t="s">
        <v>40</v>
      </c>
      <c r="I4" s="153" t="s">
        <v>41</v>
      </c>
      <c r="J4" s="153" t="s">
        <v>42</v>
      </c>
      <c r="K4" s="153" t="s">
        <v>43</v>
      </c>
      <c r="L4" s="153" t="s">
        <v>44</v>
      </c>
      <c r="M4" s="153" t="s">
        <v>2</v>
      </c>
      <c r="N4" s="153" t="s">
        <v>3</v>
      </c>
      <c r="O4" s="153" t="s">
        <v>40</v>
      </c>
      <c r="P4" s="153" t="s">
        <v>41</v>
      </c>
      <c r="Q4" s="153" t="s">
        <v>42</v>
      </c>
      <c r="R4" s="153" t="s">
        <v>43</v>
      </c>
      <c r="S4" s="153" t="s">
        <v>44</v>
      </c>
      <c r="T4" s="153" t="s">
        <v>2</v>
      </c>
      <c r="U4" s="153" t="s">
        <v>3</v>
      </c>
      <c r="V4" s="153" t="s">
        <v>40</v>
      </c>
      <c r="W4" s="153" t="s">
        <v>41</v>
      </c>
      <c r="X4" s="153" t="s">
        <v>42</v>
      </c>
      <c r="Y4" s="153" t="s">
        <v>43</v>
      </c>
      <c r="Z4" s="153" t="s">
        <v>50</v>
      </c>
      <c r="AA4" s="159" t="s">
        <v>2</v>
      </c>
      <c r="AB4" s="159" t="s">
        <v>3</v>
      </c>
      <c r="AC4" s="159" t="s">
        <v>40</v>
      </c>
      <c r="AD4" s="159" t="s">
        <v>41</v>
      </c>
      <c r="AE4" s="159" t="s">
        <v>42</v>
      </c>
      <c r="AF4" s="159" t="s">
        <v>43</v>
      </c>
      <c r="AG4" s="159" t="s">
        <v>50</v>
      </c>
      <c r="AH4" s="159" t="s">
        <v>2</v>
      </c>
      <c r="AI4" s="159" t="s">
        <v>3</v>
      </c>
      <c r="AJ4" s="159" t="s">
        <v>40</v>
      </c>
      <c r="AK4" s="159" t="s">
        <v>41</v>
      </c>
      <c r="AL4" s="159" t="s">
        <v>42</v>
      </c>
      <c r="AM4" s="159" t="s">
        <v>43</v>
      </c>
      <c r="AN4" s="159" t="s">
        <v>50</v>
      </c>
      <c r="AO4" s="159" t="s">
        <v>2</v>
      </c>
      <c r="AP4" s="159" t="s">
        <v>3</v>
      </c>
      <c r="AQ4" s="159" t="s">
        <v>40</v>
      </c>
      <c r="AR4" s="159" t="s">
        <v>41</v>
      </c>
      <c r="AS4" s="159" t="s">
        <v>42</v>
      </c>
      <c r="AT4" s="159" t="s">
        <v>43</v>
      </c>
      <c r="AU4" s="159" t="s">
        <v>50</v>
      </c>
      <c r="AV4" s="159" t="s">
        <v>2</v>
      </c>
      <c r="AW4" s="159" t="s">
        <v>3</v>
      </c>
      <c r="AX4" s="159" t="s">
        <v>40</v>
      </c>
      <c r="AY4" s="159" t="s">
        <v>41</v>
      </c>
      <c r="AZ4" s="159" t="s">
        <v>42</v>
      </c>
      <c r="BA4" s="159" t="s">
        <v>43</v>
      </c>
      <c r="BB4" s="159" t="s">
        <v>50</v>
      </c>
      <c r="BC4" s="287"/>
      <c r="BD4" s="287"/>
      <c r="BE4" s="284"/>
      <c r="BF4" s="284"/>
      <c r="BG4" s="287"/>
    </row>
    <row r="5" spans="1:130" s="15" customFormat="1" ht="18.75" customHeight="1" thickBot="1" x14ac:dyDescent="0.3">
      <c r="A5" s="302" t="s">
        <v>419</v>
      </c>
      <c r="B5" s="303"/>
      <c r="C5" s="303"/>
      <c r="D5" s="303"/>
      <c r="E5" s="152"/>
      <c r="F5" s="64">
        <f>SUM(F7:F198)</f>
        <v>3838213</v>
      </c>
      <c r="G5" s="64">
        <f>SUM(G7:G198)</f>
        <v>13584807</v>
      </c>
      <c r="H5" s="64">
        <f>SUM(H7:H198)</f>
        <v>4342979</v>
      </c>
      <c r="I5" s="64"/>
      <c r="J5" s="64">
        <f t="shared" ref="J5:O5" si="0">SUM(J7:J198)</f>
        <v>2378883</v>
      </c>
      <c r="K5" s="64">
        <f t="shared" si="0"/>
        <v>0</v>
      </c>
      <c r="L5" s="64">
        <f t="shared" si="0"/>
        <v>24144882</v>
      </c>
      <c r="M5" s="64">
        <f t="shared" si="0"/>
        <v>24384345.800000004</v>
      </c>
      <c r="N5" s="64">
        <f t="shared" si="0"/>
        <v>23439333.799999997</v>
      </c>
      <c r="O5" s="64">
        <f t="shared" si="0"/>
        <v>3235520</v>
      </c>
      <c r="P5" s="64"/>
      <c r="Q5" s="64">
        <f>SUM(Q7:Q198)</f>
        <v>5391131</v>
      </c>
      <c r="R5" s="64">
        <f>SUM(R7:R198)</f>
        <v>0</v>
      </c>
      <c r="S5" s="64">
        <f>SUM(M5:O5:Q5)</f>
        <v>56450330.600000001</v>
      </c>
      <c r="T5" s="64">
        <f>SUM(T7:T198)</f>
        <v>12797299</v>
      </c>
      <c r="U5" s="64">
        <f>SUM(U7:U198)</f>
        <v>1378000</v>
      </c>
      <c r="V5" s="64">
        <f>SUM(V7:V198)</f>
        <v>2390554</v>
      </c>
      <c r="W5" s="64"/>
      <c r="X5" s="64">
        <f t="shared" ref="X5:AC5" si="1">SUM(X7:X198)</f>
        <v>1910720</v>
      </c>
      <c r="Y5" s="64">
        <f t="shared" si="1"/>
        <v>0</v>
      </c>
      <c r="Z5" s="64">
        <f t="shared" si="1"/>
        <v>18321573</v>
      </c>
      <c r="AA5" s="64">
        <f t="shared" si="1"/>
        <v>33121466</v>
      </c>
      <c r="AB5" s="64">
        <f t="shared" si="1"/>
        <v>0</v>
      </c>
      <c r="AC5" s="64">
        <f t="shared" si="1"/>
        <v>0</v>
      </c>
      <c r="AD5" s="64"/>
      <c r="AE5" s="64">
        <f t="shared" ref="AE5:AJ5" si="2">SUM(AE7:AE198)</f>
        <v>0</v>
      </c>
      <c r="AF5" s="64">
        <f t="shared" si="2"/>
        <v>0</v>
      </c>
      <c r="AG5" s="64">
        <f t="shared" si="2"/>
        <v>33121466</v>
      </c>
      <c r="AH5" s="64">
        <f t="shared" si="2"/>
        <v>0</v>
      </c>
      <c r="AI5" s="64">
        <f t="shared" si="2"/>
        <v>0</v>
      </c>
      <c r="AJ5" s="64">
        <f t="shared" si="2"/>
        <v>0</v>
      </c>
      <c r="AK5" s="64"/>
      <c r="AL5" s="64">
        <f t="shared" ref="AL5:AQ5" si="3">SUM(AL7:AL198)</f>
        <v>0</v>
      </c>
      <c r="AM5" s="64">
        <f t="shared" si="3"/>
        <v>0</v>
      </c>
      <c r="AN5" s="64">
        <f t="shared" si="3"/>
        <v>0</v>
      </c>
      <c r="AO5" s="64">
        <f t="shared" si="3"/>
        <v>0</v>
      </c>
      <c r="AP5" s="64">
        <f t="shared" si="3"/>
        <v>0</v>
      </c>
      <c r="AQ5" s="64">
        <f t="shared" si="3"/>
        <v>0</v>
      </c>
      <c r="AR5" s="64"/>
      <c r="AS5" s="64">
        <f t="shared" ref="AS5:AX5" si="4">SUM(AS7:AS198)</f>
        <v>0</v>
      </c>
      <c r="AT5" s="64">
        <f t="shared" si="4"/>
        <v>0</v>
      </c>
      <c r="AU5" s="64">
        <f t="shared" si="4"/>
        <v>0</v>
      </c>
      <c r="AV5" s="64">
        <f t="shared" si="4"/>
        <v>0</v>
      </c>
      <c r="AW5" s="64">
        <f t="shared" si="4"/>
        <v>0</v>
      </c>
      <c r="AX5" s="64">
        <f t="shared" si="4"/>
        <v>0</v>
      </c>
      <c r="AY5" s="64"/>
      <c r="AZ5" s="64">
        <f>SUM(AZ7:AZ198)</f>
        <v>0</v>
      </c>
      <c r="BA5" s="64">
        <f>SUM(BA7:BA198)</f>
        <v>0</v>
      </c>
      <c r="BB5" s="64">
        <f>SUM(BB7:BB198)</f>
        <v>0</v>
      </c>
      <c r="BC5" s="64">
        <f>SUM(L5+S5+Z5)</f>
        <v>98916785.599999994</v>
      </c>
      <c r="BD5" s="65"/>
      <c r="BE5" s="65"/>
      <c r="BF5" s="64"/>
      <c r="BG5" s="151"/>
    </row>
    <row r="6" spans="1:130" s="9" customFormat="1" ht="27.75" customHeight="1" x14ac:dyDescent="0.25">
      <c r="A6" s="294" t="s">
        <v>805</v>
      </c>
      <c r="B6" s="295"/>
      <c r="C6" s="296"/>
      <c r="D6" s="296"/>
      <c r="E6" s="296"/>
      <c r="F6" s="296"/>
      <c r="G6" s="296"/>
      <c r="H6" s="296"/>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96"/>
      <c r="AH6" s="296"/>
      <c r="AI6" s="296"/>
      <c r="AJ6" s="296"/>
      <c r="AK6" s="296"/>
      <c r="AL6" s="296"/>
      <c r="AM6" s="296"/>
      <c r="AN6" s="296"/>
      <c r="AO6" s="296"/>
      <c r="AP6" s="296"/>
      <c r="AQ6" s="296"/>
      <c r="AR6" s="296"/>
      <c r="AS6" s="296"/>
      <c r="AT6" s="296"/>
      <c r="AU6" s="296"/>
      <c r="AV6" s="296"/>
      <c r="AW6" s="296"/>
      <c r="AX6" s="296"/>
      <c r="AY6" s="296"/>
      <c r="AZ6" s="296"/>
      <c r="BA6" s="296"/>
      <c r="BB6" s="296"/>
      <c r="BC6" s="296"/>
      <c r="BD6" s="296"/>
      <c r="BE6" s="296"/>
      <c r="BF6" s="296"/>
      <c r="BG6" s="297"/>
    </row>
    <row r="7" spans="1:130" s="9" customFormat="1" ht="31.5" customHeight="1" x14ac:dyDescent="0.25">
      <c r="A7" s="291" t="s">
        <v>867</v>
      </c>
      <c r="B7" s="292"/>
      <c r="C7" s="292"/>
      <c r="D7" s="292"/>
      <c r="E7" s="292"/>
      <c r="F7" s="292"/>
      <c r="G7" s="292"/>
      <c r="H7" s="292"/>
      <c r="I7" s="292"/>
      <c r="J7" s="292"/>
      <c r="K7" s="292"/>
      <c r="L7" s="292"/>
      <c r="M7" s="292"/>
      <c r="N7" s="292"/>
      <c r="O7" s="292"/>
      <c r="P7" s="292"/>
      <c r="Q7" s="292"/>
      <c r="R7" s="292"/>
      <c r="S7" s="292"/>
      <c r="T7" s="292"/>
      <c r="U7" s="292"/>
      <c r="V7" s="292"/>
      <c r="W7" s="292"/>
      <c r="X7" s="292"/>
      <c r="Y7" s="292"/>
      <c r="Z7" s="292"/>
      <c r="AA7" s="292"/>
      <c r="AB7" s="292"/>
      <c r="AC7" s="292"/>
      <c r="AD7" s="292"/>
      <c r="AE7" s="292"/>
      <c r="AF7" s="292"/>
      <c r="AG7" s="292"/>
      <c r="AH7" s="292"/>
      <c r="AI7" s="292"/>
      <c r="AJ7" s="292"/>
      <c r="AK7" s="292"/>
      <c r="AL7" s="292"/>
      <c r="AM7" s="292"/>
      <c r="AN7" s="292"/>
      <c r="AO7" s="292"/>
      <c r="AP7" s="292"/>
      <c r="AQ7" s="292"/>
      <c r="AR7" s="292"/>
      <c r="AS7" s="292"/>
      <c r="AT7" s="292"/>
      <c r="AU7" s="292"/>
      <c r="AV7" s="292"/>
      <c r="AW7" s="292"/>
      <c r="AX7" s="292"/>
      <c r="AY7" s="292"/>
      <c r="AZ7" s="292"/>
      <c r="BA7" s="292"/>
      <c r="BB7" s="292"/>
      <c r="BC7" s="292"/>
      <c r="BD7" s="292"/>
      <c r="BE7" s="292"/>
      <c r="BF7" s="292"/>
      <c r="BG7" s="293"/>
    </row>
    <row r="8" spans="1:130" s="15" customFormat="1" ht="114.75" customHeight="1" x14ac:dyDescent="0.25">
      <c r="A8" s="198" t="s">
        <v>868</v>
      </c>
      <c r="B8" s="149" t="s">
        <v>328</v>
      </c>
      <c r="C8" s="23" t="s">
        <v>315</v>
      </c>
      <c r="D8" s="22"/>
      <c r="E8" s="19" t="s">
        <v>932</v>
      </c>
      <c r="F8" s="16"/>
      <c r="G8" s="16"/>
      <c r="H8" s="16"/>
      <c r="I8" s="16"/>
      <c r="J8" s="16"/>
      <c r="K8" s="16"/>
      <c r="L8" s="59">
        <f>F8+G8+H8+J8</f>
        <v>0</v>
      </c>
      <c r="M8" s="16">
        <f>19500+50000+16027</f>
        <v>85527</v>
      </c>
      <c r="N8" s="16"/>
      <c r="O8" s="16"/>
      <c r="P8" s="16"/>
      <c r="Q8" s="16"/>
      <c r="R8" s="16"/>
      <c r="S8" s="59">
        <f>M8+N8+O8+Q8</f>
        <v>85527</v>
      </c>
      <c r="T8" s="16">
        <f>24000+78000</f>
        <v>102000</v>
      </c>
      <c r="U8" s="16"/>
      <c r="V8" s="16"/>
      <c r="W8" s="16"/>
      <c r="X8" s="16"/>
      <c r="Y8" s="16" t="s">
        <v>302</v>
      </c>
      <c r="Z8" s="59">
        <f>T8+U8+V8+X8</f>
        <v>102000</v>
      </c>
      <c r="AA8" s="20"/>
      <c r="AB8" s="20"/>
      <c r="AC8" s="20"/>
      <c r="AD8" s="20"/>
      <c r="AE8" s="20"/>
      <c r="AF8" s="20"/>
      <c r="AG8" s="59">
        <f t="shared" ref="AG8" si="5">AA8+AB8+AC8+AE8</f>
        <v>0</v>
      </c>
      <c r="AH8" s="20"/>
      <c r="AI8" s="20"/>
      <c r="AJ8" s="20"/>
      <c r="AK8" s="20"/>
      <c r="AL8" s="20"/>
      <c r="AM8" s="20"/>
      <c r="AN8" s="59">
        <f t="shared" ref="AN8" si="6">AH8+AI8+AJ8+AL8</f>
        <v>0</v>
      </c>
      <c r="AO8" s="20"/>
      <c r="AP8" s="20"/>
      <c r="AQ8" s="20"/>
      <c r="AR8" s="20"/>
      <c r="AS8" s="20"/>
      <c r="AT8" s="20"/>
      <c r="AU8" s="59">
        <f t="shared" ref="AU8" si="7">AO8+AP8+AQ8+AS8</f>
        <v>0</v>
      </c>
      <c r="AV8" s="20"/>
      <c r="AW8" s="20"/>
      <c r="AX8" s="20"/>
      <c r="AY8" s="20"/>
      <c r="AZ8" s="20"/>
      <c r="BA8" s="20"/>
      <c r="BB8" s="59">
        <f t="shared" ref="BB8" si="8">AV8+AW8+AX8+AZ8</f>
        <v>0</v>
      </c>
      <c r="BC8" s="60">
        <f>BB8+AU8+AN8+AG8+Z8+S8+L8</f>
        <v>187527</v>
      </c>
      <c r="BD8" s="17" t="s">
        <v>369</v>
      </c>
      <c r="BE8" s="66">
        <v>2022</v>
      </c>
      <c r="BF8" s="66">
        <v>2023</v>
      </c>
      <c r="BG8" s="199" t="s">
        <v>438</v>
      </c>
    </row>
    <row r="9" spans="1:130" s="15" customFormat="1" ht="152.25" customHeight="1" x14ac:dyDescent="0.25">
      <c r="A9" s="198" t="s">
        <v>869</v>
      </c>
      <c r="B9" s="149" t="s">
        <v>52</v>
      </c>
      <c r="C9" s="23" t="s">
        <v>315</v>
      </c>
      <c r="D9" s="20"/>
      <c r="E9" s="19" t="s">
        <v>933</v>
      </c>
      <c r="F9" s="16"/>
      <c r="G9" s="99"/>
      <c r="H9" s="16"/>
      <c r="I9" s="16"/>
      <c r="J9" s="16"/>
      <c r="K9" s="16"/>
      <c r="L9" s="59">
        <f t="shared" ref="L9:L39" si="9">F9+G9+H9+J9</f>
        <v>0</v>
      </c>
      <c r="M9" s="16"/>
      <c r="N9" s="99"/>
      <c r="O9" s="16"/>
      <c r="P9" s="16"/>
      <c r="Q9" s="16"/>
      <c r="R9" s="16"/>
      <c r="S9" s="59"/>
      <c r="T9" s="16">
        <v>3253377</v>
      </c>
      <c r="U9" s="99"/>
      <c r="V9" s="16"/>
      <c r="W9" s="16"/>
      <c r="X9" s="16"/>
      <c r="Y9" s="16"/>
      <c r="Z9" s="59">
        <f t="shared" ref="Z9:Z39" si="10">T9+U9+V9+X9</f>
        <v>3253377</v>
      </c>
      <c r="AA9" s="20"/>
      <c r="AB9" s="20"/>
      <c r="AC9" s="20"/>
      <c r="AD9" s="20"/>
      <c r="AE9" s="20"/>
      <c r="AF9" s="20"/>
      <c r="AG9" s="59">
        <f t="shared" ref="AG9:AG39" si="11">AA9+AB9+AC9+AE9</f>
        <v>0</v>
      </c>
      <c r="AH9" s="20"/>
      <c r="AI9" s="20"/>
      <c r="AJ9" s="20"/>
      <c r="AK9" s="20"/>
      <c r="AL9" s="20"/>
      <c r="AM9" s="20"/>
      <c r="AN9" s="59">
        <f t="shared" ref="AN9:AN39" si="12">AH9+AI9+AJ9+AL9</f>
        <v>0</v>
      </c>
      <c r="AO9" s="20"/>
      <c r="AP9" s="20"/>
      <c r="AQ9" s="20"/>
      <c r="AR9" s="20"/>
      <c r="AS9" s="20"/>
      <c r="AT9" s="20"/>
      <c r="AU9" s="59">
        <f t="shared" ref="AU9:AU39" si="13">AO9+AP9+AQ9+AS9</f>
        <v>0</v>
      </c>
      <c r="AV9" s="20"/>
      <c r="AW9" s="20"/>
      <c r="AX9" s="20"/>
      <c r="AY9" s="20"/>
      <c r="AZ9" s="20"/>
      <c r="BA9" s="20"/>
      <c r="BB9" s="59">
        <f t="shared" ref="BB9:BB39" si="14">AV9+AW9+AX9+AZ9</f>
        <v>0</v>
      </c>
      <c r="BC9" s="60">
        <f t="shared" ref="BC9:BC39" si="15">BB9+AU9+AN9+AG9+Z9+S9+L9</f>
        <v>3253377</v>
      </c>
      <c r="BD9" s="17" t="s">
        <v>329</v>
      </c>
      <c r="BE9" s="19" t="s">
        <v>381</v>
      </c>
      <c r="BF9" s="19" t="s">
        <v>381</v>
      </c>
      <c r="BG9" s="199" t="s">
        <v>437</v>
      </c>
    </row>
    <row r="10" spans="1:130" s="15" customFormat="1" ht="59.45" customHeight="1" x14ac:dyDescent="0.25">
      <c r="A10" s="198" t="s">
        <v>870</v>
      </c>
      <c r="B10" s="149" t="s">
        <v>331</v>
      </c>
      <c r="C10" s="23" t="s">
        <v>315</v>
      </c>
      <c r="D10" s="20"/>
      <c r="E10" s="124" t="s">
        <v>988</v>
      </c>
      <c r="F10" s="16">
        <v>68490</v>
      </c>
      <c r="G10" s="16"/>
      <c r="H10" s="16"/>
      <c r="I10" s="16"/>
      <c r="J10" s="16"/>
      <c r="K10" s="16"/>
      <c r="L10" s="59">
        <f t="shared" si="9"/>
        <v>68490</v>
      </c>
      <c r="M10" s="16">
        <v>160000</v>
      </c>
      <c r="N10" s="16"/>
      <c r="O10" s="16"/>
      <c r="P10" s="16"/>
      <c r="Q10" s="16"/>
      <c r="R10" s="16"/>
      <c r="S10" s="59">
        <f t="shared" ref="S10:S39" si="16">M10+N10+O10+Q10</f>
        <v>160000</v>
      </c>
      <c r="T10" s="16"/>
      <c r="U10" s="16"/>
      <c r="V10" s="16"/>
      <c r="W10" s="16"/>
      <c r="X10" s="16"/>
      <c r="Y10" s="16"/>
      <c r="Z10" s="59">
        <f t="shared" si="10"/>
        <v>0</v>
      </c>
      <c r="AA10" s="20"/>
      <c r="AB10" s="20"/>
      <c r="AC10" s="20"/>
      <c r="AD10" s="20"/>
      <c r="AE10" s="20"/>
      <c r="AF10" s="20"/>
      <c r="AG10" s="59">
        <f t="shared" si="11"/>
        <v>0</v>
      </c>
      <c r="AH10" s="20"/>
      <c r="AI10" s="20"/>
      <c r="AJ10" s="20"/>
      <c r="AK10" s="20"/>
      <c r="AL10" s="20"/>
      <c r="AM10" s="20"/>
      <c r="AN10" s="59">
        <f t="shared" si="12"/>
        <v>0</v>
      </c>
      <c r="AO10" s="20"/>
      <c r="AP10" s="20"/>
      <c r="AQ10" s="20"/>
      <c r="AR10" s="20"/>
      <c r="AS10" s="20"/>
      <c r="AT10" s="20"/>
      <c r="AU10" s="59">
        <f t="shared" si="13"/>
        <v>0</v>
      </c>
      <c r="AV10" s="20"/>
      <c r="AW10" s="20"/>
      <c r="AX10" s="20"/>
      <c r="AY10" s="20"/>
      <c r="AZ10" s="20"/>
      <c r="BA10" s="20"/>
      <c r="BB10" s="59">
        <f t="shared" si="14"/>
        <v>0</v>
      </c>
      <c r="BC10" s="60">
        <f t="shared" si="15"/>
        <v>228490</v>
      </c>
      <c r="BD10" s="17" t="s">
        <v>53</v>
      </c>
      <c r="BE10" s="17" t="s">
        <v>57</v>
      </c>
      <c r="BF10" s="17" t="s">
        <v>54</v>
      </c>
      <c r="BG10" s="200" t="s">
        <v>439</v>
      </c>
    </row>
    <row r="11" spans="1:130" s="15" customFormat="1" ht="166.5" customHeight="1" x14ac:dyDescent="0.25">
      <c r="A11" s="198" t="s">
        <v>871</v>
      </c>
      <c r="B11" s="149" t="s">
        <v>382</v>
      </c>
      <c r="C11" s="23" t="s">
        <v>315</v>
      </c>
      <c r="D11" s="20"/>
      <c r="E11" s="23" t="s">
        <v>934</v>
      </c>
      <c r="F11" s="16"/>
      <c r="G11" s="16"/>
      <c r="H11" s="16"/>
      <c r="I11" s="16"/>
      <c r="J11" s="16"/>
      <c r="K11" s="16"/>
      <c r="L11" s="59">
        <f t="shared" si="9"/>
        <v>0</v>
      </c>
      <c r="M11" s="16">
        <f>160000+21000+22000</f>
        <v>203000</v>
      </c>
      <c r="N11" s="16"/>
      <c r="O11" s="16"/>
      <c r="P11" s="16"/>
      <c r="Q11" s="16"/>
      <c r="R11" s="16"/>
      <c r="S11" s="59">
        <f>M11+N11+O11+Q11</f>
        <v>203000</v>
      </c>
      <c r="T11" s="16">
        <f>50000+81905</f>
        <v>131905</v>
      </c>
      <c r="U11" s="16"/>
      <c r="V11" s="16"/>
      <c r="W11" s="16"/>
      <c r="X11" s="16"/>
      <c r="Y11" s="16"/>
      <c r="Z11" s="59">
        <f t="shared" si="10"/>
        <v>131905</v>
      </c>
      <c r="AA11" s="20"/>
      <c r="AB11" s="20"/>
      <c r="AC11" s="20"/>
      <c r="AD11" s="20"/>
      <c r="AE11" s="20"/>
      <c r="AF11" s="20"/>
      <c r="AG11" s="59">
        <f t="shared" si="11"/>
        <v>0</v>
      </c>
      <c r="AH11" s="20"/>
      <c r="AI11" s="20"/>
      <c r="AJ11" s="20"/>
      <c r="AK11" s="20"/>
      <c r="AL11" s="20"/>
      <c r="AM11" s="20"/>
      <c r="AN11" s="59">
        <f t="shared" si="12"/>
        <v>0</v>
      </c>
      <c r="AO11" s="20"/>
      <c r="AP11" s="20"/>
      <c r="AQ11" s="20"/>
      <c r="AR11" s="20"/>
      <c r="AS11" s="20"/>
      <c r="AT11" s="20"/>
      <c r="AU11" s="59">
        <f t="shared" si="13"/>
        <v>0</v>
      </c>
      <c r="AV11" s="20"/>
      <c r="AW11" s="20"/>
      <c r="AX11" s="20"/>
      <c r="AY11" s="20"/>
      <c r="AZ11" s="20"/>
      <c r="BA11" s="20"/>
      <c r="BB11" s="59">
        <f t="shared" si="14"/>
        <v>0</v>
      </c>
      <c r="BC11" s="60">
        <f t="shared" si="15"/>
        <v>334905</v>
      </c>
      <c r="BD11" s="17" t="s">
        <v>330</v>
      </c>
      <c r="BE11" s="66">
        <v>2022</v>
      </c>
      <c r="BF11" s="66">
        <v>2023</v>
      </c>
      <c r="BG11" s="199" t="s">
        <v>440</v>
      </c>
    </row>
    <row r="12" spans="1:130" s="15" customFormat="1" ht="135.75" customHeight="1" x14ac:dyDescent="0.25">
      <c r="A12" s="198" t="s">
        <v>872</v>
      </c>
      <c r="B12" s="149" t="s">
        <v>55</v>
      </c>
      <c r="C12" s="23" t="s">
        <v>315</v>
      </c>
      <c r="D12" s="20"/>
      <c r="E12" s="23" t="s">
        <v>935</v>
      </c>
      <c r="F12" s="16">
        <v>20000</v>
      </c>
      <c r="G12" s="99"/>
      <c r="H12" s="16"/>
      <c r="I12" s="16"/>
      <c r="J12" s="16"/>
      <c r="K12" s="16"/>
      <c r="L12" s="59">
        <f t="shared" si="9"/>
        <v>20000</v>
      </c>
      <c r="M12" s="16">
        <v>85590</v>
      </c>
      <c r="N12" s="99"/>
      <c r="O12" s="16"/>
      <c r="P12" s="16"/>
      <c r="Q12" s="16"/>
      <c r="R12" s="16"/>
      <c r="S12" s="59">
        <f t="shared" si="16"/>
        <v>85590</v>
      </c>
      <c r="T12" s="16"/>
      <c r="U12" s="99"/>
      <c r="V12" s="16"/>
      <c r="W12" s="16"/>
      <c r="X12" s="16"/>
      <c r="Y12" s="16"/>
      <c r="Z12" s="59">
        <f t="shared" si="10"/>
        <v>0</v>
      </c>
      <c r="AA12" s="20"/>
      <c r="AB12" s="20"/>
      <c r="AC12" s="20"/>
      <c r="AD12" s="20"/>
      <c r="AE12" s="20"/>
      <c r="AF12" s="20"/>
      <c r="AG12" s="59">
        <f t="shared" si="11"/>
        <v>0</v>
      </c>
      <c r="AH12" s="20"/>
      <c r="AI12" s="20"/>
      <c r="AJ12" s="20"/>
      <c r="AK12" s="20"/>
      <c r="AL12" s="20"/>
      <c r="AM12" s="20"/>
      <c r="AN12" s="59">
        <f t="shared" si="12"/>
        <v>0</v>
      </c>
      <c r="AO12" s="20"/>
      <c r="AP12" s="20"/>
      <c r="AQ12" s="20"/>
      <c r="AR12" s="20"/>
      <c r="AS12" s="20"/>
      <c r="AT12" s="20"/>
      <c r="AU12" s="59">
        <f t="shared" si="13"/>
        <v>0</v>
      </c>
      <c r="AV12" s="20"/>
      <c r="AW12" s="20"/>
      <c r="AX12" s="20"/>
      <c r="AY12" s="20"/>
      <c r="AZ12" s="20"/>
      <c r="BA12" s="20"/>
      <c r="BB12" s="59">
        <f t="shared" si="14"/>
        <v>0</v>
      </c>
      <c r="BC12" s="60">
        <f t="shared" si="15"/>
        <v>105590</v>
      </c>
      <c r="BD12" s="17" t="s">
        <v>370</v>
      </c>
      <c r="BE12" s="66">
        <v>2021</v>
      </c>
      <c r="BF12" s="66">
        <v>2022</v>
      </c>
      <c r="BG12" s="199" t="s">
        <v>441</v>
      </c>
    </row>
    <row r="13" spans="1:130" s="15" customFormat="1" ht="103.5" customHeight="1" x14ac:dyDescent="0.25">
      <c r="A13" s="198" t="s">
        <v>873</v>
      </c>
      <c r="B13" s="149" t="s">
        <v>332</v>
      </c>
      <c r="C13" s="23" t="s">
        <v>315</v>
      </c>
      <c r="D13" s="20"/>
      <c r="E13" s="19" t="s">
        <v>936</v>
      </c>
      <c r="F13" s="16">
        <v>23111</v>
      </c>
      <c r="G13" s="16"/>
      <c r="H13" s="16"/>
      <c r="I13" s="16"/>
      <c r="J13" s="16"/>
      <c r="K13" s="16"/>
      <c r="L13" s="59">
        <f t="shared" si="9"/>
        <v>23111</v>
      </c>
      <c r="M13" s="16">
        <v>53436</v>
      </c>
      <c r="N13" s="16">
        <v>302806</v>
      </c>
      <c r="O13" s="16"/>
      <c r="P13" s="16"/>
      <c r="Q13" s="16"/>
      <c r="R13" s="16"/>
      <c r="S13" s="59">
        <f t="shared" si="16"/>
        <v>356242</v>
      </c>
      <c r="T13" s="16"/>
      <c r="U13" s="16"/>
      <c r="V13" s="16"/>
      <c r="W13" s="16"/>
      <c r="X13" s="16"/>
      <c r="Y13" s="16"/>
      <c r="Z13" s="59">
        <f t="shared" si="10"/>
        <v>0</v>
      </c>
      <c r="AA13" s="20"/>
      <c r="AB13" s="20"/>
      <c r="AC13" s="20"/>
      <c r="AD13" s="20"/>
      <c r="AE13" s="20"/>
      <c r="AF13" s="20"/>
      <c r="AG13" s="59">
        <f t="shared" si="11"/>
        <v>0</v>
      </c>
      <c r="AH13" s="20"/>
      <c r="AI13" s="20"/>
      <c r="AJ13" s="20"/>
      <c r="AK13" s="20"/>
      <c r="AL13" s="20"/>
      <c r="AM13" s="20"/>
      <c r="AN13" s="59">
        <f t="shared" si="12"/>
        <v>0</v>
      </c>
      <c r="AO13" s="20"/>
      <c r="AP13" s="20"/>
      <c r="AQ13" s="20"/>
      <c r="AR13" s="20"/>
      <c r="AS13" s="20"/>
      <c r="AT13" s="20"/>
      <c r="AU13" s="59">
        <f t="shared" si="13"/>
        <v>0</v>
      </c>
      <c r="AV13" s="20"/>
      <c r="AW13" s="20"/>
      <c r="AX13" s="20"/>
      <c r="AY13" s="20"/>
      <c r="AZ13" s="20"/>
      <c r="BA13" s="20"/>
      <c r="BB13" s="59">
        <f t="shared" si="14"/>
        <v>0</v>
      </c>
      <c r="BC13" s="60">
        <f t="shared" si="15"/>
        <v>379353</v>
      </c>
      <c r="BD13" s="17" t="s">
        <v>56</v>
      </c>
      <c r="BE13" s="17" t="s">
        <v>57</v>
      </c>
      <c r="BF13" s="17" t="s">
        <v>54</v>
      </c>
      <c r="BG13" s="200" t="s">
        <v>442</v>
      </c>
    </row>
    <row r="14" spans="1:130" s="15" customFormat="1" ht="159" customHeight="1" x14ac:dyDescent="0.25">
      <c r="A14" s="198" t="s">
        <v>874</v>
      </c>
      <c r="B14" s="149" t="s">
        <v>333</v>
      </c>
      <c r="C14" s="23" t="s">
        <v>315</v>
      </c>
      <c r="D14" s="20"/>
      <c r="E14" s="19" t="s">
        <v>937</v>
      </c>
      <c r="F14" s="16"/>
      <c r="G14" s="16"/>
      <c r="H14" s="16"/>
      <c r="I14" s="16"/>
      <c r="J14" s="16"/>
      <c r="K14" s="16"/>
      <c r="L14" s="59">
        <f t="shared" si="9"/>
        <v>0</v>
      </c>
      <c r="M14" s="16">
        <v>155000</v>
      </c>
      <c r="N14" s="16"/>
      <c r="O14" s="16"/>
      <c r="P14" s="16"/>
      <c r="Q14" s="16"/>
      <c r="R14" s="16"/>
      <c r="S14" s="59">
        <f t="shared" si="16"/>
        <v>155000</v>
      </c>
      <c r="T14" s="16">
        <v>170000</v>
      </c>
      <c r="U14" s="16"/>
      <c r="V14" s="16"/>
      <c r="W14" s="16"/>
      <c r="X14" s="16"/>
      <c r="Y14" s="16"/>
      <c r="Z14" s="59">
        <f t="shared" si="10"/>
        <v>170000</v>
      </c>
      <c r="AA14" s="20"/>
      <c r="AB14" s="20"/>
      <c r="AC14" s="20"/>
      <c r="AD14" s="20"/>
      <c r="AE14" s="20"/>
      <c r="AF14" s="20"/>
      <c r="AG14" s="59">
        <f t="shared" si="11"/>
        <v>0</v>
      </c>
      <c r="AH14" s="20"/>
      <c r="AI14" s="20"/>
      <c r="AJ14" s="20"/>
      <c r="AK14" s="20"/>
      <c r="AL14" s="20"/>
      <c r="AM14" s="20"/>
      <c r="AN14" s="59">
        <f t="shared" si="12"/>
        <v>0</v>
      </c>
      <c r="AO14" s="20"/>
      <c r="AP14" s="20"/>
      <c r="AQ14" s="20"/>
      <c r="AR14" s="20"/>
      <c r="AS14" s="20"/>
      <c r="AT14" s="20"/>
      <c r="AU14" s="59">
        <f t="shared" si="13"/>
        <v>0</v>
      </c>
      <c r="AV14" s="20"/>
      <c r="AW14" s="20"/>
      <c r="AX14" s="20"/>
      <c r="AY14" s="20"/>
      <c r="AZ14" s="20"/>
      <c r="BA14" s="20"/>
      <c r="BB14" s="59">
        <f t="shared" si="14"/>
        <v>0</v>
      </c>
      <c r="BC14" s="60">
        <f t="shared" si="15"/>
        <v>325000</v>
      </c>
      <c r="BD14" s="17" t="s">
        <v>334</v>
      </c>
      <c r="BE14" s="66">
        <v>2022</v>
      </c>
      <c r="BF14" s="66">
        <v>2023</v>
      </c>
      <c r="BG14" s="199" t="s">
        <v>452</v>
      </c>
    </row>
    <row r="15" spans="1:130" s="15" customFormat="1" ht="72" x14ac:dyDescent="0.25">
      <c r="A15" s="198" t="s">
        <v>875</v>
      </c>
      <c r="B15" s="149" t="s">
        <v>335</v>
      </c>
      <c r="C15" s="23" t="s">
        <v>315</v>
      </c>
      <c r="D15" s="20"/>
      <c r="E15" s="19" t="s">
        <v>938</v>
      </c>
      <c r="F15" s="16"/>
      <c r="G15" s="16"/>
      <c r="H15" s="16"/>
      <c r="I15" s="16"/>
      <c r="J15" s="16"/>
      <c r="K15" s="16"/>
      <c r="L15" s="59">
        <f t="shared" si="9"/>
        <v>0</v>
      </c>
      <c r="M15" s="16">
        <v>45000</v>
      </c>
      <c r="N15" s="16"/>
      <c r="O15" s="16"/>
      <c r="P15" s="16"/>
      <c r="Q15" s="16"/>
      <c r="R15" s="16"/>
      <c r="S15" s="59">
        <f t="shared" si="16"/>
        <v>45000</v>
      </c>
      <c r="T15" s="16">
        <v>35000</v>
      </c>
      <c r="U15" s="16"/>
      <c r="V15" s="16"/>
      <c r="W15" s="16"/>
      <c r="X15" s="16"/>
      <c r="Y15" s="16"/>
      <c r="Z15" s="59">
        <f t="shared" si="10"/>
        <v>35000</v>
      </c>
      <c r="AA15" s="20"/>
      <c r="AB15" s="20"/>
      <c r="AC15" s="20"/>
      <c r="AD15" s="20"/>
      <c r="AE15" s="20"/>
      <c r="AF15" s="20"/>
      <c r="AG15" s="59">
        <f t="shared" si="11"/>
        <v>0</v>
      </c>
      <c r="AH15" s="20"/>
      <c r="AI15" s="20"/>
      <c r="AJ15" s="20"/>
      <c r="AK15" s="20"/>
      <c r="AL15" s="20"/>
      <c r="AM15" s="20"/>
      <c r="AN15" s="59">
        <f t="shared" si="12"/>
        <v>0</v>
      </c>
      <c r="AO15" s="20"/>
      <c r="AP15" s="20"/>
      <c r="AQ15" s="20"/>
      <c r="AR15" s="20"/>
      <c r="AS15" s="20"/>
      <c r="AT15" s="20"/>
      <c r="AU15" s="59">
        <f t="shared" si="13"/>
        <v>0</v>
      </c>
      <c r="AV15" s="20"/>
      <c r="AW15" s="20"/>
      <c r="AX15" s="20"/>
      <c r="AY15" s="20"/>
      <c r="AZ15" s="20"/>
      <c r="BA15" s="20"/>
      <c r="BB15" s="59">
        <f t="shared" si="14"/>
        <v>0</v>
      </c>
      <c r="BC15" s="60">
        <f t="shared" si="15"/>
        <v>80000</v>
      </c>
      <c r="BD15" s="17" t="s">
        <v>336</v>
      </c>
      <c r="BE15" s="66">
        <v>2022</v>
      </c>
      <c r="BF15" s="66">
        <v>2023</v>
      </c>
      <c r="BG15" s="199" t="s">
        <v>453</v>
      </c>
    </row>
    <row r="16" spans="1:130" s="15" customFormat="1" ht="49.9" customHeight="1" x14ac:dyDescent="0.25">
      <c r="A16" s="198" t="s">
        <v>876</v>
      </c>
      <c r="B16" s="12" t="s">
        <v>265</v>
      </c>
      <c r="C16" s="23" t="s">
        <v>315</v>
      </c>
      <c r="D16" s="20"/>
      <c r="E16" s="19" t="s">
        <v>939</v>
      </c>
      <c r="F16" s="16"/>
      <c r="G16" s="16"/>
      <c r="H16" s="16"/>
      <c r="I16" s="16"/>
      <c r="J16" s="16"/>
      <c r="K16" s="16"/>
      <c r="L16" s="59">
        <f t="shared" si="9"/>
        <v>0</v>
      </c>
      <c r="M16" s="16">
        <v>60500</v>
      </c>
      <c r="N16" s="16"/>
      <c r="O16" s="16"/>
      <c r="P16" s="16"/>
      <c r="Q16" s="16"/>
      <c r="R16" s="16"/>
      <c r="S16" s="59">
        <f t="shared" si="16"/>
        <v>60500</v>
      </c>
      <c r="T16" s="16">
        <v>50000</v>
      </c>
      <c r="U16" s="16"/>
      <c r="V16" s="16"/>
      <c r="W16" s="16"/>
      <c r="X16" s="16"/>
      <c r="Y16" s="16"/>
      <c r="Z16" s="59">
        <f t="shared" si="10"/>
        <v>50000</v>
      </c>
      <c r="AA16" s="20"/>
      <c r="AB16" s="20"/>
      <c r="AC16" s="20"/>
      <c r="AD16" s="20"/>
      <c r="AE16" s="20"/>
      <c r="AF16" s="20"/>
      <c r="AG16" s="59">
        <f t="shared" si="11"/>
        <v>0</v>
      </c>
      <c r="AH16" s="20"/>
      <c r="AI16" s="20"/>
      <c r="AJ16" s="20"/>
      <c r="AK16" s="20"/>
      <c r="AL16" s="20"/>
      <c r="AM16" s="20"/>
      <c r="AN16" s="59">
        <f t="shared" si="12"/>
        <v>0</v>
      </c>
      <c r="AO16" s="20"/>
      <c r="AP16" s="20"/>
      <c r="AQ16" s="20"/>
      <c r="AR16" s="20"/>
      <c r="AS16" s="20"/>
      <c r="AT16" s="20"/>
      <c r="AU16" s="59">
        <f t="shared" si="13"/>
        <v>0</v>
      </c>
      <c r="AV16" s="20"/>
      <c r="AW16" s="20"/>
      <c r="AX16" s="20"/>
      <c r="AY16" s="20"/>
      <c r="AZ16" s="20"/>
      <c r="BA16" s="20"/>
      <c r="BB16" s="59">
        <f t="shared" si="14"/>
        <v>0</v>
      </c>
      <c r="BC16" s="60">
        <f t="shared" si="15"/>
        <v>110500</v>
      </c>
      <c r="BD16" s="17" t="s">
        <v>266</v>
      </c>
      <c r="BE16" s="66">
        <v>2022</v>
      </c>
      <c r="BF16" s="66">
        <v>2023</v>
      </c>
      <c r="BG16" s="199" t="s">
        <v>454</v>
      </c>
    </row>
    <row r="17" spans="1:59" s="15" customFormat="1" ht="34.15" customHeight="1" x14ac:dyDescent="0.25">
      <c r="A17" s="198" t="s">
        <v>877</v>
      </c>
      <c r="B17" s="12" t="s">
        <v>264</v>
      </c>
      <c r="C17" s="23" t="s">
        <v>315</v>
      </c>
      <c r="D17" s="20"/>
      <c r="E17" s="124" t="s">
        <v>940</v>
      </c>
      <c r="F17" s="16"/>
      <c r="G17" s="16"/>
      <c r="H17" s="16"/>
      <c r="I17" s="16"/>
      <c r="J17" s="16"/>
      <c r="K17" s="16"/>
      <c r="L17" s="59">
        <f t="shared" si="9"/>
        <v>0</v>
      </c>
      <c r="M17" s="16"/>
      <c r="N17" s="16"/>
      <c r="O17" s="16"/>
      <c r="P17" s="16"/>
      <c r="Q17" s="16"/>
      <c r="R17" s="16"/>
      <c r="S17" s="59">
        <f t="shared" si="16"/>
        <v>0</v>
      </c>
      <c r="T17" s="16">
        <v>60000</v>
      </c>
      <c r="U17" s="16"/>
      <c r="V17" s="16"/>
      <c r="W17" s="16"/>
      <c r="X17" s="16"/>
      <c r="Y17" s="16"/>
      <c r="Z17" s="59">
        <f t="shared" si="10"/>
        <v>60000</v>
      </c>
      <c r="AA17" s="20"/>
      <c r="AB17" s="20"/>
      <c r="AC17" s="20"/>
      <c r="AD17" s="20"/>
      <c r="AE17" s="20"/>
      <c r="AF17" s="20"/>
      <c r="AG17" s="59">
        <f t="shared" si="11"/>
        <v>0</v>
      </c>
      <c r="AH17" s="20"/>
      <c r="AI17" s="20"/>
      <c r="AJ17" s="20"/>
      <c r="AK17" s="20"/>
      <c r="AL17" s="20"/>
      <c r="AM17" s="20"/>
      <c r="AN17" s="59">
        <f t="shared" si="12"/>
        <v>0</v>
      </c>
      <c r="AO17" s="20"/>
      <c r="AP17" s="20"/>
      <c r="AQ17" s="20"/>
      <c r="AR17" s="20"/>
      <c r="AS17" s="20"/>
      <c r="AT17" s="20"/>
      <c r="AU17" s="59">
        <f t="shared" si="13"/>
        <v>0</v>
      </c>
      <c r="AV17" s="20"/>
      <c r="AW17" s="20"/>
      <c r="AX17" s="20"/>
      <c r="AY17" s="20"/>
      <c r="AZ17" s="20"/>
      <c r="BA17" s="20"/>
      <c r="BB17" s="59">
        <f t="shared" si="14"/>
        <v>0</v>
      </c>
      <c r="BC17" s="60">
        <f t="shared" si="15"/>
        <v>60000</v>
      </c>
      <c r="BD17" s="17" t="s">
        <v>263</v>
      </c>
      <c r="BE17" s="66">
        <v>2023</v>
      </c>
      <c r="BF17" s="66">
        <v>2023</v>
      </c>
      <c r="BG17" s="199" t="s">
        <v>443</v>
      </c>
    </row>
    <row r="18" spans="1:59" s="15" customFormat="1" ht="233.25" customHeight="1" x14ac:dyDescent="0.25">
      <c r="A18" s="198" t="s">
        <v>878</v>
      </c>
      <c r="B18" s="149" t="s">
        <v>58</v>
      </c>
      <c r="C18" s="23" t="s">
        <v>315</v>
      </c>
      <c r="D18" s="20"/>
      <c r="E18" s="19" t="s">
        <v>941</v>
      </c>
      <c r="F18" s="16"/>
      <c r="G18" s="16"/>
      <c r="H18" s="16"/>
      <c r="I18" s="16"/>
      <c r="J18" s="16"/>
      <c r="K18" s="16"/>
      <c r="L18" s="59">
        <f t="shared" si="9"/>
        <v>0</v>
      </c>
      <c r="M18" s="16">
        <v>912750</v>
      </c>
      <c r="N18" s="16">
        <v>287250</v>
      </c>
      <c r="O18" s="16"/>
      <c r="P18" s="16"/>
      <c r="Q18" s="16"/>
      <c r="R18" s="16"/>
      <c r="S18" s="59">
        <f t="shared" si="16"/>
        <v>1200000</v>
      </c>
      <c r="T18" s="16"/>
      <c r="U18" s="16"/>
      <c r="V18" s="16"/>
      <c r="W18" s="16"/>
      <c r="X18" s="16"/>
      <c r="Y18" s="16"/>
      <c r="Z18" s="59">
        <f t="shared" si="10"/>
        <v>0</v>
      </c>
      <c r="AA18" s="20"/>
      <c r="AB18" s="20"/>
      <c r="AC18" s="20"/>
      <c r="AD18" s="20"/>
      <c r="AE18" s="20"/>
      <c r="AF18" s="20"/>
      <c r="AG18" s="59">
        <f t="shared" si="11"/>
        <v>0</v>
      </c>
      <c r="AH18" s="20"/>
      <c r="AI18" s="20"/>
      <c r="AJ18" s="20"/>
      <c r="AK18" s="20"/>
      <c r="AL18" s="20"/>
      <c r="AM18" s="20"/>
      <c r="AN18" s="59">
        <f t="shared" si="12"/>
        <v>0</v>
      </c>
      <c r="AO18" s="20"/>
      <c r="AP18" s="20"/>
      <c r="AQ18" s="20"/>
      <c r="AR18" s="20"/>
      <c r="AS18" s="20"/>
      <c r="AT18" s="20"/>
      <c r="AU18" s="59">
        <f t="shared" si="13"/>
        <v>0</v>
      </c>
      <c r="AV18" s="20"/>
      <c r="AW18" s="20"/>
      <c r="AX18" s="20"/>
      <c r="AY18" s="20"/>
      <c r="AZ18" s="20"/>
      <c r="BA18" s="20"/>
      <c r="BB18" s="59">
        <f t="shared" si="14"/>
        <v>0</v>
      </c>
      <c r="BC18" s="60">
        <f t="shared" si="15"/>
        <v>1200000</v>
      </c>
      <c r="BD18" s="17" t="s">
        <v>59</v>
      </c>
      <c r="BE18" s="66">
        <v>2022</v>
      </c>
      <c r="BF18" s="66">
        <v>2022</v>
      </c>
      <c r="BG18" s="199" t="s">
        <v>248</v>
      </c>
    </row>
    <row r="19" spans="1:59" s="15" customFormat="1" ht="257.25" customHeight="1" x14ac:dyDescent="0.25">
      <c r="A19" s="198" t="s">
        <v>879</v>
      </c>
      <c r="B19" s="149" t="s">
        <v>303</v>
      </c>
      <c r="C19" s="23" t="s">
        <v>315</v>
      </c>
      <c r="D19" s="20"/>
      <c r="E19" s="19" t="s">
        <v>942</v>
      </c>
      <c r="F19" s="16"/>
      <c r="G19" s="16"/>
      <c r="H19" s="16"/>
      <c r="I19" s="16"/>
      <c r="J19" s="16"/>
      <c r="K19" s="16"/>
      <c r="L19" s="59">
        <f t="shared" si="9"/>
        <v>0</v>
      </c>
      <c r="M19" s="16">
        <v>70000</v>
      </c>
      <c r="N19" s="16"/>
      <c r="O19" s="16"/>
      <c r="P19" s="16"/>
      <c r="Q19" s="16"/>
      <c r="R19" s="16"/>
      <c r="S19" s="59">
        <f t="shared" si="16"/>
        <v>70000</v>
      </c>
      <c r="T19" s="16">
        <v>43577</v>
      </c>
      <c r="U19" s="16"/>
      <c r="V19" s="16"/>
      <c r="W19" s="16"/>
      <c r="X19" s="16"/>
      <c r="Y19" s="16"/>
      <c r="Z19" s="59">
        <f t="shared" si="10"/>
        <v>43577</v>
      </c>
      <c r="AA19" s="20"/>
      <c r="AB19" s="20"/>
      <c r="AC19" s="20"/>
      <c r="AD19" s="20"/>
      <c r="AE19" s="20"/>
      <c r="AF19" s="20"/>
      <c r="AG19" s="59">
        <f t="shared" si="11"/>
        <v>0</v>
      </c>
      <c r="AH19" s="20"/>
      <c r="AI19" s="20"/>
      <c r="AJ19" s="20"/>
      <c r="AK19" s="20"/>
      <c r="AL19" s="20"/>
      <c r="AM19" s="20"/>
      <c r="AN19" s="59">
        <f t="shared" si="12"/>
        <v>0</v>
      </c>
      <c r="AO19" s="20"/>
      <c r="AP19" s="20"/>
      <c r="AQ19" s="20"/>
      <c r="AR19" s="20"/>
      <c r="AS19" s="20"/>
      <c r="AT19" s="20"/>
      <c r="AU19" s="59">
        <f t="shared" si="13"/>
        <v>0</v>
      </c>
      <c r="AV19" s="20"/>
      <c r="AW19" s="20"/>
      <c r="AX19" s="20"/>
      <c r="AY19" s="20"/>
      <c r="AZ19" s="20"/>
      <c r="BA19" s="20"/>
      <c r="BB19" s="59">
        <f t="shared" si="14"/>
        <v>0</v>
      </c>
      <c r="BC19" s="60">
        <f t="shared" si="15"/>
        <v>113577</v>
      </c>
      <c r="BD19" s="17" t="s">
        <v>366</v>
      </c>
      <c r="BE19" s="66">
        <v>2022</v>
      </c>
      <c r="BF19" s="66">
        <v>2023</v>
      </c>
      <c r="BG19" s="199" t="s">
        <v>443</v>
      </c>
    </row>
    <row r="20" spans="1:59" s="15" customFormat="1" ht="69.75" customHeight="1" x14ac:dyDescent="0.25">
      <c r="A20" s="198" t="s">
        <v>880</v>
      </c>
      <c r="B20" s="149" t="s">
        <v>60</v>
      </c>
      <c r="C20" s="23" t="s">
        <v>315</v>
      </c>
      <c r="D20" s="20"/>
      <c r="E20" s="19" t="s">
        <v>943</v>
      </c>
      <c r="F20" s="20"/>
      <c r="G20" s="20"/>
      <c r="H20" s="20"/>
      <c r="I20" s="20"/>
      <c r="J20" s="20"/>
      <c r="K20" s="20"/>
      <c r="L20" s="59">
        <f t="shared" si="9"/>
        <v>0</v>
      </c>
      <c r="M20" s="13"/>
      <c r="N20" s="20"/>
      <c r="O20" s="20"/>
      <c r="P20" s="20"/>
      <c r="Q20" s="20"/>
      <c r="R20" s="20"/>
      <c r="S20" s="59">
        <f t="shared" si="16"/>
        <v>0</v>
      </c>
      <c r="T20" s="20">
        <v>500000</v>
      </c>
      <c r="U20" s="20"/>
      <c r="V20" s="20"/>
      <c r="W20" s="20"/>
      <c r="X20" s="20"/>
      <c r="Y20" s="20"/>
      <c r="Z20" s="59">
        <f t="shared" si="10"/>
        <v>500000</v>
      </c>
      <c r="AA20" s="20"/>
      <c r="AB20" s="20"/>
      <c r="AC20" s="20"/>
      <c r="AD20" s="20"/>
      <c r="AE20" s="20"/>
      <c r="AF20" s="20"/>
      <c r="AG20" s="59">
        <f t="shared" si="11"/>
        <v>0</v>
      </c>
      <c r="AH20" s="20"/>
      <c r="AI20" s="20"/>
      <c r="AJ20" s="20"/>
      <c r="AK20" s="20"/>
      <c r="AL20" s="20"/>
      <c r="AM20" s="20"/>
      <c r="AN20" s="59">
        <f t="shared" si="12"/>
        <v>0</v>
      </c>
      <c r="AO20" s="20"/>
      <c r="AP20" s="20"/>
      <c r="AQ20" s="20"/>
      <c r="AR20" s="20"/>
      <c r="AS20" s="20"/>
      <c r="AT20" s="20"/>
      <c r="AU20" s="59">
        <f t="shared" si="13"/>
        <v>0</v>
      </c>
      <c r="AV20" s="20"/>
      <c r="AW20" s="20"/>
      <c r="AX20" s="20"/>
      <c r="AY20" s="20"/>
      <c r="AZ20" s="20"/>
      <c r="BA20" s="20"/>
      <c r="BB20" s="59">
        <f t="shared" si="14"/>
        <v>0</v>
      </c>
      <c r="BC20" s="60">
        <f t="shared" si="15"/>
        <v>500000</v>
      </c>
      <c r="BD20" s="23" t="s">
        <v>61</v>
      </c>
      <c r="BE20" s="20">
        <v>2023</v>
      </c>
      <c r="BF20" s="20">
        <v>2023</v>
      </c>
      <c r="BG20" s="199" t="s">
        <v>443</v>
      </c>
    </row>
    <row r="21" spans="1:59" s="15" customFormat="1" ht="75.75" customHeight="1" x14ac:dyDescent="0.25">
      <c r="A21" s="198" t="s">
        <v>881</v>
      </c>
      <c r="B21" s="149" t="s">
        <v>63</v>
      </c>
      <c r="C21" s="23" t="s">
        <v>315</v>
      </c>
      <c r="D21" s="20"/>
      <c r="E21" s="19" t="s">
        <v>944</v>
      </c>
      <c r="F21" s="20"/>
      <c r="G21" s="20"/>
      <c r="H21" s="20"/>
      <c r="I21" s="20"/>
      <c r="J21" s="20"/>
      <c r="K21" s="20"/>
      <c r="L21" s="59">
        <f t="shared" si="9"/>
        <v>0</v>
      </c>
      <c r="M21" s="13"/>
      <c r="N21" s="20"/>
      <c r="O21" s="20"/>
      <c r="P21" s="20"/>
      <c r="Q21" s="20"/>
      <c r="R21" s="20"/>
      <c r="S21" s="59">
        <f t="shared" si="16"/>
        <v>0</v>
      </c>
      <c r="T21" s="20">
        <v>50000</v>
      </c>
      <c r="U21" s="20"/>
      <c r="V21" s="20"/>
      <c r="W21" s="20"/>
      <c r="X21" s="20"/>
      <c r="Y21" s="20"/>
      <c r="Z21" s="59">
        <f t="shared" si="10"/>
        <v>50000</v>
      </c>
      <c r="AA21" s="20"/>
      <c r="AB21" s="20"/>
      <c r="AC21" s="20"/>
      <c r="AD21" s="20"/>
      <c r="AE21" s="20"/>
      <c r="AF21" s="20"/>
      <c r="AG21" s="59">
        <f t="shared" si="11"/>
        <v>0</v>
      </c>
      <c r="AH21" s="20"/>
      <c r="AI21" s="20"/>
      <c r="AJ21" s="20"/>
      <c r="AK21" s="20"/>
      <c r="AL21" s="20"/>
      <c r="AM21" s="20"/>
      <c r="AN21" s="59">
        <f t="shared" si="12"/>
        <v>0</v>
      </c>
      <c r="AO21" s="20"/>
      <c r="AP21" s="20"/>
      <c r="AQ21" s="20"/>
      <c r="AR21" s="20"/>
      <c r="AS21" s="20"/>
      <c r="AT21" s="20"/>
      <c r="AU21" s="59">
        <f t="shared" si="13"/>
        <v>0</v>
      </c>
      <c r="AV21" s="20"/>
      <c r="AW21" s="20"/>
      <c r="AX21" s="20"/>
      <c r="AY21" s="20"/>
      <c r="AZ21" s="20"/>
      <c r="BA21" s="20"/>
      <c r="BB21" s="59">
        <f t="shared" si="14"/>
        <v>0</v>
      </c>
      <c r="BC21" s="60">
        <f t="shared" si="15"/>
        <v>50000</v>
      </c>
      <c r="BD21" s="23" t="s">
        <v>62</v>
      </c>
      <c r="BE21" s="20">
        <v>2023</v>
      </c>
      <c r="BF21" s="20">
        <v>2023</v>
      </c>
      <c r="BG21" s="199" t="s">
        <v>443</v>
      </c>
    </row>
    <row r="22" spans="1:59" s="15" customFormat="1" ht="73.150000000000006" customHeight="1" x14ac:dyDescent="0.25">
      <c r="A22" s="198" t="s">
        <v>882</v>
      </c>
      <c r="B22" s="149" t="s">
        <v>64</v>
      </c>
      <c r="C22" s="23" t="s">
        <v>315</v>
      </c>
      <c r="D22" s="20"/>
      <c r="E22" s="19" t="s">
        <v>945</v>
      </c>
      <c r="F22" s="20"/>
      <c r="G22" s="20"/>
      <c r="H22" s="20"/>
      <c r="I22" s="20"/>
      <c r="J22" s="20"/>
      <c r="K22" s="20"/>
      <c r="L22" s="59">
        <f t="shared" si="9"/>
        <v>0</v>
      </c>
      <c r="M22" s="57"/>
      <c r="N22" s="20"/>
      <c r="O22" s="20"/>
      <c r="P22" s="20"/>
      <c r="Q22" s="20"/>
      <c r="R22" s="20"/>
      <c r="S22" s="59">
        <f t="shared" si="16"/>
        <v>0</v>
      </c>
      <c r="T22" s="20">
        <v>50000</v>
      </c>
      <c r="U22" s="20"/>
      <c r="V22" s="20"/>
      <c r="W22" s="20"/>
      <c r="X22" s="20"/>
      <c r="Y22" s="20"/>
      <c r="Z22" s="59">
        <f t="shared" si="10"/>
        <v>50000</v>
      </c>
      <c r="AA22" s="20"/>
      <c r="AB22" s="20"/>
      <c r="AC22" s="20"/>
      <c r="AD22" s="20"/>
      <c r="AE22" s="20"/>
      <c r="AF22" s="20"/>
      <c r="AG22" s="59">
        <f t="shared" si="11"/>
        <v>0</v>
      </c>
      <c r="AH22" s="20"/>
      <c r="AI22" s="20"/>
      <c r="AJ22" s="20"/>
      <c r="AK22" s="20"/>
      <c r="AL22" s="20"/>
      <c r="AM22" s="20"/>
      <c r="AN22" s="59">
        <f t="shared" si="12"/>
        <v>0</v>
      </c>
      <c r="AO22" s="20"/>
      <c r="AP22" s="20"/>
      <c r="AQ22" s="20"/>
      <c r="AR22" s="20"/>
      <c r="AS22" s="20"/>
      <c r="AT22" s="20"/>
      <c r="AU22" s="59">
        <f t="shared" si="13"/>
        <v>0</v>
      </c>
      <c r="AV22" s="20"/>
      <c r="AW22" s="20"/>
      <c r="AX22" s="20"/>
      <c r="AY22" s="20"/>
      <c r="AZ22" s="20"/>
      <c r="BA22" s="20"/>
      <c r="BB22" s="59">
        <f t="shared" si="14"/>
        <v>0</v>
      </c>
      <c r="BC22" s="60">
        <f t="shared" si="15"/>
        <v>50000</v>
      </c>
      <c r="BD22" s="23" t="s">
        <v>64</v>
      </c>
      <c r="BE22" s="20">
        <v>2023</v>
      </c>
      <c r="BF22" s="20">
        <v>2023</v>
      </c>
      <c r="BG22" s="199" t="s">
        <v>443</v>
      </c>
    </row>
    <row r="23" spans="1:59" s="15" customFormat="1" ht="162" customHeight="1" x14ac:dyDescent="0.25">
      <c r="A23" s="198" t="s">
        <v>883</v>
      </c>
      <c r="B23" s="149" t="s">
        <v>65</v>
      </c>
      <c r="C23" s="23" t="s">
        <v>315</v>
      </c>
      <c r="D23" s="20"/>
      <c r="E23" s="128" t="s">
        <v>946</v>
      </c>
      <c r="F23" s="20"/>
      <c r="G23" s="20"/>
      <c r="H23" s="20"/>
      <c r="I23" s="20"/>
      <c r="J23" s="20"/>
      <c r="K23" s="20"/>
      <c r="L23" s="59">
        <f t="shared" si="9"/>
        <v>0</v>
      </c>
      <c r="M23" s="13">
        <v>886000</v>
      </c>
      <c r="N23" s="20"/>
      <c r="O23" s="20"/>
      <c r="P23" s="20"/>
      <c r="Q23" s="20"/>
      <c r="R23" s="20"/>
      <c r="S23" s="59">
        <f t="shared" si="16"/>
        <v>886000</v>
      </c>
      <c r="T23" s="20"/>
      <c r="U23" s="20"/>
      <c r="V23" s="20"/>
      <c r="W23" s="20"/>
      <c r="X23" s="20"/>
      <c r="Y23" s="20"/>
      <c r="Z23" s="59">
        <f t="shared" si="10"/>
        <v>0</v>
      </c>
      <c r="AA23" s="20"/>
      <c r="AB23" s="20"/>
      <c r="AC23" s="20"/>
      <c r="AD23" s="20"/>
      <c r="AE23" s="20"/>
      <c r="AF23" s="20"/>
      <c r="AG23" s="59">
        <f t="shared" si="11"/>
        <v>0</v>
      </c>
      <c r="AH23" s="20"/>
      <c r="AI23" s="20"/>
      <c r="AJ23" s="20"/>
      <c r="AK23" s="20"/>
      <c r="AL23" s="20"/>
      <c r="AM23" s="20"/>
      <c r="AN23" s="59">
        <f t="shared" si="12"/>
        <v>0</v>
      </c>
      <c r="AO23" s="20"/>
      <c r="AP23" s="20"/>
      <c r="AQ23" s="20"/>
      <c r="AR23" s="20"/>
      <c r="AS23" s="20"/>
      <c r="AT23" s="20"/>
      <c r="AU23" s="59">
        <f t="shared" si="13"/>
        <v>0</v>
      </c>
      <c r="AV23" s="20"/>
      <c r="AW23" s="20"/>
      <c r="AX23" s="20"/>
      <c r="AY23" s="20"/>
      <c r="AZ23" s="20"/>
      <c r="BA23" s="20"/>
      <c r="BB23" s="59">
        <f t="shared" si="14"/>
        <v>0</v>
      </c>
      <c r="BC23" s="60">
        <f t="shared" si="15"/>
        <v>886000</v>
      </c>
      <c r="BD23" s="23" t="s">
        <v>337</v>
      </c>
      <c r="BE23" s="20">
        <v>2022</v>
      </c>
      <c r="BF23" s="20">
        <v>2022</v>
      </c>
      <c r="BG23" s="201" t="s">
        <v>455</v>
      </c>
    </row>
    <row r="24" spans="1:59" s="15" customFormat="1" ht="72.75" customHeight="1" x14ac:dyDescent="0.25">
      <c r="A24" s="198" t="s">
        <v>884</v>
      </c>
      <c r="B24" s="149" t="s">
        <v>66</v>
      </c>
      <c r="C24" s="23" t="s">
        <v>315</v>
      </c>
      <c r="D24" s="20"/>
      <c r="E24" s="19" t="s">
        <v>947</v>
      </c>
      <c r="F24" s="20"/>
      <c r="G24" s="20"/>
      <c r="H24" s="20"/>
      <c r="I24" s="20"/>
      <c r="J24" s="20"/>
      <c r="K24" s="20"/>
      <c r="L24" s="59">
        <f t="shared" si="9"/>
        <v>0</v>
      </c>
      <c r="M24" s="13"/>
      <c r="N24" s="20"/>
      <c r="O24" s="20"/>
      <c r="P24" s="20"/>
      <c r="Q24" s="20"/>
      <c r="R24" s="20"/>
      <c r="S24" s="59">
        <f t="shared" si="16"/>
        <v>0</v>
      </c>
      <c r="T24" s="20">
        <v>202000</v>
      </c>
      <c r="U24" s="20"/>
      <c r="V24" s="20"/>
      <c r="W24" s="20"/>
      <c r="X24" s="20"/>
      <c r="Y24" s="20"/>
      <c r="Z24" s="59">
        <f t="shared" si="10"/>
        <v>202000</v>
      </c>
      <c r="AA24" s="20"/>
      <c r="AB24" s="20"/>
      <c r="AC24" s="20"/>
      <c r="AD24" s="20"/>
      <c r="AE24" s="20"/>
      <c r="AF24" s="20"/>
      <c r="AG24" s="59">
        <f t="shared" si="11"/>
        <v>0</v>
      </c>
      <c r="AH24" s="20"/>
      <c r="AI24" s="20"/>
      <c r="AJ24" s="20"/>
      <c r="AK24" s="20"/>
      <c r="AL24" s="20"/>
      <c r="AM24" s="20"/>
      <c r="AN24" s="59">
        <f t="shared" si="12"/>
        <v>0</v>
      </c>
      <c r="AO24" s="20"/>
      <c r="AP24" s="20"/>
      <c r="AQ24" s="20"/>
      <c r="AR24" s="20"/>
      <c r="AS24" s="20"/>
      <c r="AT24" s="20"/>
      <c r="AU24" s="59">
        <f t="shared" si="13"/>
        <v>0</v>
      </c>
      <c r="AV24" s="20"/>
      <c r="AW24" s="20"/>
      <c r="AX24" s="20"/>
      <c r="AY24" s="20"/>
      <c r="AZ24" s="20"/>
      <c r="BA24" s="20"/>
      <c r="BB24" s="59">
        <f t="shared" si="14"/>
        <v>0</v>
      </c>
      <c r="BC24" s="60">
        <f t="shared" si="15"/>
        <v>202000</v>
      </c>
      <c r="BD24" s="23" t="s">
        <v>67</v>
      </c>
      <c r="BE24" s="20">
        <v>2023</v>
      </c>
      <c r="BF24" s="20">
        <v>2023</v>
      </c>
      <c r="BG24" s="201" t="s">
        <v>455</v>
      </c>
    </row>
    <row r="25" spans="1:59" s="15" customFormat="1" ht="120.75" customHeight="1" x14ac:dyDescent="0.25">
      <c r="A25" s="198" t="s">
        <v>885</v>
      </c>
      <c r="B25" s="149" t="s">
        <v>69</v>
      </c>
      <c r="C25" s="23" t="s">
        <v>315</v>
      </c>
      <c r="D25" s="20"/>
      <c r="E25" s="19" t="s">
        <v>948</v>
      </c>
      <c r="F25" s="20"/>
      <c r="G25" s="20"/>
      <c r="H25" s="20"/>
      <c r="I25" s="20"/>
      <c r="J25" s="20"/>
      <c r="K25" s="20"/>
      <c r="L25" s="59">
        <f t="shared" si="9"/>
        <v>0</v>
      </c>
      <c r="M25" s="13">
        <v>180000</v>
      </c>
      <c r="N25" s="20"/>
      <c r="O25" s="20"/>
      <c r="P25" s="20"/>
      <c r="Q25" s="20"/>
      <c r="R25" s="20"/>
      <c r="S25" s="59">
        <f t="shared" si="16"/>
        <v>180000</v>
      </c>
      <c r="T25" s="20"/>
      <c r="U25" s="20"/>
      <c r="V25" s="20"/>
      <c r="W25" s="20"/>
      <c r="X25" s="20"/>
      <c r="Y25" s="20"/>
      <c r="Z25" s="59">
        <f t="shared" si="10"/>
        <v>0</v>
      </c>
      <c r="AA25" s="20"/>
      <c r="AB25" s="20"/>
      <c r="AC25" s="20"/>
      <c r="AD25" s="20"/>
      <c r="AE25" s="20"/>
      <c r="AF25" s="20"/>
      <c r="AG25" s="59">
        <f t="shared" si="11"/>
        <v>0</v>
      </c>
      <c r="AH25" s="20"/>
      <c r="AI25" s="20"/>
      <c r="AJ25" s="20"/>
      <c r="AK25" s="20"/>
      <c r="AL25" s="20"/>
      <c r="AM25" s="20"/>
      <c r="AN25" s="59">
        <f t="shared" si="12"/>
        <v>0</v>
      </c>
      <c r="AO25" s="20"/>
      <c r="AP25" s="20"/>
      <c r="AQ25" s="20"/>
      <c r="AR25" s="20"/>
      <c r="AS25" s="20"/>
      <c r="AT25" s="20"/>
      <c r="AU25" s="59">
        <f t="shared" si="13"/>
        <v>0</v>
      </c>
      <c r="AV25" s="20"/>
      <c r="AW25" s="20"/>
      <c r="AX25" s="20"/>
      <c r="AY25" s="20"/>
      <c r="AZ25" s="20"/>
      <c r="BA25" s="20"/>
      <c r="BB25" s="59">
        <f t="shared" si="14"/>
        <v>0</v>
      </c>
      <c r="BC25" s="60">
        <f t="shared" si="15"/>
        <v>180000</v>
      </c>
      <c r="BD25" s="23" t="s">
        <v>68</v>
      </c>
      <c r="BE25" s="20">
        <v>2022</v>
      </c>
      <c r="BF25" s="20">
        <v>2022</v>
      </c>
      <c r="BG25" s="201" t="s">
        <v>456</v>
      </c>
    </row>
    <row r="26" spans="1:59" s="15" customFormat="1" ht="111" customHeight="1" x14ac:dyDescent="0.25">
      <c r="A26" s="198" t="s">
        <v>886</v>
      </c>
      <c r="B26" s="149" t="s">
        <v>70</v>
      </c>
      <c r="C26" s="23" t="s">
        <v>315</v>
      </c>
      <c r="D26" s="20"/>
      <c r="E26" s="128" t="s">
        <v>949</v>
      </c>
      <c r="F26" s="20"/>
      <c r="G26" s="20"/>
      <c r="H26" s="20"/>
      <c r="I26" s="20"/>
      <c r="J26" s="20"/>
      <c r="K26" s="20"/>
      <c r="L26" s="59">
        <f t="shared" si="9"/>
        <v>0</v>
      </c>
      <c r="M26" s="13">
        <v>45000</v>
      </c>
      <c r="N26" s="20"/>
      <c r="O26" s="20"/>
      <c r="P26" s="20"/>
      <c r="Q26" s="20"/>
      <c r="R26" s="20"/>
      <c r="S26" s="59">
        <f t="shared" si="16"/>
        <v>45000</v>
      </c>
      <c r="T26" s="20">
        <v>20000</v>
      </c>
      <c r="U26" s="20"/>
      <c r="V26" s="20"/>
      <c r="W26" s="20"/>
      <c r="X26" s="20"/>
      <c r="Y26" s="20"/>
      <c r="Z26" s="59">
        <f t="shared" si="10"/>
        <v>20000</v>
      </c>
      <c r="AA26" s="20"/>
      <c r="AB26" s="20"/>
      <c r="AC26" s="20"/>
      <c r="AD26" s="20"/>
      <c r="AE26" s="20"/>
      <c r="AF26" s="20"/>
      <c r="AG26" s="59">
        <f t="shared" si="11"/>
        <v>0</v>
      </c>
      <c r="AH26" s="20"/>
      <c r="AI26" s="20"/>
      <c r="AJ26" s="20"/>
      <c r="AK26" s="20"/>
      <c r="AL26" s="20"/>
      <c r="AM26" s="20"/>
      <c r="AN26" s="59">
        <f t="shared" si="12"/>
        <v>0</v>
      </c>
      <c r="AO26" s="20"/>
      <c r="AP26" s="20"/>
      <c r="AQ26" s="20"/>
      <c r="AR26" s="20"/>
      <c r="AS26" s="20"/>
      <c r="AT26" s="20"/>
      <c r="AU26" s="59">
        <f t="shared" si="13"/>
        <v>0</v>
      </c>
      <c r="AV26" s="20"/>
      <c r="AW26" s="20"/>
      <c r="AX26" s="20"/>
      <c r="AY26" s="20"/>
      <c r="AZ26" s="20"/>
      <c r="BA26" s="20"/>
      <c r="BB26" s="59">
        <f t="shared" si="14"/>
        <v>0</v>
      </c>
      <c r="BC26" s="60">
        <f t="shared" si="15"/>
        <v>65000</v>
      </c>
      <c r="BD26" s="23" t="s">
        <v>304</v>
      </c>
      <c r="BE26" s="20">
        <v>2022</v>
      </c>
      <c r="BF26" s="20">
        <v>2023</v>
      </c>
      <c r="BG26" s="201" t="s">
        <v>457</v>
      </c>
    </row>
    <row r="27" spans="1:59" s="15" customFormat="1" ht="162" x14ac:dyDescent="0.25">
      <c r="A27" s="198" t="s">
        <v>887</v>
      </c>
      <c r="B27" s="149" t="s">
        <v>340</v>
      </c>
      <c r="C27" s="23" t="s">
        <v>315</v>
      </c>
      <c r="D27" s="20"/>
      <c r="E27" s="19" t="s">
        <v>950</v>
      </c>
      <c r="F27" s="20"/>
      <c r="G27" s="20"/>
      <c r="H27" s="20"/>
      <c r="I27" s="20"/>
      <c r="J27" s="20"/>
      <c r="K27" s="20"/>
      <c r="L27" s="59">
        <f t="shared" si="9"/>
        <v>0</v>
      </c>
      <c r="M27" s="13">
        <v>100000</v>
      </c>
      <c r="N27" s="20"/>
      <c r="O27" s="20"/>
      <c r="P27" s="20"/>
      <c r="Q27" s="20"/>
      <c r="R27" s="20"/>
      <c r="S27" s="59">
        <f t="shared" si="16"/>
        <v>100000</v>
      </c>
      <c r="T27" s="20">
        <v>20000</v>
      </c>
      <c r="U27" s="20"/>
      <c r="V27" s="20"/>
      <c r="W27" s="20"/>
      <c r="X27" s="20"/>
      <c r="Y27" s="20"/>
      <c r="Z27" s="59">
        <f t="shared" si="10"/>
        <v>20000</v>
      </c>
      <c r="AA27" s="20"/>
      <c r="AB27" s="20"/>
      <c r="AC27" s="20"/>
      <c r="AD27" s="20"/>
      <c r="AE27" s="20"/>
      <c r="AF27" s="20"/>
      <c r="AG27" s="59">
        <f t="shared" si="11"/>
        <v>0</v>
      </c>
      <c r="AH27" s="20"/>
      <c r="AI27" s="20"/>
      <c r="AJ27" s="20"/>
      <c r="AK27" s="20"/>
      <c r="AL27" s="20"/>
      <c r="AM27" s="20"/>
      <c r="AN27" s="59">
        <f t="shared" si="12"/>
        <v>0</v>
      </c>
      <c r="AO27" s="20"/>
      <c r="AP27" s="20"/>
      <c r="AQ27" s="20"/>
      <c r="AR27" s="20"/>
      <c r="AS27" s="20"/>
      <c r="AT27" s="20"/>
      <c r="AU27" s="59">
        <f t="shared" si="13"/>
        <v>0</v>
      </c>
      <c r="AV27" s="20"/>
      <c r="AW27" s="20"/>
      <c r="AX27" s="20"/>
      <c r="AY27" s="20"/>
      <c r="AZ27" s="20"/>
      <c r="BA27" s="20"/>
      <c r="BB27" s="59">
        <f t="shared" si="14"/>
        <v>0</v>
      </c>
      <c r="BC27" s="60">
        <f t="shared" si="15"/>
        <v>120000</v>
      </c>
      <c r="BD27" s="23" t="s">
        <v>341</v>
      </c>
      <c r="BE27" s="20">
        <v>2022</v>
      </c>
      <c r="BF27" s="20">
        <v>2023</v>
      </c>
      <c r="BG27" s="201" t="s">
        <v>456</v>
      </c>
    </row>
    <row r="28" spans="1:59" s="15" customFormat="1" ht="63.75" customHeight="1" x14ac:dyDescent="0.25">
      <c r="A28" s="198" t="s">
        <v>888</v>
      </c>
      <c r="B28" s="149" t="s">
        <v>71</v>
      </c>
      <c r="C28" s="23" t="s">
        <v>315</v>
      </c>
      <c r="D28" s="20"/>
      <c r="E28" s="124" t="s">
        <v>951</v>
      </c>
      <c r="F28" s="20"/>
      <c r="G28" s="20"/>
      <c r="H28" s="20"/>
      <c r="I28" s="20"/>
      <c r="J28" s="20"/>
      <c r="K28" s="20"/>
      <c r="L28" s="59">
        <f t="shared" si="9"/>
        <v>0</v>
      </c>
      <c r="M28" s="13">
        <v>100000</v>
      </c>
      <c r="N28" s="20"/>
      <c r="O28" s="20"/>
      <c r="P28" s="20"/>
      <c r="Q28" s="20"/>
      <c r="R28" s="20"/>
      <c r="S28" s="59">
        <f t="shared" si="16"/>
        <v>100000</v>
      </c>
      <c r="T28" s="20"/>
      <c r="U28" s="20"/>
      <c r="V28" s="20"/>
      <c r="W28" s="20"/>
      <c r="X28" s="20"/>
      <c r="Y28" s="20"/>
      <c r="Z28" s="59">
        <f t="shared" si="10"/>
        <v>0</v>
      </c>
      <c r="AA28" s="20"/>
      <c r="AB28" s="20"/>
      <c r="AC28" s="20"/>
      <c r="AD28" s="20"/>
      <c r="AE28" s="20"/>
      <c r="AF28" s="20"/>
      <c r="AG28" s="59">
        <f t="shared" si="11"/>
        <v>0</v>
      </c>
      <c r="AH28" s="20"/>
      <c r="AI28" s="20"/>
      <c r="AJ28" s="20"/>
      <c r="AK28" s="20"/>
      <c r="AL28" s="20"/>
      <c r="AM28" s="20"/>
      <c r="AN28" s="59">
        <f t="shared" si="12"/>
        <v>0</v>
      </c>
      <c r="AO28" s="20"/>
      <c r="AP28" s="20"/>
      <c r="AQ28" s="20"/>
      <c r="AR28" s="20"/>
      <c r="AS28" s="20"/>
      <c r="AT28" s="20"/>
      <c r="AU28" s="59">
        <f t="shared" si="13"/>
        <v>0</v>
      </c>
      <c r="AV28" s="20"/>
      <c r="AW28" s="20"/>
      <c r="AX28" s="20"/>
      <c r="AY28" s="20"/>
      <c r="AZ28" s="20"/>
      <c r="BA28" s="20"/>
      <c r="BB28" s="59">
        <f t="shared" si="14"/>
        <v>0</v>
      </c>
      <c r="BC28" s="60">
        <f t="shared" si="15"/>
        <v>100000</v>
      </c>
      <c r="BD28" s="23" t="s">
        <v>72</v>
      </c>
      <c r="BE28" s="20">
        <v>2022</v>
      </c>
      <c r="BF28" s="20">
        <v>2022</v>
      </c>
      <c r="BG28" s="201" t="s">
        <v>456</v>
      </c>
    </row>
    <row r="29" spans="1:59" s="15" customFormat="1" ht="83.45" customHeight="1" x14ac:dyDescent="0.25">
      <c r="A29" s="198" t="s">
        <v>889</v>
      </c>
      <c r="B29" s="149" t="s">
        <v>73</v>
      </c>
      <c r="C29" s="23" t="s">
        <v>315</v>
      </c>
      <c r="D29" s="20"/>
      <c r="E29" s="19" t="s">
        <v>952</v>
      </c>
      <c r="F29" s="20"/>
      <c r="G29" s="20"/>
      <c r="H29" s="20"/>
      <c r="I29" s="20"/>
      <c r="J29" s="20"/>
      <c r="K29" s="20"/>
      <c r="L29" s="59">
        <f t="shared" si="9"/>
        <v>0</v>
      </c>
      <c r="M29" s="13">
        <v>0</v>
      </c>
      <c r="N29" s="20"/>
      <c r="O29" s="20"/>
      <c r="P29" s="20"/>
      <c r="Q29" s="20"/>
      <c r="R29" s="20"/>
      <c r="S29" s="59">
        <f t="shared" si="16"/>
        <v>0</v>
      </c>
      <c r="T29" s="20">
        <v>120000</v>
      </c>
      <c r="U29" s="20"/>
      <c r="V29" s="20"/>
      <c r="W29" s="20"/>
      <c r="X29" s="20"/>
      <c r="Y29" s="20"/>
      <c r="Z29" s="59">
        <f t="shared" si="10"/>
        <v>120000</v>
      </c>
      <c r="AA29" s="20"/>
      <c r="AB29" s="20"/>
      <c r="AC29" s="20"/>
      <c r="AD29" s="20"/>
      <c r="AE29" s="20"/>
      <c r="AF29" s="20"/>
      <c r="AG29" s="59">
        <f t="shared" si="11"/>
        <v>0</v>
      </c>
      <c r="AH29" s="20"/>
      <c r="AI29" s="20"/>
      <c r="AJ29" s="20"/>
      <c r="AK29" s="20"/>
      <c r="AL29" s="20"/>
      <c r="AM29" s="20"/>
      <c r="AN29" s="59">
        <f t="shared" si="12"/>
        <v>0</v>
      </c>
      <c r="AO29" s="20"/>
      <c r="AP29" s="20"/>
      <c r="AQ29" s="20"/>
      <c r="AR29" s="20"/>
      <c r="AS29" s="20"/>
      <c r="AT29" s="20"/>
      <c r="AU29" s="59">
        <f t="shared" si="13"/>
        <v>0</v>
      </c>
      <c r="AV29" s="20"/>
      <c r="AW29" s="20"/>
      <c r="AX29" s="20"/>
      <c r="AY29" s="20"/>
      <c r="AZ29" s="20"/>
      <c r="BA29" s="20"/>
      <c r="BB29" s="59">
        <f t="shared" si="14"/>
        <v>0</v>
      </c>
      <c r="BC29" s="60">
        <f t="shared" si="15"/>
        <v>120000</v>
      </c>
      <c r="BD29" s="23" t="s">
        <v>74</v>
      </c>
      <c r="BE29" s="20">
        <v>2023</v>
      </c>
      <c r="BF29" s="20">
        <v>2023</v>
      </c>
      <c r="BG29" s="201" t="s">
        <v>456</v>
      </c>
    </row>
    <row r="30" spans="1:59" s="15" customFormat="1" ht="84.75" customHeight="1" x14ac:dyDescent="0.25">
      <c r="A30" s="198" t="s">
        <v>890</v>
      </c>
      <c r="B30" s="149" t="s">
        <v>75</v>
      </c>
      <c r="C30" s="23" t="s">
        <v>315</v>
      </c>
      <c r="D30" s="20"/>
      <c r="E30" s="124" t="s">
        <v>953</v>
      </c>
      <c r="F30" s="20"/>
      <c r="G30" s="20"/>
      <c r="H30" s="20"/>
      <c r="I30" s="20"/>
      <c r="J30" s="20"/>
      <c r="K30" s="20"/>
      <c r="L30" s="59">
        <f t="shared" si="9"/>
        <v>0</v>
      </c>
      <c r="M30" s="13">
        <v>100000</v>
      </c>
      <c r="N30" s="20"/>
      <c r="O30" s="20"/>
      <c r="P30" s="20"/>
      <c r="Q30" s="20"/>
      <c r="R30" s="20"/>
      <c r="S30" s="59">
        <f t="shared" si="16"/>
        <v>100000</v>
      </c>
      <c r="T30" s="20"/>
      <c r="U30" s="20"/>
      <c r="V30" s="20"/>
      <c r="W30" s="20"/>
      <c r="X30" s="20"/>
      <c r="Y30" s="20"/>
      <c r="Z30" s="59">
        <f t="shared" si="10"/>
        <v>0</v>
      </c>
      <c r="AA30" s="20"/>
      <c r="AB30" s="20"/>
      <c r="AC30" s="20"/>
      <c r="AD30" s="20"/>
      <c r="AE30" s="20"/>
      <c r="AF30" s="20"/>
      <c r="AG30" s="59">
        <f t="shared" si="11"/>
        <v>0</v>
      </c>
      <c r="AH30" s="20"/>
      <c r="AI30" s="20"/>
      <c r="AJ30" s="20"/>
      <c r="AK30" s="20"/>
      <c r="AL30" s="20"/>
      <c r="AM30" s="20"/>
      <c r="AN30" s="59">
        <f t="shared" si="12"/>
        <v>0</v>
      </c>
      <c r="AO30" s="20"/>
      <c r="AP30" s="20"/>
      <c r="AQ30" s="20"/>
      <c r="AR30" s="20"/>
      <c r="AS30" s="20"/>
      <c r="AT30" s="20"/>
      <c r="AU30" s="59">
        <f t="shared" si="13"/>
        <v>0</v>
      </c>
      <c r="AV30" s="20"/>
      <c r="AW30" s="20"/>
      <c r="AX30" s="20"/>
      <c r="AY30" s="20"/>
      <c r="AZ30" s="20"/>
      <c r="BA30" s="20"/>
      <c r="BB30" s="59">
        <f t="shared" si="14"/>
        <v>0</v>
      </c>
      <c r="BC30" s="60">
        <f t="shared" si="15"/>
        <v>100000</v>
      </c>
      <c r="BD30" s="23" t="s">
        <v>76</v>
      </c>
      <c r="BE30" s="20">
        <v>2022</v>
      </c>
      <c r="BF30" s="20">
        <v>2023</v>
      </c>
      <c r="BG30" s="201" t="s">
        <v>456</v>
      </c>
    </row>
    <row r="31" spans="1:59" s="15" customFormat="1" ht="77.45" customHeight="1" x14ac:dyDescent="0.25">
      <c r="A31" s="198" t="s">
        <v>891</v>
      </c>
      <c r="B31" s="149" t="s">
        <v>78</v>
      </c>
      <c r="C31" s="23" t="s">
        <v>315</v>
      </c>
      <c r="D31" s="20"/>
      <c r="E31" s="19" t="s">
        <v>954</v>
      </c>
      <c r="F31" s="20"/>
      <c r="G31" s="20"/>
      <c r="H31" s="20"/>
      <c r="I31" s="20"/>
      <c r="J31" s="20"/>
      <c r="K31" s="20"/>
      <c r="L31" s="59">
        <f t="shared" si="9"/>
        <v>0</v>
      </c>
      <c r="M31" s="20"/>
      <c r="N31" s="20"/>
      <c r="O31" s="20"/>
      <c r="P31" s="20"/>
      <c r="Q31" s="20"/>
      <c r="R31" s="20"/>
      <c r="S31" s="59">
        <f t="shared" si="16"/>
        <v>0</v>
      </c>
      <c r="T31" s="20">
        <v>30000</v>
      </c>
      <c r="U31" s="20"/>
      <c r="V31" s="20"/>
      <c r="W31" s="20"/>
      <c r="X31" s="20"/>
      <c r="Y31" s="20"/>
      <c r="Z31" s="59">
        <f t="shared" si="10"/>
        <v>30000</v>
      </c>
      <c r="AA31" s="20"/>
      <c r="AB31" s="20"/>
      <c r="AC31" s="20"/>
      <c r="AD31" s="20"/>
      <c r="AE31" s="20"/>
      <c r="AF31" s="20"/>
      <c r="AG31" s="59">
        <f t="shared" si="11"/>
        <v>0</v>
      </c>
      <c r="AH31" s="20"/>
      <c r="AI31" s="20"/>
      <c r="AJ31" s="20"/>
      <c r="AK31" s="20"/>
      <c r="AL31" s="20"/>
      <c r="AM31" s="20"/>
      <c r="AN31" s="59">
        <f t="shared" si="12"/>
        <v>0</v>
      </c>
      <c r="AO31" s="20"/>
      <c r="AP31" s="20"/>
      <c r="AQ31" s="20"/>
      <c r="AR31" s="20"/>
      <c r="AS31" s="20"/>
      <c r="AT31" s="20"/>
      <c r="AU31" s="59">
        <f t="shared" si="13"/>
        <v>0</v>
      </c>
      <c r="AV31" s="20"/>
      <c r="AW31" s="20"/>
      <c r="AX31" s="20"/>
      <c r="AY31" s="20"/>
      <c r="AZ31" s="20"/>
      <c r="BA31" s="20"/>
      <c r="BB31" s="59">
        <f t="shared" si="14"/>
        <v>0</v>
      </c>
      <c r="BC31" s="60">
        <f t="shared" si="15"/>
        <v>30000</v>
      </c>
      <c r="BD31" s="20" t="s">
        <v>77</v>
      </c>
      <c r="BE31" s="20">
        <v>2023</v>
      </c>
      <c r="BF31" s="20">
        <v>2023</v>
      </c>
      <c r="BG31" s="201" t="s">
        <v>458</v>
      </c>
    </row>
    <row r="32" spans="1:59" s="15" customFormat="1" ht="47.25" customHeight="1" x14ac:dyDescent="0.25">
      <c r="A32" s="198" t="s">
        <v>892</v>
      </c>
      <c r="B32" s="149" t="s">
        <v>338</v>
      </c>
      <c r="C32" s="23" t="s">
        <v>315</v>
      </c>
      <c r="D32" s="20"/>
      <c r="E32" s="124" t="s">
        <v>955</v>
      </c>
      <c r="F32" s="20"/>
      <c r="G32" s="20"/>
      <c r="H32" s="20"/>
      <c r="I32" s="20"/>
      <c r="J32" s="20"/>
      <c r="K32" s="20"/>
      <c r="L32" s="59">
        <f t="shared" si="9"/>
        <v>0</v>
      </c>
      <c r="M32" s="20">
        <v>700000</v>
      </c>
      <c r="N32" s="20"/>
      <c r="O32" s="20"/>
      <c r="P32" s="20"/>
      <c r="Q32" s="20"/>
      <c r="R32" s="20"/>
      <c r="S32" s="59">
        <f t="shared" si="16"/>
        <v>700000</v>
      </c>
      <c r="T32" s="20"/>
      <c r="U32" s="20"/>
      <c r="V32" s="20"/>
      <c r="W32" s="20"/>
      <c r="X32" s="20"/>
      <c r="Y32" s="20"/>
      <c r="Z32" s="59">
        <f t="shared" si="10"/>
        <v>0</v>
      </c>
      <c r="AA32" s="20"/>
      <c r="AB32" s="20"/>
      <c r="AC32" s="20"/>
      <c r="AD32" s="20"/>
      <c r="AE32" s="20"/>
      <c r="AF32" s="20"/>
      <c r="AG32" s="59">
        <f t="shared" si="11"/>
        <v>0</v>
      </c>
      <c r="AH32" s="20"/>
      <c r="AI32" s="20"/>
      <c r="AJ32" s="20"/>
      <c r="AK32" s="20"/>
      <c r="AL32" s="20"/>
      <c r="AM32" s="20"/>
      <c r="AN32" s="59">
        <f t="shared" si="12"/>
        <v>0</v>
      </c>
      <c r="AO32" s="20"/>
      <c r="AP32" s="20"/>
      <c r="AQ32" s="20"/>
      <c r="AR32" s="20"/>
      <c r="AS32" s="20"/>
      <c r="AT32" s="20"/>
      <c r="AU32" s="59">
        <f t="shared" si="13"/>
        <v>0</v>
      </c>
      <c r="AV32" s="20"/>
      <c r="AW32" s="20"/>
      <c r="AX32" s="20"/>
      <c r="AY32" s="20"/>
      <c r="AZ32" s="20"/>
      <c r="BA32" s="20"/>
      <c r="BB32" s="59">
        <f t="shared" si="14"/>
        <v>0</v>
      </c>
      <c r="BC32" s="60">
        <f t="shared" si="15"/>
        <v>700000</v>
      </c>
      <c r="BD32" s="23" t="s">
        <v>339</v>
      </c>
      <c r="BE32" s="20">
        <v>2022</v>
      </c>
      <c r="BF32" s="20">
        <v>2022</v>
      </c>
      <c r="BG32" s="201" t="s">
        <v>459</v>
      </c>
    </row>
    <row r="33" spans="1:59" s="15" customFormat="1" ht="54" x14ac:dyDescent="0.25">
      <c r="A33" s="198" t="s">
        <v>893</v>
      </c>
      <c r="B33" s="149" t="s">
        <v>79</v>
      </c>
      <c r="C33" s="23" t="s">
        <v>315</v>
      </c>
      <c r="D33" s="20"/>
      <c r="E33" s="128" t="s">
        <v>956</v>
      </c>
      <c r="F33" s="20"/>
      <c r="G33" s="20"/>
      <c r="H33" s="20"/>
      <c r="I33" s="20"/>
      <c r="J33" s="20"/>
      <c r="K33" s="20"/>
      <c r="L33" s="59">
        <f t="shared" si="9"/>
        <v>0</v>
      </c>
      <c r="M33" s="20"/>
      <c r="N33" s="20"/>
      <c r="O33" s="20"/>
      <c r="P33" s="20"/>
      <c r="Q33" s="20"/>
      <c r="R33" s="20"/>
      <c r="S33" s="59">
        <f t="shared" si="16"/>
        <v>0</v>
      </c>
      <c r="T33" s="20">
        <v>650000</v>
      </c>
      <c r="U33" s="20"/>
      <c r="V33" s="20"/>
      <c r="W33" s="20"/>
      <c r="X33" s="20"/>
      <c r="Y33" s="20"/>
      <c r="Z33" s="59">
        <f t="shared" si="10"/>
        <v>650000</v>
      </c>
      <c r="AA33" s="20"/>
      <c r="AB33" s="20"/>
      <c r="AC33" s="20"/>
      <c r="AD33" s="20"/>
      <c r="AE33" s="20"/>
      <c r="AF33" s="20"/>
      <c r="AG33" s="59">
        <f t="shared" si="11"/>
        <v>0</v>
      </c>
      <c r="AH33" s="20"/>
      <c r="AI33" s="20"/>
      <c r="AJ33" s="20"/>
      <c r="AK33" s="20"/>
      <c r="AL33" s="20"/>
      <c r="AM33" s="20"/>
      <c r="AN33" s="59">
        <f t="shared" si="12"/>
        <v>0</v>
      </c>
      <c r="AO33" s="20"/>
      <c r="AP33" s="20"/>
      <c r="AQ33" s="20"/>
      <c r="AR33" s="20"/>
      <c r="AS33" s="20"/>
      <c r="AT33" s="20"/>
      <c r="AU33" s="59">
        <f t="shared" si="13"/>
        <v>0</v>
      </c>
      <c r="AV33" s="20"/>
      <c r="AW33" s="20"/>
      <c r="AX33" s="20"/>
      <c r="AY33" s="20"/>
      <c r="AZ33" s="20"/>
      <c r="BA33" s="20"/>
      <c r="BB33" s="59">
        <f t="shared" si="14"/>
        <v>0</v>
      </c>
      <c r="BC33" s="60">
        <f t="shared" si="15"/>
        <v>650000</v>
      </c>
      <c r="BD33" s="23" t="s">
        <v>80</v>
      </c>
      <c r="BE33" s="20">
        <v>2023</v>
      </c>
      <c r="BF33" s="20">
        <v>2023</v>
      </c>
      <c r="BG33" s="201" t="s">
        <v>460</v>
      </c>
    </row>
    <row r="34" spans="1:59" s="15" customFormat="1" ht="183.75" customHeight="1" x14ac:dyDescent="0.25">
      <c r="A34" s="198" t="s">
        <v>894</v>
      </c>
      <c r="B34" s="149" t="s">
        <v>353</v>
      </c>
      <c r="C34" s="23" t="s">
        <v>315</v>
      </c>
      <c r="D34" s="20"/>
      <c r="E34" s="19" t="s">
        <v>957</v>
      </c>
      <c r="F34" s="20"/>
      <c r="G34" s="20"/>
      <c r="H34" s="20"/>
      <c r="I34" s="20"/>
      <c r="J34" s="20"/>
      <c r="K34" s="20"/>
      <c r="L34" s="59">
        <f t="shared" si="9"/>
        <v>0</v>
      </c>
      <c r="M34" s="13">
        <v>169100</v>
      </c>
      <c r="N34" s="20"/>
      <c r="O34" s="20"/>
      <c r="P34" s="20"/>
      <c r="Q34" s="20"/>
      <c r="R34" s="20"/>
      <c r="S34" s="59">
        <f t="shared" si="16"/>
        <v>169100</v>
      </c>
      <c r="T34" s="20">
        <v>169100</v>
      </c>
      <c r="U34" s="20"/>
      <c r="V34" s="20"/>
      <c r="W34" s="20"/>
      <c r="X34" s="20"/>
      <c r="Y34" s="20"/>
      <c r="Z34" s="59">
        <f t="shared" si="10"/>
        <v>169100</v>
      </c>
      <c r="AA34" s="20"/>
      <c r="AB34" s="20"/>
      <c r="AC34" s="20"/>
      <c r="AD34" s="20"/>
      <c r="AE34" s="20"/>
      <c r="AF34" s="20"/>
      <c r="AG34" s="59">
        <f t="shared" si="11"/>
        <v>0</v>
      </c>
      <c r="AH34" s="20"/>
      <c r="AI34" s="20"/>
      <c r="AJ34" s="20"/>
      <c r="AK34" s="20"/>
      <c r="AL34" s="20"/>
      <c r="AM34" s="20"/>
      <c r="AN34" s="59">
        <f t="shared" si="12"/>
        <v>0</v>
      </c>
      <c r="AO34" s="20"/>
      <c r="AP34" s="20"/>
      <c r="AQ34" s="20"/>
      <c r="AR34" s="20"/>
      <c r="AS34" s="20"/>
      <c r="AT34" s="20"/>
      <c r="AU34" s="59">
        <f t="shared" si="13"/>
        <v>0</v>
      </c>
      <c r="AV34" s="20"/>
      <c r="AW34" s="20"/>
      <c r="AX34" s="20"/>
      <c r="AY34" s="20"/>
      <c r="AZ34" s="20"/>
      <c r="BA34" s="20"/>
      <c r="BB34" s="59">
        <f t="shared" si="14"/>
        <v>0</v>
      </c>
      <c r="BC34" s="60">
        <f t="shared" si="15"/>
        <v>338200</v>
      </c>
      <c r="BD34" s="23" t="s">
        <v>352</v>
      </c>
      <c r="BE34" s="20">
        <v>2022</v>
      </c>
      <c r="BF34" s="20">
        <v>2023</v>
      </c>
      <c r="BG34" s="201" t="s">
        <v>460</v>
      </c>
    </row>
    <row r="35" spans="1:59" s="15" customFormat="1" ht="99.75" customHeight="1" x14ac:dyDescent="0.25">
      <c r="A35" s="198" t="s">
        <v>895</v>
      </c>
      <c r="B35" s="149" t="s">
        <v>350</v>
      </c>
      <c r="C35" s="23" t="s">
        <v>315</v>
      </c>
      <c r="D35" s="20"/>
      <c r="E35" s="128" t="s">
        <v>958</v>
      </c>
      <c r="F35" s="20"/>
      <c r="G35" s="20"/>
      <c r="H35" s="20"/>
      <c r="I35" s="20"/>
      <c r="J35" s="20"/>
      <c r="K35" s="20"/>
      <c r="L35" s="59">
        <f t="shared" si="9"/>
        <v>0</v>
      </c>
      <c r="M35" s="13">
        <v>53500</v>
      </c>
      <c r="N35" s="20"/>
      <c r="O35" s="20"/>
      <c r="P35" s="20"/>
      <c r="Q35" s="20"/>
      <c r="R35" s="20"/>
      <c r="S35" s="59">
        <f t="shared" si="16"/>
        <v>53500</v>
      </c>
      <c r="T35" s="20"/>
      <c r="U35" s="20"/>
      <c r="V35" s="20"/>
      <c r="W35" s="20"/>
      <c r="X35" s="20"/>
      <c r="Y35" s="20"/>
      <c r="Z35" s="59">
        <f t="shared" si="10"/>
        <v>0</v>
      </c>
      <c r="AA35" s="20"/>
      <c r="AB35" s="20"/>
      <c r="AC35" s="20"/>
      <c r="AD35" s="20"/>
      <c r="AE35" s="20"/>
      <c r="AF35" s="20"/>
      <c r="AG35" s="59">
        <f t="shared" si="11"/>
        <v>0</v>
      </c>
      <c r="AH35" s="20"/>
      <c r="AI35" s="20"/>
      <c r="AJ35" s="20"/>
      <c r="AK35" s="20"/>
      <c r="AL35" s="20"/>
      <c r="AM35" s="20"/>
      <c r="AN35" s="59">
        <f t="shared" si="12"/>
        <v>0</v>
      </c>
      <c r="AO35" s="20"/>
      <c r="AP35" s="20"/>
      <c r="AQ35" s="20"/>
      <c r="AR35" s="20"/>
      <c r="AS35" s="20"/>
      <c r="AT35" s="20"/>
      <c r="AU35" s="59">
        <f t="shared" si="13"/>
        <v>0</v>
      </c>
      <c r="AV35" s="20"/>
      <c r="AW35" s="20"/>
      <c r="AX35" s="20"/>
      <c r="AY35" s="20"/>
      <c r="AZ35" s="20"/>
      <c r="BA35" s="20"/>
      <c r="BB35" s="59">
        <f t="shared" si="14"/>
        <v>0</v>
      </c>
      <c r="BC35" s="60">
        <f t="shared" si="15"/>
        <v>53500</v>
      </c>
      <c r="BD35" s="23" t="s">
        <v>351</v>
      </c>
      <c r="BE35" s="20">
        <v>2022</v>
      </c>
      <c r="BF35" s="20">
        <v>2022</v>
      </c>
      <c r="BG35" s="201" t="s">
        <v>461</v>
      </c>
    </row>
    <row r="36" spans="1:59" s="15" customFormat="1" ht="112.5" customHeight="1" x14ac:dyDescent="0.25">
      <c r="A36" s="198" t="s">
        <v>896</v>
      </c>
      <c r="B36" s="149" t="s">
        <v>81</v>
      </c>
      <c r="C36" s="23" t="s">
        <v>315</v>
      </c>
      <c r="D36" s="20"/>
      <c r="E36" s="19" t="s">
        <v>959</v>
      </c>
      <c r="F36" s="20"/>
      <c r="G36" s="20"/>
      <c r="H36" s="20"/>
      <c r="I36" s="20"/>
      <c r="J36" s="20"/>
      <c r="K36" s="20"/>
      <c r="L36" s="59">
        <f t="shared" si="9"/>
        <v>0</v>
      </c>
      <c r="M36" s="13">
        <v>50000</v>
      </c>
      <c r="N36" s="20"/>
      <c r="O36" s="20"/>
      <c r="P36" s="20"/>
      <c r="Q36" s="20"/>
      <c r="R36" s="20"/>
      <c r="S36" s="59">
        <f t="shared" si="16"/>
        <v>50000</v>
      </c>
      <c r="T36" s="20"/>
      <c r="U36" s="20"/>
      <c r="V36" s="20"/>
      <c r="W36" s="20"/>
      <c r="X36" s="20"/>
      <c r="Y36" s="20"/>
      <c r="Z36" s="59">
        <f t="shared" si="10"/>
        <v>0</v>
      </c>
      <c r="AA36" s="20"/>
      <c r="AB36" s="20"/>
      <c r="AC36" s="20"/>
      <c r="AD36" s="20"/>
      <c r="AE36" s="20"/>
      <c r="AF36" s="20"/>
      <c r="AG36" s="59">
        <f t="shared" si="11"/>
        <v>0</v>
      </c>
      <c r="AH36" s="20"/>
      <c r="AI36" s="20"/>
      <c r="AJ36" s="20"/>
      <c r="AK36" s="20"/>
      <c r="AL36" s="20"/>
      <c r="AM36" s="20"/>
      <c r="AN36" s="59">
        <f t="shared" si="12"/>
        <v>0</v>
      </c>
      <c r="AO36" s="20"/>
      <c r="AP36" s="20"/>
      <c r="AQ36" s="20"/>
      <c r="AR36" s="20"/>
      <c r="AS36" s="20"/>
      <c r="AT36" s="20"/>
      <c r="AU36" s="59">
        <f t="shared" si="13"/>
        <v>0</v>
      </c>
      <c r="AV36" s="20"/>
      <c r="AW36" s="20"/>
      <c r="AX36" s="20"/>
      <c r="AY36" s="20"/>
      <c r="AZ36" s="20"/>
      <c r="BA36" s="20"/>
      <c r="BB36" s="59">
        <f t="shared" si="14"/>
        <v>0</v>
      </c>
      <c r="BC36" s="60">
        <f t="shared" si="15"/>
        <v>50000</v>
      </c>
      <c r="BD36" s="23" t="s">
        <v>82</v>
      </c>
      <c r="BE36" s="20">
        <v>2022</v>
      </c>
      <c r="BF36" s="20">
        <v>2022</v>
      </c>
      <c r="BG36" s="201" t="s">
        <v>461</v>
      </c>
    </row>
    <row r="37" spans="1:59" s="15" customFormat="1" ht="126" customHeight="1" x14ac:dyDescent="0.25">
      <c r="A37" s="198" t="s">
        <v>897</v>
      </c>
      <c r="B37" s="149" t="s">
        <v>355</v>
      </c>
      <c r="C37" s="23" t="s">
        <v>315</v>
      </c>
      <c r="D37" s="20"/>
      <c r="E37" s="19" t="s">
        <v>960</v>
      </c>
      <c r="F37" s="20"/>
      <c r="G37" s="20"/>
      <c r="H37" s="20"/>
      <c r="I37" s="20"/>
      <c r="J37" s="20"/>
      <c r="K37" s="20"/>
      <c r="L37" s="59">
        <f t="shared" si="9"/>
        <v>0</v>
      </c>
      <c r="M37" s="13">
        <v>41181</v>
      </c>
      <c r="N37" s="20"/>
      <c r="O37" s="20"/>
      <c r="P37" s="20"/>
      <c r="Q37" s="20"/>
      <c r="R37" s="20"/>
      <c r="S37" s="59">
        <f t="shared" si="16"/>
        <v>41181</v>
      </c>
      <c r="T37" s="20">
        <v>513980</v>
      </c>
      <c r="U37" s="20"/>
      <c r="V37" s="20"/>
      <c r="W37" s="20"/>
      <c r="X37" s="20"/>
      <c r="Y37" s="20"/>
      <c r="Z37" s="59">
        <f t="shared" si="10"/>
        <v>513980</v>
      </c>
      <c r="AA37" s="20"/>
      <c r="AB37" s="20"/>
      <c r="AC37" s="20"/>
      <c r="AD37" s="20"/>
      <c r="AE37" s="20"/>
      <c r="AF37" s="20"/>
      <c r="AG37" s="59">
        <f t="shared" si="11"/>
        <v>0</v>
      </c>
      <c r="AH37" s="20"/>
      <c r="AI37" s="20"/>
      <c r="AJ37" s="20"/>
      <c r="AK37" s="20"/>
      <c r="AL37" s="20"/>
      <c r="AM37" s="20"/>
      <c r="AN37" s="59">
        <f t="shared" si="12"/>
        <v>0</v>
      </c>
      <c r="AO37" s="20"/>
      <c r="AP37" s="20"/>
      <c r="AQ37" s="20"/>
      <c r="AR37" s="20"/>
      <c r="AS37" s="20"/>
      <c r="AT37" s="20"/>
      <c r="AU37" s="59">
        <f t="shared" si="13"/>
        <v>0</v>
      </c>
      <c r="AV37" s="20"/>
      <c r="AW37" s="20"/>
      <c r="AX37" s="20"/>
      <c r="AY37" s="20"/>
      <c r="AZ37" s="20"/>
      <c r="BA37" s="20"/>
      <c r="BB37" s="59">
        <f t="shared" si="14"/>
        <v>0</v>
      </c>
      <c r="BC37" s="60">
        <f t="shared" si="15"/>
        <v>555161</v>
      </c>
      <c r="BD37" s="23" t="s">
        <v>354</v>
      </c>
      <c r="BE37" s="20">
        <v>2022</v>
      </c>
      <c r="BF37" s="20">
        <v>2023</v>
      </c>
      <c r="BG37" s="201" t="s">
        <v>462</v>
      </c>
    </row>
    <row r="38" spans="1:59" s="15" customFormat="1" ht="99.6" customHeight="1" x14ac:dyDescent="0.25">
      <c r="A38" s="198" t="s">
        <v>898</v>
      </c>
      <c r="B38" s="149" t="s">
        <v>305</v>
      </c>
      <c r="C38" s="23" t="s">
        <v>315</v>
      </c>
      <c r="D38" s="20"/>
      <c r="E38" s="124" t="s">
        <v>733</v>
      </c>
      <c r="F38" s="20"/>
      <c r="G38" s="20"/>
      <c r="H38" s="20"/>
      <c r="I38" s="20"/>
      <c r="J38" s="20"/>
      <c r="K38" s="20"/>
      <c r="L38" s="59">
        <f t="shared" si="9"/>
        <v>0</v>
      </c>
      <c r="M38" s="20"/>
      <c r="N38" s="20"/>
      <c r="O38" s="20"/>
      <c r="P38" s="20"/>
      <c r="Q38" s="20"/>
      <c r="R38" s="20"/>
      <c r="S38" s="59">
        <f t="shared" si="16"/>
        <v>0</v>
      </c>
      <c r="T38" s="20">
        <v>155000</v>
      </c>
      <c r="U38" s="20"/>
      <c r="V38" s="20"/>
      <c r="W38" s="20"/>
      <c r="X38" s="20"/>
      <c r="Y38" s="20"/>
      <c r="Z38" s="59">
        <f t="shared" si="10"/>
        <v>155000</v>
      </c>
      <c r="AA38" s="20"/>
      <c r="AB38" s="20"/>
      <c r="AC38" s="20"/>
      <c r="AD38" s="20"/>
      <c r="AE38" s="20"/>
      <c r="AF38" s="20"/>
      <c r="AG38" s="59">
        <f t="shared" si="11"/>
        <v>0</v>
      </c>
      <c r="AH38" s="20"/>
      <c r="AI38" s="20"/>
      <c r="AJ38" s="20"/>
      <c r="AK38" s="20"/>
      <c r="AL38" s="20"/>
      <c r="AM38" s="20"/>
      <c r="AN38" s="59">
        <f t="shared" si="12"/>
        <v>0</v>
      </c>
      <c r="AO38" s="20"/>
      <c r="AP38" s="20"/>
      <c r="AQ38" s="20"/>
      <c r="AR38" s="20"/>
      <c r="AS38" s="20"/>
      <c r="AT38" s="20"/>
      <c r="AU38" s="59">
        <f t="shared" si="13"/>
        <v>0</v>
      </c>
      <c r="AV38" s="20"/>
      <c r="AW38" s="20"/>
      <c r="AX38" s="20"/>
      <c r="AY38" s="20"/>
      <c r="AZ38" s="20"/>
      <c r="BA38" s="20"/>
      <c r="BB38" s="59">
        <f t="shared" si="14"/>
        <v>0</v>
      </c>
      <c r="BC38" s="60">
        <f t="shared" si="15"/>
        <v>155000</v>
      </c>
      <c r="BD38" s="23" t="s">
        <v>83</v>
      </c>
      <c r="BE38" s="20">
        <v>2023</v>
      </c>
      <c r="BF38" s="20">
        <v>2023</v>
      </c>
      <c r="BG38" s="201" t="s">
        <v>460</v>
      </c>
    </row>
    <row r="39" spans="1:59" s="15" customFormat="1" ht="65.45" customHeight="1" x14ac:dyDescent="0.25">
      <c r="A39" s="198" t="s">
        <v>899</v>
      </c>
      <c r="B39" s="149" t="s">
        <v>84</v>
      </c>
      <c r="C39" s="23" t="s">
        <v>315</v>
      </c>
      <c r="D39" s="20"/>
      <c r="E39" s="19" t="s">
        <v>961</v>
      </c>
      <c r="F39" s="20"/>
      <c r="G39" s="20"/>
      <c r="H39" s="20"/>
      <c r="I39" s="20"/>
      <c r="J39" s="20"/>
      <c r="K39" s="20"/>
      <c r="L39" s="59">
        <f t="shared" si="9"/>
        <v>0</v>
      </c>
      <c r="M39" s="13">
        <v>513980</v>
      </c>
      <c r="N39" s="20"/>
      <c r="O39" s="20"/>
      <c r="P39" s="20"/>
      <c r="Q39" s="20"/>
      <c r="R39" s="20"/>
      <c r="S39" s="59">
        <f t="shared" si="16"/>
        <v>513980</v>
      </c>
      <c r="T39" s="20"/>
      <c r="U39" s="20"/>
      <c r="V39" s="20"/>
      <c r="W39" s="20"/>
      <c r="X39" s="20"/>
      <c r="Y39" s="20"/>
      <c r="Z39" s="59">
        <f t="shared" si="10"/>
        <v>0</v>
      </c>
      <c r="AA39" s="20"/>
      <c r="AB39" s="20"/>
      <c r="AC39" s="20"/>
      <c r="AD39" s="20"/>
      <c r="AE39" s="20"/>
      <c r="AF39" s="20"/>
      <c r="AG39" s="59">
        <f t="shared" si="11"/>
        <v>0</v>
      </c>
      <c r="AH39" s="20"/>
      <c r="AI39" s="20"/>
      <c r="AJ39" s="20"/>
      <c r="AK39" s="20"/>
      <c r="AL39" s="20"/>
      <c r="AM39" s="20"/>
      <c r="AN39" s="59">
        <f t="shared" si="12"/>
        <v>0</v>
      </c>
      <c r="AO39" s="20"/>
      <c r="AP39" s="20"/>
      <c r="AQ39" s="20"/>
      <c r="AR39" s="20"/>
      <c r="AS39" s="20"/>
      <c r="AT39" s="20"/>
      <c r="AU39" s="59">
        <f t="shared" si="13"/>
        <v>0</v>
      </c>
      <c r="AV39" s="20"/>
      <c r="AW39" s="20"/>
      <c r="AX39" s="20"/>
      <c r="AY39" s="20"/>
      <c r="AZ39" s="20"/>
      <c r="BA39" s="20"/>
      <c r="BB39" s="59">
        <f t="shared" si="14"/>
        <v>0</v>
      </c>
      <c r="BC39" s="60">
        <f t="shared" si="15"/>
        <v>513980</v>
      </c>
      <c r="BD39" s="23" t="s">
        <v>85</v>
      </c>
      <c r="BE39" s="20">
        <v>2022</v>
      </c>
      <c r="BF39" s="20">
        <v>2022</v>
      </c>
      <c r="BG39" s="201" t="s">
        <v>462</v>
      </c>
    </row>
    <row r="40" spans="1:59" s="15" customFormat="1" ht="240.75" customHeight="1" x14ac:dyDescent="0.25">
      <c r="A40" s="198" t="s">
        <v>900</v>
      </c>
      <c r="B40" s="149" t="s">
        <v>356</v>
      </c>
      <c r="C40" s="23" t="s">
        <v>315</v>
      </c>
      <c r="D40" s="20"/>
      <c r="E40" s="19" t="s">
        <v>962</v>
      </c>
      <c r="F40" s="20"/>
      <c r="G40" s="20"/>
      <c r="H40" s="20"/>
      <c r="I40" s="20"/>
      <c r="J40" s="20"/>
      <c r="K40" s="20"/>
      <c r="L40" s="59">
        <f t="shared" ref="L40:L72" si="17">F40+G40+H40+J40</f>
        <v>0</v>
      </c>
      <c r="M40" s="13">
        <f>116900/2</f>
        <v>58450</v>
      </c>
      <c r="N40" s="20"/>
      <c r="O40" s="20"/>
      <c r="P40" s="20"/>
      <c r="Q40" s="20"/>
      <c r="R40" s="20"/>
      <c r="S40" s="59">
        <f t="shared" ref="S40:S73" si="18">M40+N40+O40+Q40</f>
        <v>58450</v>
      </c>
      <c r="T40" s="13">
        <f>116900/2</f>
        <v>58450</v>
      </c>
      <c r="U40" s="20"/>
      <c r="V40" s="20"/>
      <c r="W40" s="20"/>
      <c r="X40" s="20"/>
      <c r="Y40" s="20"/>
      <c r="Z40" s="59">
        <f t="shared" ref="Z40:Z73" si="19">T40+U40+V40+X40</f>
        <v>58450</v>
      </c>
      <c r="AA40" s="20"/>
      <c r="AB40" s="20"/>
      <c r="AC40" s="20"/>
      <c r="AD40" s="20"/>
      <c r="AE40" s="20"/>
      <c r="AF40" s="20"/>
      <c r="AG40" s="59"/>
      <c r="AH40" s="20"/>
      <c r="AI40" s="20"/>
      <c r="AJ40" s="20"/>
      <c r="AK40" s="20"/>
      <c r="AL40" s="20"/>
      <c r="AM40" s="20"/>
      <c r="AN40" s="59"/>
      <c r="AO40" s="20"/>
      <c r="AP40" s="20"/>
      <c r="AQ40" s="20"/>
      <c r="AR40" s="20"/>
      <c r="AS40" s="20"/>
      <c r="AT40" s="20"/>
      <c r="AU40" s="59"/>
      <c r="AV40" s="20"/>
      <c r="AW40" s="20"/>
      <c r="AX40" s="20"/>
      <c r="AY40" s="20"/>
      <c r="AZ40" s="20"/>
      <c r="BA40" s="20"/>
      <c r="BB40" s="59"/>
      <c r="BC40" s="60"/>
      <c r="BD40" s="23" t="s">
        <v>357</v>
      </c>
      <c r="BE40" s="20">
        <v>2022</v>
      </c>
      <c r="BF40" s="20">
        <v>2023</v>
      </c>
      <c r="BG40" s="201" t="s">
        <v>444</v>
      </c>
    </row>
    <row r="41" spans="1:59" s="15" customFormat="1" ht="54" customHeight="1" x14ac:dyDescent="0.25">
      <c r="A41" s="198" t="s">
        <v>901</v>
      </c>
      <c r="B41" s="149" t="s">
        <v>358</v>
      </c>
      <c r="C41" s="23" t="s">
        <v>315</v>
      </c>
      <c r="D41" s="20"/>
      <c r="E41" s="19" t="s">
        <v>963</v>
      </c>
      <c r="F41" s="20"/>
      <c r="G41" s="20"/>
      <c r="H41" s="20"/>
      <c r="I41" s="20"/>
      <c r="J41" s="20"/>
      <c r="K41" s="20"/>
      <c r="L41" s="59">
        <f t="shared" si="17"/>
        <v>0</v>
      </c>
      <c r="M41" s="13">
        <v>200000</v>
      </c>
      <c r="N41" s="20"/>
      <c r="O41" s="20"/>
      <c r="P41" s="20"/>
      <c r="Q41" s="20"/>
      <c r="R41" s="20"/>
      <c r="S41" s="59">
        <f t="shared" si="18"/>
        <v>200000</v>
      </c>
      <c r="T41" s="13">
        <v>200000</v>
      </c>
      <c r="U41" s="20"/>
      <c r="V41" s="20"/>
      <c r="W41" s="20"/>
      <c r="X41" s="20"/>
      <c r="Y41" s="20"/>
      <c r="Z41" s="59">
        <f t="shared" si="19"/>
        <v>200000</v>
      </c>
      <c r="AA41" s="20"/>
      <c r="AB41" s="20"/>
      <c r="AC41" s="20"/>
      <c r="AD41" s="20"/>
      <c r="AE41" s="20"/>
      <c r="AF41" s="20"/>
      <c r="AG41" s="59"/>
      <c r="AH41" s="20"/>
      <c r="AI41" s="20"/>
      <c r="AJ41" s="20"/>
      <c r="AK41" s="20"/>
      <c r="AL41" s="20"/>
      <c r="AM41" s="20"/>
      <c r="AN41" s="59"/>
      <c r="AO41" s="20"/>
      <c r="AP41" s="20"/>
      <c r="AQ41" s="20"/>
      <c r="AR41" s="20"/>
      <c r="AS41" s="20"/>
      <c r="AT41" s="20"/>
      <c r="AU41" s="59"/>
      <c r="AV41" s="20"/>
      <c r="AW41" s="20"/>
      <c r="AX41" s="20"/>
      <c r="AY41" s="20"/>
      <c r="AZ41" s="20"/>
      <c r="BA41" s="20"/>
      <c r="BB41" s="59"/>
      <c r="BC41" s="60"/>
      <c r="BD41" s="23" t="s">
        <v>359</v>
      </c>
      <c r="BE41" s="20">
        <v>2021</v>
      </c>
      <c r="BF41" s="20">
        <v>2027</v>
      </c>
      <c r="BG41" s="201" t="s">
        <v>439</v>
      </c>
    </row>
    <row r="42" spans="1:59" s="15" customFormat="1" ht="43.15" customHeight="1" x14ac:dyDescent="0.25">
      <c r="A42" s="198" t="s">
        <v>902</v>
      </c>
      <c r="B42" s="149" t="s">
        <v>360</v>
      </c>
      <c r="C42" s="23" t="s">
        <v>315</v>
      </c>
      <c r="D42" s="20"/>
      <c r="E42" s="20" t="s">
        <v>964</v>
      </c>
      <c r="F42" s="20"/>
      <c r="G42" s="20"/>
      <c r="H42" s="20"/>
      <c r="I42" s="20"/>
      <c r="J42" s="20"/>
      <c r="K42" s="20"/>
      <c r="L42" s="59">
        <f t="shared" si="17"/>
        <v>0</v>
      </c>
      <c r="M42" s="13">
        <v>200000</v>
      </c>
      <c r="N42" s="20"/>
      <c r="O42" s="20"/>
      <c r="P42" s="20"/>
      <c r="Q42" s="20"/>
      <c r="R42" s="20"/>
      <c r="S42" s="59">
        <f t="shared" si="18"/>
        <v>200000</v>
      </c>
      <c r="T42" s="13">
        <v>200000</v>
      </c>
      <c r="U42" s="20"/>
      <c r="V42" s="20"/>
      <c r="W42" s="20"/>
      <c r="X42" s="20"/>
      <c r="Y42" s="20"/>
      <c r="Z42" s="59">
        <f t="shared" si="19"/>
        <v>200000</v>
      </c>
      <c r="AA42" s="20"/>
      <c r="AB42" s="20"/>
      <c r="AC42" s="20"/>
      <c r="AD42" s="20"/>
      <c r="AE42" s="20"/>
      <c r="AF42" s="20"/>
      <c r="AG42" s="59"/>
      <c r="AH42" s="20"/>
      <c r="AI42" s="20"/>
      <c r="AJ42" s="20"/>
      <c r="AK42" s="20"/>
      <c r="AL42" s="20"/>
      <c r="AM42" s="20"/>
      <c r="AN42" s="59"/>
      <c r="AO42" s="20"/>
      <c r="AP42" s="20"/>
      <c r="AQ42" s="20"/>
      <c r="AR42" s="20"/>
      <c r="AS42" s="20"/>
      <c r="AT42" s="20"/>
      <c r="AU42" s="59"/>
      <c r="AV42" s="20"/>
      <c r="AW42" s="20"/>
      <c r="AX42" s="20"/>
      <c r="AY42" s="20"/>
      <c r="AZ42" s="20"/>
      <c r="BA42" s="20"/>
      <c r="BB42" s="59"/>
      <c r="BC42" s="60"/>
      <c r="BD42" s="23" t="s">
        <v>363</v>
      </c>
      <c r="BE42" s="20">
        <v>2021</v>
      </c>
      <c r="BF42" s="20">
        <v>2027</v>
      </c>
      <c r="BG42" s="201" t="s">
        <v>463</v>
      </c>
    </row>
    <row r="43" spans="1:59" s="15" customFormat="1" ht="95.45" customHeight="1" x14ac:dyDescent="0.25">
      <c r="A43" s="198" t="s">
        <v>903</v>
      </c>
      <c r="B43" s="149" t="s">
        <v>364</v>
      </c>
      <c r="C43" s="23" t="s">
        <v>315</v>
      </c>
      <c r="D43" s="20"/>
      <c r="E43" s="19" t="s">
        <v>965</v>
      </c>
      <c r="F43" s="20"/>
      <c r="G43" s="20"/>
      <c r="H43" s="20"/>
      <c r="I43" s="20"/>
      <c r="J43" s="20"/>
      <c r="K43" s="20"/>
      <c r="L43" s="59">
        <f t="shared" si="17"/>
        <v>0</v>
      </c>
      <c r="M43" s="13">
        <v>50000</v>
      </c>
      <c r="N43" s="20"/>
      <c r="O43" s="20"/>
      <c r="P43" s="20"/>
      <c r="Q43" s="20"/>
      <c r="R43" s="20"/>
      <c r="S43" s="59">
        <f t="shared" si="18"/>
        <v>50000</v>
      </c>
      <c r="T43" s="13">
        <v>50000</v>
      </c>
      <c r="U43" s="20"/>
      <c r="V43" s="20"/>
      <c r="W43" s="20"/>
      <c r="X43" s="20"/>
      <c r="Y43" s="20"/>
      <c r="Z43" s="59">
        <f t="shared" si="19"/>
        <v>50000</v>
      </c>
      <c r="AA43" s="20"/>
      <c r="AB43" s="20"/>
      <c r="AC43" s="20"/>
      <c r="AD43" s="20"/>
      <c r="AE43" s="20"/>
      <c r="AF43" s="20"/>
      <c r="AG43" s="59"/>
      <c r="AH43" s="20"/>
      <c r="AI43" s="20"/>
      <c r="AJ43" s="20"/>
      <c r="AK43" s="20"/>
      <c r="AL43" s="20"/>
      <c r="AM43" s="20"/>
      <c r="AN43" s="59"/>
      <c r="AO43" s="20"/>
      <c r="AP43" s="20"/>
      <c r="AQ43" s="20"/>
      <c r="AR43" s="20"/>
      <c r="AS43" s="20"/>
      <c r="AT43" s="20"/>
      <c r="AU43" s="59"/>
      <c r="AV43" s="20"/>
      <c r="AW43" s="20"/>
      <c r="AX43" s="20"/>
      <c r="AY43" s="20"/>
      <c r="AZ43" s="20"/>
      <c r="BA43" s="20"/>
      <c r="BB43" s="59"/>
      <c r="BC43" s="60"/>
      <c r="BD43" s="23" t="s">
        <v>365</v>
      </c>
      <c r="BE43" s="20">
        <v>2021</v>
      </c>
      <c r="BF43" s="20">
        <v>2027</v>
      </c>
      <c r="BG43" s="201" t="s">
        <v>464</v>
      </c>
    </row>
    <row r="44" spans="1:59" s="15" customFormat="1" ht="36" x14ac:dyDescent="0.25">
      <c r="A44" s="198" t="s">
        <v>904</v>
      </c>
      <c r="B44" s="149" t="s">
        <v>86</v>
      </c>
      <c r="C44" s="23" t="s">
        <v>315</v>
      </c>
      <c r="D44" s="20"/>
      <c r="E44" s="124" t="s">
        <v>966</v>
      </c>
      <c r="F44" s="20"/>
      <c r="G44" s="20"/>
      <c r="H44" s="20"/>
      <c r="I44" s="20"/>
      <c r="J44" s="20"/>
      <c r="K44" s="20"/>
      <c r="L44" s="59">
        <f t="shared" si="17"/>
        <v>0</v>
      </c>
      <c r="M44" s="13">
        <v>3093245.6</v>
      </c>
      <c r="N44" s="20"/>
      <c r="O44" s="20"/>
      <c r="P44" s="20"/>
      <c r="Q44" s="20"/>
      <c r="R44" s="20"/>
      <c r="S44" s="59">
        <f t="shared" si="18"/>
        <v>3093245.6</v>
      </c>
      <c r="T44" s="20"/>
      <c r="U44" s="20"/>
      <c r="V44" s="20"/>
      <c r="W44" s="20"/>
      <c r="X44" s="20"/>
      <c r="Y44" s="20"/>
      <c r="Z44" s="59">
        <f t="shared" si="19"/>
        <v>0</v>
      </c>
      <c r="AA44" s="20"/>
      <c r="AB44" s="20"/>
      <c r="AC44" s="20"/>
      <c r="AD44" s="20"/>
      <c r="AE44" s="20"/>
      <c r="AF44" s="20"/>
      <c r="AG44" s="59">
        <f t="shared" ref="AG44:AG45" si="20">AA44+AB44+AC44+AE44</f>
        <v>0</v>
      </c>
      <c r="AH44" s="20"/>
      <c r="AI44" s="20"/>
      <c r="AJ44" s="20"/>
      <c r="AK44" s="20"/>
      <c r="AL44" s="20"/>
      <c r="AM44" s="20"/>
      <c r="AN44" s="59">
        <f t="shared" ref="AN44" si="21">AH44+AI44+AJ44+AL44</f>
        <v>0</v>
      </c>
      <c r="AO44" s="20"/>
      <c r="AP44" s="20"/>
      <c r="AQ44" s="20"/>
      <c r="AR44" s="20"/>
      <c r="AS44" s="20"/>
      <c r="AT44" s="20"/>
      <c r="AU44" s="59">
        <f t="shared" ref="AU44" si="22">AO44+AP44+AQ44+AS44</f>
        <v>0</v>
      </c>
      <c r="AV44" s="20"/>
      <c r="AW44" s="20"/>
      <c r="AX44" s="20"/>
      <c r="AY44" s="20"/>
      <c r="AZ44" s="20"/>
      <c r="BA44" s="20"/>
      <c r="BB44" s="59">
        <f t="shared" ref="BB44:BB67" si="23">AV44+AW44+AX44+AZ44</f>
        <v>0</v>
      </c>
      <c r="BC44" s="60">
        <f t="shared" ref="BC44:BC67" si="24">BB44+AU44+AN44+AG44+Z44+S44+L44</f>
        <v>3093245.6</v>
      </c>
      <c r="BD44" s="23" t="s">
        <v>87</v>
      </c>
      <c r="BE44" s="20">
        <v>2022</v>
      </c>
      <c r="BF44" s="20">
        <v>2022</v>
      </c>
      <c r="BG44" s="201" t="s">
        <v>465</v>
      </c>
    </row>
    <row r="45" spans="1:59" s="15" customFormat="1" ht="83.25" customHeight="1" x14ac:dyDescent="0.25">
      <c r="A45" s="198" t="s">
        <v>905</v>
      </c>
      <c r="B45" s="149" t="s">
        <v>88</v>
      </c>
      <c r="C45" s="23" t="s">
        <v>380</v>
      </c>
      <c r="D45" s="23" t="s">
        <v>260</v>
      </c>
      <c r="E45" s="19" t="s">
        <v>987</v>
      </c>
      <c r="F45" s="20">
        <v>46000</v>
      </c>
      <c r="G45" s="20">
        <v>4816380</v>
      </c>
      <c r="H45" s="20">
        <v>4149217</v>
      </c>
      <c r="I45" s="20" t="s">
        <v>154</v>
      </c>
      <c r="J45" s="20">
        <v>205286</v>
      </c>
      <c r="K45" s="20" t="s">
        <v>261</v>
      </c>
      <c r="L45" s="59">
        <f t="shared" si="17"/>
        <v>9216883</v>
      </c>
      <c r="M45" s="13">
        <v>46000</v>
      </c>
      <c r="N45" s="20">
        <v>15920560</v>
      </c>
      <c r="O45" s="20">
        <v>3120520</v>
      </c>
      <c r="P45" s="20" t="s">
        <v>154</v>
      </c>
      <c r="Q45" s="20">
        <v>918430</v>
      </c>
      <c r="R45" s="20" t="s">
        <v>261</v>
      </c>
      <c r="S45" s="59">
        <f t="shared" si="18"/>
        <v>20005510</v>
      </c>
      <c r="T45" s="20"/>
      <c r="U45" s="20"/>
      <c r="V45" s="20"/>
      <c r="W45" s="20"/>
      <c r="X45" s="20"/>
      <c r="Y45" s="20"/>
      <c r="Z45" s="59">
        <f t="shared" si="19"/>
        <v>0</v>
      </c>
      <c r="AA45" s="23">
        <v>32921466</v>
      </c>
      <c r="AB45" s="20"/>
      <c r="AC45" s="20"/>
      <c r="AD45" s="20"/>
      <c r="AE45" s="20"/>
      <c r="AF45" s="20"/>
      <c r="AG45" s="59">
        <f t="shared" si="20"/>
        <v>32921466</v>
      </c>
      <c r="AH45" s="20"/>
      <c r="AI45" s="20"/>
      <c r="AJ45" s="20"/>
      <c r="AK45" s="20"/>
      <c r="AL45" s="20"/>
      <c r="AM45" s="20"/>
      <c r="AN45" s="59">
        <f t="shared" ref="AN45" si="25">AH45+AI45+AJ45+AL45</f>
        <v>0</v>
      </c>
      <c r="AO45" s="20"/>
      <c r="AP45" s="20"/>
      <c r="AQ45" s="20"/>
      <c r="AR45" s="20"/>
      <c r="AS45" s="20"/>
      <c r="AT45" s="20"/>
      <c r="AU45" s="59">
        <f t="shared" ref="AU45" si="26">AO45+AP45+AQ45+AS45</f>
        <v>0</v>
      </c>
      <c r="AV45" s="20"/>
      <c r="AW45" s="20"/>
      <c r="AX45" s="20"/>
      <c r="AY45" s="20"/>
      <c r="AZ45" s="20"/>
      <c r="BA45" s="20"/>
      <c r="BB45" s="59">
        <f t="shared" si="23"/>
        <v>0</v>
      </c>
      <c r="BC45" s="60">
        <f t="shared" si="24"/>
        <v>62143859</v>
      </c>
      <c r="BD45" s="23" t="s">
        <v>262</v>
      </c>
      <c r="BE45" s="20">
        <v>2021</v>
      </c>
      <c r="BF45" s="20">
        <v>2024</v>
      </c>
      <c r="BG45" s="201" t="s">
        <v>248</v>
      </c>
    </row>
    <row r="46" spans="1:59" s="15" customFormat="1" ht="101.25" customHeight="1" x14ac:dyDescent="0.25">
      <c r="A46" s="198" t="s">
        <v>906</v>
      </c>
      <c r="B46" s="149" t="s">
        <v>89</v>
      </c>
      <c r="C46" s="23" t="s">
        <v>315</v>
      </c>
      <c r="D46" s="20"/>
      <c r="E46" s="128" t="s">
        <v>967</v>
      </c>
      <c r="F46" s="20"/>
      <c r="G46" s="20"/>
      <c r="H46" s="20"/>
      <c r="I46" s="20"/>
      <c r="J46" s="20"/>
      <c r="K46" s="20"/>
      <c r="L46" s="59">
        <f t="shared" si="17"/>
        <v>0</v>
      </c>
      <c r="M46" s="13">
        <v>600000</v>
      </c>
      <c r="N46" s="20"/>
      <c r="O46" s="20"/>
      <c r="P46" s="20"/>
      <c r="Q46" s="20"/>
      <c r="R46" s="20"/>
      <c r="S46" s="59">
        <f t="shared" si="18"/>
        <v>600000</v>
      </c>
      <c r="T46" s="20"/>
      <c r="U46" s="20"/>
      <c r="V46" s="20"/>
      <c r="W46" s="20"/>
      <c r="X46" s="20"/>
      <c r="Y46" s="20"/>
      <c r="Z46" s="59">
        <f t="shared" si="19"/>
        <v>0</v>
      </c>
      <c r="AA46" s="20"/>
      <c r="AB46" s="20"/>
      <c r="AC46" s="20"/>
      <c r="AD46" s="20"/>
      <c r="AE46" s="20"/>
      <c r="AF46" s="20"/>
      <c r="AG46" s="59">
        <f t="shared" ref="AG46:AG49" si="27">AA46+AB46+AC46+AE46</f>
        <v>0</v>
      </c>
      <c r="AH46" s="20"/>
      <c r="AI46" s="20"/>
      <c r="AJ46" s="20"/>
      <c r="AK46" s="20"/>
      <c r="AL46" s="20"/>
      <c r="AM46" s="20"/>
      <c r="AN46" s="59">
        <f t="shared" ref="AN46:AN49" si="28">AH46+AI46+AJ46+AL46</f>
        <v>0</v>
      </c>
      <c r="AO46" s="20"/>
      <c r="AP46" s="20"/>
      <c r="AQ46" s="20"/>
      <c r="AR46" s="20"/>
      <c r="AS46" s="20"/>
      <c r="AT46" s="20"/>
      <c r="AU46" s="59">
        <f t="shared" ref="AU46:AU48" si="29">AO46+AP46+AQ46+AS46</f>
        <v>0</v>
      </c>
      <c r="AV46" s="20"/>
      <c r="AW46" s="20"/>
      <c r="AX46" s="20"/>
      <c r="AY46" s="20"/>
      <c r="AZ46" s="20"/>
      <c r="BA46" s="20"/>
      <c r="BB46" s="59">
        <f t="shared" si="23"/>
        <v>0</v>
      </c>
      <c r="BC46" s="60">
        <f t="shared" si="24"/>
        <v>600000</v>
      </c>
      <c r="BD46" s="23" t="s">
        <v>90</v>
      </c>
      <c r="BE46" s="20">
        <v>2022</v>
      </c>
      <c r="BF46" s="20">
        <v>2022</v>
      </c>
      <c r="BG46" s="201" t="s">
        <v>466</v>
      </c>
    </row>
    <row r="47" spans="1:59" s="15" customFormat="1" ht="135" customHeight="1" x14ac:dyDescent="0.25">
      <c r="A47" s="198" t="s">
        <v>907</v>
      </c>
      <c r="B47" s="149" t="s">
        <v>91</v>
      </c>
      <c r="C47" s="23" t="s">
        <v>315</v>
      </c>
      <c r="D47" s="20"/>
      <c r="E47" s="20" t="s">
        <v>968</v>
      </c>
      <c r="F47" s="20"/>
      <c r="G47" s="20"/>
      <c r="H47" s="20"/>
      <c r="I47" s="20"/>
      <c r="J47" s="20"/>
      <c r="K47" s="20"/>
      <c r="L47" s="59">
        <f t="shared" si="17"/>
        <v>0</v>
      </c>
      <c r="M47" s="21">
        <v>50000</v>
      </c>
      <c r="N47" s="20"/>
      <c r="O47" s="20"/>
      <c r="P47" s="20"/>
      <c r="Q47" s="20"/>
      <c r="R47" s="20"/>
      <c r="S47" s="59">
        <f t="shared" si="18"/>
        <v>50000</v>
      </c>
      <c r="T47" s="20"/>
      <c r="U47" s="20"/>
      <c r="V47" s="20"/>
      <c r="W47" s="20"/>
      <c r="X47" s="20"/>
      <c r="Y47" s="20"/>
      <c r="Z47" s="59">
        <f t="shared" si="19"/>
        <v>0</v>
      </c>
      <c r="AA47" s="20"/>
      <c r="AB47" s="20"/>
      <c r="AC47" s="20"/>
      <c r="AD47" s="20"/>
      <c r="AE47" s="20"/>
      <c r="AF47" s="20"/>
      <c r="AG47" s="59">
        <f t="shared" si="27"/>
        <v>0</v>
      </c>
      <c r="AH47" s="20"/>
      <c r="AI47" s="20"/>
      <c r="AJ47" s="20"/>
      <c r="AK47" s="20"/>
      <c r="AL47" s="20"/>
      <c r="AM47" s="20"/>
      <c r="AN47" s="59">
        <f t="shared" si="28"/>
        <v>0</v>
      </c>
      <c r="AO47" s="20"/>
      <c r="AP47" s="20"/>
      <c r="AQ47" s="20"/>
      <c r="AR47" s="20"/>
      <c r="AS47" s="20"/>
      <c r="AT47" s="20"/>
      <c r="AU47" s="59">
        <f t="shared" si="29"/>
        <v>0</v>
      </c>
      <c r="AV47" s="20"/>
      <c r="AW47" s="20"/>
      <c r="AX47" s="20"/>
      <c r="AY47" s="20"/>
      <c r="AZ47" s="20"/>
      <c r="BA47" s="20"/>
      <c r="BB47" s="59">
        <f t="shared" si="23"/>
        <v>0</v>
      </c>
      <c r="BC47" s="60">
        <f t="shared" si="24"/>
        <v>50000</v>
      </c>
      <c r="BD47" s="23" t="s">
        <v>92</v>
      </c>
      <c r="BE47" s="20">
        <v>2022</v>
      </c>
      <c r="BF47" s="20">
        <v>2022</v>
      </c>
      <c r="BG47" s="201" t="s">
        <v>467</v>
      </c>
    </row>
    <row r="48" spans="1:59" s="15" customFormat="1" ht="78.75" customHeight="1" x14ac:dyDescent="0.25">
      <c r="A48" s="198" t="s">
        <v>908</v>
      </c>
      <c r="B48" s="149" t="s">
        <v>93</v>
      </c>
      <c r="C48" s="23" t="s">
        <v>315</v>
      </c>
      <c r="D48" s="20"/>
      <c r="E48" s="23" t="s">
        <v>969</v>
      </c>
      <c r="F48" s="20"/>
      <c r="G48" s="20"/>
      <c r="H48" s="20"/>
      <c r="I48" s="20"/>
      <c r="J48" s="20"/>
      <c r="K48" s="20"/>
      <c r="L48" s="59">
        <f t="shared" si="17"/>
        <v>0</v>
      </c>
      <c r="M48" s="21">
        <v>121000</v>
      </c>
      <c r="N48" s="20"/>
      <c r="O48" s="20"/>
      <c r="P48" s="20"/>
      <c r="Q48" s="20"/>
      <c r="R48" s="20"/>
      <c r="S48" s="59">
        <f t="shared" si="18"/>
        <v>121000</v>
      </c>
      <c r="T48" s="21">
        <v>100000</v>
      </c>
      <c r="U48" s="20"/>
      <c r="V48" s="20"/>
      <c r="W48" s="20"/>
      <c r="X48" s="20"/>
      <c r="Y48" s="20"/>
      <c r="Z48" s="59">
        <f t="shared" si="19"/>
        <v>100000</v>
      </c>
      <c r="AA48" s="20"/>
      <c r="AB48" s="20"/>
      <c r="AC48" s="20"/>
      <c r="AD48" s="20"/>
      <c r="AE48" s="20"/>
      <c r="AF48" s="20"/>
      <c r="AG48" s="59">
        <f t="shared" si="27"/>
        <v>0</v>
      </c>
      <c r="AH48" s="20"/>
      <c r="AI48" s="20"/>
      <c r="AJ48" s="20"/>
      <c r="AK48" s="20"/>
      <c r="AL48" s="20"/>
      <c r="AM48" s="20"/>
      <c r="AN48" s="59">
        <f t="shared" si="28"/>
        <v>0</v>
      </c>
      <c r="AO48" s="20"/>
      <c r="AP48" s="20"/>
      <c r="AQ48" s="20"/>
      <c r="AR48" s="20"/>
      <c r="AS48" s="20"/>
      <c r="AT48" s="20"/>
      <c r="AU48" s="59">
        <f t="shared" si="29"/>
        <v>0</v>
      </c>
      <c r="AV48" s="20"/>
      <c r="AW48" s="20"/>
      <c r="AX48" s="20"/>
      <c r="AY48" s="20"/>
      <c r="AZ48" s="20"/>
      <c r="BA48" s="20"/>
      <c r="BB48" s="59">
        <f t="shared" si="23"/>
        <v>0</v>
      </c>
      <c r="BC48" s="60">
        <f t="shared" si="24"/>
        <v>221000</v>
      </c>
      <c r="BD48" s="23" t="s">
        <v>94</v>
      </c>
      <c r="BE48" s="20">
        <v>2022</v>
      </c>
      <c r="BF48" s="20">
        <v>2027</v>
      </c>
      <c r="BG48" s="201" t="s">
        <v>248</v>
      </c>
    </row>
    <row r="49" spans="1:59" s="15" customFormat="1" ht="33" customHeight="1" x14ac:dyDescent="0.25">
      <c r="A49" s="198" t="s">
        <v>909</v>
      </c>
      <c r="B49" s="149" t="s">
        <v>513</v>
      </c>
      <c r="C49" s="23" t="s">
        <v>315</v>
      </c>
      <c r="D49" s="20"/>
      <c r="E49" s="23" t="s">
        <v>970</v>
      </c>
      <c r="F49" s="20"/>
      <c r="G49" s="20"/>
      <c r="H49" s="20"/>
      <c r="I49" s="20"/>
      <c r="J49" s="20"/>
      <c r="K49" s="20"/>
      <c r="L49" s="59">
        <f t="shared" si="17"/>
        <v>0</v>
      </c>
      <c r="M49" s="21"/>
      <c r="N49" s="20"/>
      <c r="O49" s="20"/>
      <c r="P49" s="20"/>
      <c r="Q49" s="20"/>
      <c r="R49" s="20"/>
      <c r="S49" s="59">
        <f t="shared" si="18"/>
        <v>0</v>
      </c>
      <c r="T49" s="21">
        <v>500000</v>
      </c>
      <c r="U49" s="20"/>
      <c r="V49" s="20"/>
      <c r="W49" s="20"/>
      <c r="X49" s="20">
        <v>500000</v>
      </c>
      <c r="Y49" s="20" t="s">
        <v>514</v>
      </c>
      <c r="Z49" s="59">
        <f t="shared" si="19"/>
        <v>1000000</v>
      </c>
      <c r="AA49" s="20"/>
      <c r="AB49" s="20"/>
      <c r="AC49" s="20"/>
      <c r="AD49" s="20"/>
      <c r="AE49" s="20"/>
      <c r="AF49" s="20"/>
      <c r="AG49" s="59">
        <f t="shared" si="27"/>
        <v>0</v>
      </c>
      <c r="AH49" s="20"/>
      <c r="AI49" s="20"/>
      <c r="AJ49" s="20"/>
      <c r="AK49" s="20"/>
      <c r="AL49" s="20"/>
      <c r="AM49" s="20"/>
      <c r="AN49" s="59">
        <f t="shared" si="28"/>
        <v>0</v>
      </c>
      <c r="AO49" s="20"/>
      <c r="AP49" s="20"/>
      <c r="AQ49" s="20"/>
      <c r="AR49" s="20"/>
      <c r="AS49" s="20"/>
      <c r="AT49" s="20"/>
      <c r="AU49" s="59"/>
      <c r="AV49" s="20"/>
      <c r="AW49" s="20"/>
      <c r="AX49" s="20"/>
      <c r="AY49" s="20"/>
      <c r="AZ49" s="20"/>
      <c r="BA49" s="20"/>
      <c r="BB49" s="59">
        <f t="shared" si="23"/>
        <v>0</v>
      </c>
      <c r="BC49" s="60">
        <f t="shared" si="24"/>
        <v>1000000</v>
      </c>
      <c r="BD49" s="23" t="s">
        <v>515</v>
      </c>
      <c r="BE49" s="20">
        <v>2023</v>
      </c>
      <c r="BF49" s="20">
        <v>2023</v>
      </c>
      <c r="BG49" s="201" t="s">
        <v>248</v>
      </c>
    </row>
    <row r="50" spans="1:59" s="15" customFormat="1" ht="40.15" customHeight="1" x14ac:dyDescent="0.25">
      <c r="A50" s="198" t="s">
        <v>910</v>
      </c>
      <c r="B50" s="149" t="s">
        <v>246</v>
      </c>
      <c r="C50" s="23" t="s">
        <v>315</v>
      </c>
      <c r="D50" s="20"/>
      <c r="E50" s="23" t="s">
        <v>734</v>
      </c>
      <c r="F50" s="20"/>
      <c r="G50" s="20"/>
      <c r="H50" s="20"/>
      <c r="I50" s="20"/>
      <c r="J50" s="20"/>
      <c r="K50" s="20"/>
      <c r="L50" s="59">
        <f t="shared" si="17"/>
        <v>0</v>
      </c>
      <c r="M50" s="21"/>
      <c r="N50" s="20"/>
      <c r="O50" s="20"/>
      <c r="P50" s="20"/>
      <c r="Q50" s="20"/>
      <c r="R50" s="20"/>
      <c r="S50" s="59">
        <f t="shared" si="18"/>
        <v>0</v>
      </c>
      <c r="T50" s="21">
        <v>700000</v>
      </c>
      <c r="U50" s="20"/>
      <c r="V50" s="20"/>
      <c r="W50" s="20"/>
      <c r="X50" s="20"/>
      <c r="Y50" s="20"/>
      <c r="Z50" s="59">
        <f t="shared" si="19"/>
        <v>700000</v>
      </c>
      <c r="AA50" s="20"/>
      <c r="AB50" s="20"/>
      <c r="AC50" s="20"/>
      <c r="AD50" s="20"/>
      <c r="AE50" s="20"/>
      <c r="AF50" s="20"/>
      <c r="AG50" s="59">
        <f t="shared" ref="AG50:AG52" si="30">AA50+AB50+AC50+AE50</f>
        <v>0</v>
      </c>
      <c r="AH50" s="20"/>
      <c r="AI50" s="20"/>
      <c r="AJ50" s="20"/>
      <c r="AK50" s="20"/>
      <c r="AL50" s="20"/>
      <c r="AM50" s="20"/>
      <c r="AN50" s="59">
        <f t="shared" ref="AN50:AN52" si="31">AH50+AI50+AJ50+AL50</f>
        <v>0</v>
      </c>
      <c r="AO50" s="20"/>
      <c r="AP50" s="20"/>
      <c r="AQ50" s="20"/>
      <c r="AR50" s="20"/>
      <c r="AS50" s="20"/>
      <c r="AT50" s="20"/>
      <c r="AU50" s="59">
        <f t="shared" ref="AU50:AU52" si="32">AO50+AP50+AQ50+AS50</f>
        <v>0</v>
      </c>
      <c r="AV50" s="20"/>
      <c r="AW50" s="20"/>
      <c r="AX50" s="20"/>
      <c r="AY50" s="20"/>
      <c r="AZ50" s="20"/>
      <c r="BA50" s="20"/>
      <c r="BB50" s="59">
        <f t="shared" si="23"/>
        <v>0</v>
      </c>
      <c r="BC50" s="60">
        <f t="shared" si="24"/>
        <v>700000</v>
      </c>
      <c r="BD50" s="23" t="s">
        <v>342</v>
      </c>
      <c r="BE50" s="20">
        <v>2023</v>
      </c>
      <c r="BF50" s="20">
        <v>2023</v>
      </c>
      <c r="BG50" s="201" t="s">
        <v>248</v>
      </c>
    </row>
    <row r="51" spans="1:59" s="15" customFormat="1" ht="52.15" customHeight="1" x14ac:dyDescent="0.25">
      <c r="A51" s="198" t="s">
        <v>911</v>
      </c>
      <c r="B51" s="149" t="s">
        <v>95</v>
      </c>
      <c r="C51" s="23" t="s">
        <v>315</v>
      </c>
      <c r="D51" s="20"/>
      <c r="E51" s="23" t="s">
        <v>971</v>
      </c>
      <c r="F51" s="20"/>
      <c r="G51" s="20"/>
      <c r="H51" s="20"/>
      <c r="I51" s="20"/>
      <c r="J51" s="20"/>
      <c r="K51" s="20"/>
      <c r="L51" s="59">
        <f t="shared" si="17"/>
        <v>0</v>
      </c>
      <c r="M51" s="13">
        <v>100000</v>
      </c>
      <c r="N51" s="20"/>
      <c r="O51" s="20"/>
      <c r="P51" s="20"/>
      <c r="Q51" s="20"/>
      <c r="R51" s="20"/>
      <c r="S51" s="59">
        <f t="shared" si="18"/>
        <v>100000</v>
      </c>
      <c r="T51" s="20"/>
      <c r="U51" s="20"/>
      <c r="V51" s="20"/>
      <c r="W51" s="20"/>
      <c r="X51" s="20"/>
      <c r="Y51" s="20"/>
      <c r="Z51" s="59">
        <f t="shared" si="19"/>
        <v>0</v>
      </c>
      <c r="AA51" s="20"/>
      <c r="AB51" s="20"/>
      <c r="AC51" s="20"/>
      <c r="AD51" s="20"/>
      <c r="AE51" s="20"/>
      <c r="AF51" s="20"/>
      <c r="AG51" s="59">
        <f t="shared" si="30"/>
        <v>0</v>
      </c>
      <c r="AH51" s="20"/>
      <c r="AI51" s="20"/>
      <c r="AJ51" s="20"/>
      <c r="AK51" s="20"/>
      <c r="AL51" s="20"/>
      <c r="AM51" s="20"/>
      <c r="AN51" s="59">
        <f t="shared" si="31"/>
        <v>0</v>
      </c>
      <c r="AO51" s="20"/>
      <c r="AP51" s="20"/>
      <c r="AQ51" s="20"/>
      <c r="AR51" s="20"/>
      <c r="AS51" s="20"/>
      <c r="AT51" s="20"/>
      <c r="AU51" s="59">
        <f t="shared" si="32"/>
        <v>0</v>
      </c>
      <c r="AV51" s="20"/>
      <c r="AW51" s="20"/>
      <c r="AX51" s="20"/>
      <c r="AY51" s="20"/>
      <c r="AZ51" s="20"/>
      <c r="BA51" s="20"/>
      <c r="BB51" s="59">
        <f t="shared" si="23"/>
        <v>0</v>
      </c>
      <c r="BC51" s="60">
        <f t="shared" si="24"/>
        <v>100000</v>
      </c>
      <c r="BD51" s="23" t="s">
        <v>96</v>
      </c>
      <c r="BE51" s="20">
        <v>2022</v>
      </c>
      <c r="BF51" s="20">
        <v>2022</v>
      </c>
      <c r="BG51" s="201" t="s">
        <v>468</v>
      </c>
    </row>
    <row r="52" spans="1:59" s="15" customFormat="1" ht="49.15" customHeight="1" x14ac:dyDescent="0.25">
      <c r="A52" s="198" t="s">
        <v>912</v>
      </c>
      <c r="B52" s="149" t="s">
        <v>97</v>
      </c>
      <c r="C52" s="23" t="s">
        <v>315</v>
      </c>
      <c r="D52" s="20"/>
      <c r="E52" s="23" t="s">
        <v>972</v>
      </c>
      <c r="F52" s="20"/>
      <c r="G52" s="20"/>
      <c r="H52" s="20"/>
      <c r="I52" s="20"/>
      <c r="J52" s="20"/>
      <c r="K52" s="20"/>
      <c r="L52" s="59">
        <f t="shared" si="17"/>
        <v>0</v>
      </c>
      <c r="M52" s="13">
        <v>600000</v>
      </c>
      <c r="N52" s="20"/>
      <c r="O52" s="20"/>
      <c r="P52" s="20"/>
      <c r="Q52" s="20"/>
      <c r="R52" s="20"/>
      <c r="S52" s="59">
        <f t="shared" si="18"/>
        <v>600000</v>
      </c>
      <c r="T52" s="20"/>
      <c r="U52" s="20"/>
      <c r="V52" s="20"/>
      <c r="W52" s="20"/>
      <c r="X52" s="20"/>
      <c r="Y52" s="20"/>
      <c r="Z52" s="59">
        <f t="shared" si="19"/>
        <v>0</v>
      </c>
      <c r="AA52" s="20"/>
      <c r="AB52" s="20"/>
      <c r="AC52" s="20"/>
      <c r="AD52" s="20"/>
      <c r="AE52" s="20"/>
      <c r="AF52" s="20"/>
      <c r="AG52" s="59">
        <f t="shared" si="30"/>
        <v>0</v>
      </c>
      <c r="AH52" s="20"/>
      <c r="AI52" s="20"/>
      <c r="AJ52" s="20"/>
      <c r="AK52" s="20"/>
      <c r="AL52" s="20"/>
      <c r="AM52" s="20"/>
      <c r="AN52" s="59">
        <f t="shared" si="31"/>
        <v>0</v>
      </c>
      <c r="AO52" s="20"/>
      <c r="AP52" s="20"/>
      <c r="AQ52" s="20"/>
      <c r="AR52" s="20"/>
      <c r="AS52" s="20"/>
      <c r="AT52" s="20"/>
      <c r="AU52" s="59">
        <f t="shared" si="32"/>
        <v>0</v>
      </c>
      <c r="AV52" s="20"/>
      <c r="AW52" s="20"/>
      <c r="AX52" s="20"/>
      <c r="AY52" s="20"/>
      <c r="AZ52" s="20"/>
      <c r="BA52" s="20"/>
      <c r="BB52" s="59">
        <f t="shared" si="23"/>
        <v>0</v>
      </c>
      <c r="BC52" s="60">
        <f t="shared" si="24"/>
        <v>600000</v>
      </c>
      <c r="BD52" s="23" t="s">
        <v>98</v>
      </c>
      <c r="BE52" s="20">
        <v>2022</v>
      </c>
      <c r="BF52" s="20">
        <v>2022</v>
      </c>
      <c r="BG52" s="201" t="s">
        <v>468</v>
      </c>
    </row>
    <row r="53" spans="1:59" s="15" customFormat="1" ht="43.5" customHeight="1" x14ac:dyDescent="0.25">
      <c r="A53" s="198" t="s">
        <v>913</v>
      </c>
      <c r="B53" s="149" t="s">
        <v>99</v>
      </c>
      <c r="C53" s="23" t="s">
        <v>315</v>
      </c>
      <c r="D53" s="20"/>
      <c r="E53" s="23" t="s">
        <v>973</v>
      </c>
      <c r="F53" s="20"/>
      <c r="G53" s="20"/>
      <c r="H53" s="20"/>
      <c r="I53" s="20"/>
      <c r="J53" s="20"/>
      <c r="K53" s="20"/>
      <c r="L53" s="59">
        <f t="shared" si="17"/>
        <v>0</v>
      </c>
      <c r="M53" s="13">
        <v>80000</v>
      </c>
      <c r="N53" s="20"/>
      <c r="O53" s="20"/>
      <c r="P53" s="20"/>
      <c r="Q53" s="20"/>
      <c r="R53" s="20"/>
      <c r="S53" s="59">
        <f t="shared" si="18"/>
        <v>80000</v>
      </c>
      <c r="T53" s="20"/>
      <c r="U53" s="20"/>
      <c r="V53" s="20"/>
      <c r="W53" s="20"/>
      <c r="X53" s="20"/>
      <c r="Y53" s="20"/>
      <c r="Z53" s="59">
        <f t="shared" si="19"/>
        <v>0</v>
      </c>
      <c r="AA53" s="20"/>
      <c r="AB53" s="20"/>
      <c r="AC53" s="20"/>
      <c r="AD53" s="20"/>
      <c r="AE53" s="20"/>
      <c r="AF53" s="20"/>
      <c r="AG53" s="59">
        <f t="shared" ref="AG53:AG62" si="33">AA53+AB53+AC53+AE53</f>
        <v>0</v>
      </c>
      <c r="AH53" s="20"/>
      <c r="AI53" s="20"/>
      <c r="AJ53" s="20"/>
      <c r="AK53" s="20"/>
      <c r="AL53" s="20"/>
      <c r="AM53" s="20"/>
      <c r="AN53" s="59">
        <f t="shared" ref="AN53:AN62" si="34">AH53+AI53+AJ53+AL53</f>
        <v>0</v>
      </c>
      <c r="AO53" s="20"/>
      <c r="AP53" s="20"/>
      <c r="AQ53" s="20"/>
      <c r="AR53" s="20"/>
      <c r="AS53" s="20"/>
      <c r="AT53" s="20"/>
      <c r="AU53" s="59">
        <f t="shared" ref="AU53:AU62" si="35">AO53+AP53+AQ53+AS53</f>
        <v>0</v>
      </c>
      <c r="AV53" s="20"/>
      <c r="AW53" s="20"/>
      <c r="AX53" s="20"/>
      <c r="AY53" s="20"/>
      <c r="AZ53" s="20"/>
      <c r="BA53" s="20"/>
      <c r="BB53" s="59">
        <f t="shared" si="23"/>
        <v>0</v>
      </c>
      <c r="BC53" s="60">
        <f t="shared" si="24"/>
        <v>80000</v>
      </c>
      <c r="BD53" s="23" t="s">
        <v>100</v>
      </c>
      <c r="BE53" s="20">
        <v>2022</v>
      </c>
      <c r="BF53" s="20">
        <v>2022</v>
      </c>
      <c r="BG53" s="201" t="s">
        <v>468</v>
      </c>
    </row>
    <row r="54" spans="1:59" s="15" customFormat="1" ht="69.75" customHeight="1" x14ac:dyDescent="0.25">
      <c r="A54" s="198" t="s">
        <v>914</v>
      </c>
      <c r="B54" s="149" t="s">
        <v>343</v>
      </c>
      <c r="C54" s="23" t="s">
        <v>315</v>
      </c>
      <c r="D54" s="20"/>
      <c r="E54" s="23" t="s">
        <v>974</v>
      </c>
      <c r="F54" s="20"/>
      <c r="G54" s="20"/>
      <c r="H54" s="20"/>
      <c r="I54" s="20"/>
      <c r="J54" s="20"/>
      <c r="K54" s="20"/>
      <c r="L54" s="59">
        <f t="shared" si="17"/>
        <v>0</v>
      </c>
      <c r="M54" s="13">
        <v>80000</v>
      </c>
      <c r="N54" s="20"/>
      <c r="O54" s="20"/>
      <c r="P54" s="20"/>
      <c r="Q54" s="20"/>
      <c r="R54" s="20"/>
      <c r="S54" s="59">
        <f t="shared" si="18"/>
        <v>80000</v>
      </c>
      <c r="T54" s="20"/>
      <c r="U54" s="20"/>
      <c r="V54" s="20"/>
      <c r="W54" s="20"/>
      <c r="X54" s="20"/>
      <c r="Y54" s="20"/>
      <c r="Z54" s="59">
        <f t="shared" si="19"/>
        <v>0</v>
      </c>
      <c r="AA54" s="20"/>
      <c r="AB54" s="20"/>
      <c r="AC54" s="20"/>
      <c r="AD54" s="20"/>
      <c r="AE54" s="20"/>
      <c r="AF54" s="20"/>
      <c r="AG54" s="59">
        <f t="shared" si="33"/>
        <v>0</v>
      </c>
      <c r="AH54" s="20"/>
      <c r="AI54" s="20"/>
      <c r="AJ54" s="20"/>
      <c r="AK54" s="20"/>
      <c r="AL54" s="20"/>
      <c r="AM54" s="20"/>
      <c r="AN54" s="59">
        <f t="shared" si="34"/>
        <v>0</v>
      </c>
      <c r="AO54" s="20"/>
      <c r="AP54" s="20"/>
      <c r="AQ54" s="20"/>
      <c r="AR54" s="20"/>
      <c r="AS54" s="20"/>
      <c r="AT54" s="20"/>
      <c r="AU54" s="59">
        <f t="shared" si="35"/>
        <v>0</v>
      </c>
      <c r="AV54" s="20"/>
      <c r="AW54" s="20"/>
      <c r="AX54" s="20"/>
      <c r="AY54" s="20"/>
      <c r="AZ54" s="20"/>
      <c r="BA54" s="20"/>
      <c r="BB54" s="59">
        <f t="shared" si="23"/>
        <v>0</v>
      </c>
      <c r="BC54" s="60">
        <f t="shared" si="24"/>
        <v>80000</v>
      </c>
      <c r="BD54" s="23" t="s">
        <v>101</v>
      </c>
      <c r="BE54" s="20">
        <v>2022</v>
      </c>
      <c r="BF54" s="20">
        <v>2022</v>
      </c>
      <c r="BG54" s="201" t="s">
        <v>468</v>
      </c>
    </row>
    <row r="55" spans="1:59" s="15" customFormat="1" ht="40.15" customHeight="1" x14ac:dyDescent="0.25">
      <c r="A55" s="198" t="s">
        <v>915</v>
      </c>
      <c r="B55" s="149" t="s">
        <v>102</v>
      </c>
      <c r="C55" s="23" t="s">
        <v>315</v>
      </c>
      <c r="D55" s="20"/>
      <c r="E55" s="23" t="s">
        <v>975</v>
      </c>
      <c r="F55" s="20"/>
      <c r="G55" s="20"/>
      <c r="H55" s="20"/>
      <c r="I55" s="20"/>
      <c r="J55" s="20"/>
      <c r="K55" s="20"/>
      <c r="L55" s="59">
        <f t="shared" si="17"/>
        <v>0</v>
      </c>
      <c r="M55" s="13">
        <v>100000</v>
      </c>
      <c r="N55" s="20"/>
      <c r="O55" s="20"/>
      <c r="P55" s="20"/>
      <c r="Q55" s="20"/>
      <c r="R55" s="20"/>
      <c r="S55" s="59">
        <f t="shared" si="18"/>
        <v>100000</v>
      </c>
      <c r="T55" s="20"/>
      <c r="U55" s="20"/>
      <c r="V55" s="20"/>
      <c r="W55" s="20"/>
      <c r="X55" s="20"/>
      <c r="Y55" s="20"/>
      <c r="Z55" s="59">
        <f t="shared" si="19"/>
        <v>0</v>
      </c>
      <c r="AA55" s="20"/>
      <c r="AB55" s="20"/>
      <c r="AC55" s="20"/>
      <c r="AD55" s="20"/>
      <c r="AE55" s="20"/>
      <c r="AF55" s="20"/>
      <c r="AG55" s="59">
        <f t="shared" si="33"/>
        <v>0</v>
      </c>
      <c r="AH55" s="20"/>
      <c r="AI55" s="20"/>
      <c r="AJ55" s="20"/>
      <c r="AK55" s="20"/>
      <c r="AL55" s="20"/>
      <c r="AM55" s="20"/>
      <c r="AN55" s="59">
        <f t="shared" si="34"/>
        <v>0</v>
      </c>
      <c r="AO55" s="20"/>
      <c r="AP55" s="20"/>
      <c r="AQ55" s="20"/>
      <c r="AR55" s="20"/>
      <c r="AS55" s="20"/>
      <c r="AT55" s="20"/>
      <c r="AU55" s="59">
        <f t="shared" si="35"/>
        <v>0</v>
      </c>
      <c r="AV55" s="20"/>
      <c r="AW55" s="20"/>
      <c r="AX55" s="20"/>
      <c r="AY55" s="20"/>
      <c r="AZ55" s="20"/>
      <c r="BA55" s="20"/>
      <c r="BB55" s="59">
        <f t="shared" si="23"/>
        <v>0</v>
      </c>
      <c r="BC55" s="60">
        <f t="shared" si="24"/>
        <v>100000</v>
      </c>
      <c r="BD55" s="23" t="s">
        <v>103</v>
      </c>
      <c r="BE55" s="20">
        <v>2022</v>
      </c>
      <c r="BF55" s="20">
        <v>2022</v>
      </c>
      <c r="BG55" s="201" t="s">
        <v>468</v>
      </c>
    </row>
    <row r="56" spans="1:59" s="15" customFormat="1" ht="85.5" customHeight="1" x14ac:dyDescent="0.25">
      <c r="A56" s="198" t="s">
        <v>916</v>
      </c>
      <c r="B56" s="149" t="s">
        <v>344</v>
      </c>
      <c r="C56" s="23" t="s">
        <v>315</v>
      </c>
      <c r="D56" s="20"/>
      <c r="E56" s="23" t="s">
        <v>976</v>
      </c>
      <c r="F56" s="20"/>
      <c r="G56" s="20"/>
      <c r="H56" s="20"/>
      <c r="I56" s="20"/>
      <c r="J56" s="20"/>
      <c r="K56" s="20"/>
      <c r="L56" s="59">
        <f t="shared" si="17"/>
        <v>0</v>
      </c>
      <c r="M56" s="13">
        <v>50000</v>
      </c>
      <c r="N56" s="20"/>
      <c r="O56" s="20"/>
      <c r="P56" s="20"/>
      <c r="Q56" s="20"/>
      <c r="R56" s="20"/>
      <c r="S56" s="59">
        <f t="shared" si="18"/>
        <v>50000</v>
      </c>
      <c r="T56" s="20"/>
      <c r="U56" s="20"/>
      <c r="V56" s="20"/>
      <c r="W56" s="20"/>
      <c r="X56" s="20"/>
      <c r="Y56" s="20"/>
      <c r="Z56" s="59">
        <f t="shared" si="19"/>
        <v>0</v>
      </c>
      <c r="AA56" s="20"/>
      <c r="AB56" s="20"/>
      <c r="AC56" s="20"/>
      <c r="AD56" s="20"/>
      <c r="AE56" s="20"/>
      <c r="AF56" s="20"/>
      <c r="AG56" s="59">
        <f t="shared" si="33"/>
        <v>0</v>
      </c>
      <c r="AH56" s="20"/>
      <c r="AI56" s="20"/>
      <c r="AJ56" s="20"/>
      <c r="AK56" s="20"/>
      <c r="AL56" s="20"/>
      <c r="AM56" s="20"/>
      <c r="AN56" s="59">
        <f t="shared" si="34"/>
        <v>0</v>
      </c>
      <c r="AO56" s="20"/>
      <c r="AP56" s="20"/>
      <c r="AQ56" s="20"/>
      <c r="AR56" s="20"/>
      <c r="AS56" s="20"/>
      <c r="AT56" s="20"/>
      <c r="AU56" s="59">
        <f t="shared" si="35"/>
        <v>0</v>
      </c>
      <c r="AV56" s="20"/>
      <c r="AW56" s="20"/>
      <c r="AX56" s="20"/>
      <c r="AY56" s="20"/>
      <c r="AZ56" s="20"/>
      <c r="BA56" s="20"/>
      <c r="BB56" s="59">
        <f t="shared" si="23"/>
        <v>0</v>
      </c>
      <c r="BC56" s="60">
        <f t="shared" si="24"/>
        <v>50000</v>
      </c>
      <c r="BD56" s="23" t="s">
        <v>104</v>
      </c>
      <c r="BE56" s="20">
        <v>2022</v>
      </c>
      <c r="BF56" s="20">
        <v>2022</v>
      </c>
      <c r="BG56" s="201" t="s">
        <v>468</v>
      </c>
    </row>
    <row r="57" spans="1:59" s="15" customFormat="1" ht="96" customHeight="1" x14ac:dyDescent="0.25">
      <c r="A57" s="198" t="s">
        <v>917</v>
      </c>
      <c r="B57" s="149" t="s">
        <v>361</v>
      </c>
      <c r="C57" s="23" t="s">
        <v>315</v>
      </c>
      <c r="D57" s="20"/>
      <c r="E57" s="23" t="s">
        <v>977</v>
      </c>
      <c r="F57" s="20"/>
      <c r="G57" s="20"/>
      <c r="H57" s="20"/>
      <c r="I57" s="20"/>
      <c r="J57" s="20"/>
      <c r="K57" s="20"/>
      <c r="L57" s="59">
        <f t="shared" si="17"/>
        <v>0</v>
      </c>
      <c r="M57" s="13">
        <v>145000</v>
      </c>
      <c r="N57" s="20"/>
      <c r="O57" s="20"/>
      <c r="P57" s="20"/>
      <c r="Q57" s="20"/>
      <c r="R57" s="20"/>
      <c r="S57" s="59">
        <f t="shared" si="18"/>
        <v>145000</v>
      </c>
      <c r="T57" s="20"/>
      <c r="U57" s="20"/>
      <c r="V57" s="20"/>
      <c r="W57" s="20"/>
      <c r="X57" s="20"/>
      <c r="Y57" s="20"/>
      <c r="Z57" s="59">
        <f t="shared" si="19"/>
        <v>0</v>
      </c>
      <c r="AA57" s="20"/>
      <c r="AB57" s="20"/>
      <c r="AC57" s="20"/>
      <c r="AD57" s="20"/>
      <c r="AE57" s="20"/>
      <c r="AF57" s="20"/>
      <c r="AG57" s="59">
        <f t="shared" si="33"/>
        <v>0</v>
      </c>
      <c r="AH57" s="20"/>
      <c r="AI57" s="20"/>
      <c r="AJ57" s="20"/>
      <c r="AK57" s="20"/>
      <c r="AL57" s="20"/>
      <c r="AM57" s="20"/>
      <c r="AN57" s="59">
        <f t="shared" si="34"/>
        <v>0</v>
      </c>
      <c r="AO57" s="20"/>
      <c r="AP57" s="20"/>
      <c r="AQ57" s="20"/>
      <c r="AR57" s="20"/>
      <c r="AS57" s="20"/>
      <c r="AT57" s="20"/>
      <c r="AU57" s="59">
        <f t="shared" si="35"/>
        <v>0</v>
      </c>
      <c r="AV57" s="20"/>
      <c r="AW57" s="20"/>
      <c r="AX57" s="20"/>
      <c r="AY57" s="20"/>
      <c r="AZ57" s="20"/>
      <c r="BA57" s="20"/>
      <c r="BB57" s="59">
        <f t="shared" si="23"/>
        <v>0</v>
      </c>
      <c r="BC57" s="60">
        <f t="shared" si="24"/>
        <v>145000</v>
      </c>
      <c r="BD57" s="23" t="s">
        <v>362</v>
      </c>
      <c r="BE57" s="20">
        <v>2022</v>
      </c>
      <c r="BF57" s="20">
        <v>2022</v>
      </c>
      <c r="BG57" s="201" t="s">
        <v>468</v>
      </c>
    </row>
    <row r="58" spans="1:59" s="15" customFormat="1" ht="34.5" customHeight="1" x14ac:dyDescent="0.25">
      <c r="A58" s="198" t="s">
        <v>918</v>
      </c>
      <c r="B58" s="149" t="s">
        <v>105</v>
      </c>
      <c r="C58" s="23" t="s">
        <v>315</v>
      </c>
      <c r="D58" s="20"/>
      <c r="E58" s="23" t="s">
        <v>735</v>
      </c>
      <c r="F58" s="20"/>
      <c r="G58" s="20"/>
      <c r="H58" s="20"/>
      <c r="I58" s="20"/>
      <c r="J58" s="20"/>
      <c r="K58" s="20"/>
      <c r="L58" s="59">
        <f t="shared" si="17"/>
        <v>0</v>
      </c>
      <c r="M58" s="13">
        <v>70000</v>
      </c>
      <c r="N58" s="20"/>
      <c r="O58" s="20"/>
      <c r="P58" s="20"/>
      <c r="Q58" s="20"/>
      <c r="R58" s="20"/>
      <c r="S58" s="59">
        <f t="shared" si="18"/>
        <v>70000</v>
      </c>
      <c r="T58" s="20"/>
      <c r="U58" s="20"/>
      <c r="V58" s="20"/>
      <c r="W58" s="20"/>
      <c r="X58" s="20"/>
      <c r="Y58" s="20"/>
      <c r="Z58" s="59">
        <f t="shared" si="19"/>
        <v>0</v>
      </c>
      <c r="AA58" s="20"/>
      <c r="AB58" s="20"/>
      <c r="AC58" s="20"/>
      <c r="AD58" s="20"/>
      <c r="AE58" s="20"/>
      <c r="AF58" s="20"/>
      <c r="AG58" s="59">
        <f t="shared" si="33"/>
        <v>0</v>
      </c>
      <c r="AH58" s="20"/>
      <c r="AI58" s="20"/>
      <c r="AJ58" s="20"/>
      <c r="AK58" s="20"/>
      <c r="AL58" s="20"/>
      <c r="AM58" s="20"/>
      <c r="AN58" s="59">
        <f t="shared" si="34"/>
        <v>0</v>
      </c>
      <c r="AO58" s="20"/>
      <c r="AP58" s="20"/>
      <c r="AQ58" s="20"/>
      <c r="AR58" s="20"/>
      <c r="AS58" s="20"/>
      <c r="AT58" s="20"/>
      <c r="AU58" s="59">
        <f t="shared" si="35"/>
        <v>0</v>
      </c>
      <c r="AV58" s="20"/>
      <c r="AW58" s="20"/>
      <c r="AX58" s="20"/>
      <c r="AY58" s="20"/>
      <c r="AZ58" s="20"/>
      <c r="BA58" s="20"/>
      <c r="BB58" s="59">
        <f t="shared" si="23"/>
        <v>0</v>
      </c>
      <c r="BC58" s="60">
        <f t="shared" si="24"/>
        <v>70000</v>
      </c>
      <c r="BD58" s="23" t="s">
        <v>106</v>
      </c>
      <c r="BE58" s="20">
        <v>2022</v>
      </c>
      <c r="BF58" s="20">
        <v>2022</v>
      </c>
      <c r="BG58" s="201" t="s">
        <v>468</v>
      </c>
    </row>
    <row r="59" spans="1:59" s="15" customFormat="1" ht="41.45" customHeight="1" x14ac:dyDescent="0.25">
      <c r="A59" s="198" t="s">
        <v>919</v>
      </c>
      <c r="B59" s="149" t="s">
        <v>107</v>
      </c>
      <c r="C59" s="23" t="s">
        <v>315</v>
      </c>
      <c r="D59" s="20"/>
      <c r="E59" s="23" t="s">
        <v>978</v>
      </c>
      <c r="F59" s="20"/>
      <c r="G59" s="20"/>
      <c r="H59" s="20"/>
      <c r="I59" s="20"/>
      <c r="J59" s="20"/>
      <c r="K59" s="20"/>
      <c r="L59" s="59">
        <f t="shared" si="17"/>
        <v>0</v>
      </c>
      <c r="M59" s="13">
        <v>50000</v>
      </c>
      <c r="N59" s="20"/>
      <c r="O59" s="20"/>
      <c r="P59" s="20"/>
      <c r="Q59" s="20"/>
      <c r="R59" s="20"/>
      <c r="S59" s="59">
        <f t="shared" si="18"/>
        <v>50000</v>
      </c>
      <c r="T59" s="20"/>
      <c r="U59" s="20"/>
      <c r="V59" s="20"/>
      <c r="W59" s="20"/>
      <c r="X59" s="20"/>
      <c r="Y59" s="20"/>
      <c r="Z59" s="59">
        <f t="shared" si="19"/>
        <v>0</v>
      </c>
      <c r="AA59" s="20"/>
      <c r="AB59" s="20"/>
      <c r="AC59" s="20"/>
      <c r="AD59" s="20"/>
      <c r="AE59" s="20"/>
      <c r="AF59" s="20"/>
      <c r="AG59" s="59">
        <f t="shared" si="33"/>
        <v>0</v>
      </c>
      <c r="AH59" s="20"/>
      <c r="AI59" s="20"/>
      <c r="AJ59" s="20"/>
      <c r="AK59" s="20"/>
      <c r="AL59" s="20"/>
      <c r="AM59" s="20"/>
      <c r="AN59" s="59">
        <f t="shared" si="34"/>
        <v>0</v>
      </c>
      <c r="AO59" s="20"/>
      <c r="AP59" s="20"/>
      <c r="AQ59" s="20"/>
      <c r="AR59" s="20"/>
      <c r="AS59" s="20"/>
      <c r="AT59" s="20"/>
      <c r="AU59" s="59">
        <f t="shared" si="35"/>
        <v>0</v>
      </c>
      <c r="AV59" s="20"/>
      <c r="AW59" s="20"/>
      <c r="AX59" s="20"/>
      <c r="AY59" s="20"/>
      <c r="AZ59" s="20"/>
      <c r="BA59" s="20"/>
      <c r="BB59" s="59">
        <f t="shared" si="23"/>
        <v>0</v>
      </c>
      <c r="BC59" s="60">
        <f t="shared" si="24"/>
        <v>50000</v>
      </c>
      <c r="BD59" s="23" t="s">
        <v>108</v>
      </c>
      <c r="BE59" s="20">
        <v>2022</v>
      </c>
      <c r="BF59" s="20">
        <v>2022</v>
      </c>
      <c r="BG59" s="201" t="s">
        <v>468</v>
      </c>
    </row>
    <row r="60" spans="1:59" s="15" customFormat="1" ht="52.5" customHeight="1" x14ac:dyDescent="0.25">
      <c r="A60" s="198" t="s">
        <v>920</v>
      </c>
      <c r="B60" s="149" t="s">
        <v>109</v>
      </c>
      <c r="C60" s="23" t="s">
        <v>315</v>
      </c>
      <c r="D60" s="20"/>
      <c r="E60" s="23" t="s">
        <v>979</v>
      </c>
      <c r="F60" s="20"/>
      <c r="G60" s="20"/>
      <c r="H60" s="20"/>
      <c r="I60" s="20"/>
      <c r="J60" s="20"/>
      <c r="K60" s="20"/>
      <c r="L60" s="59">
        <f t="shared" si="17"/>
        <v>0</v>
      </c>
      <c r="M60" s="13">
        <v>500000</v>
      </c>
      <c r="N60" s="20"/>
      <c r="O60" s="20"/>
      <c r="P60" s="20"/>
      <c r="Q60" s="20"/>
      <c r="R60" s="20"/>
      <c r="S60" s="59">
        <f t="shared" si="18"/>
        <v>500000</v>
      </c>
      <c r="T60" s="20"/>
      <c r="U60" s="20"/>
      <c r="V60" s="20"/>
      <c r="W60" s="20"/>
      <c r="X60" s="20"/>
      <c r="Y60" s="20"/>
      <c r="Z60" s="59">
        <f t="shared" si="19"/>
        <v>0</v>
      </c>
      <c r="AA60" s="20"/>
      <c r="AB60" s="20"/>
      <c r="AC60" s="20"/>
      <c r="AD60" s="20"/>
      <c r="AE60" s="20"/>
      <c r="AF60" s="20"/>
      <c r="AG60" s="59">
        <f t="shared" si="33"/>
        <v>0</v>
      </c>
      <c r="AH60" s="20"/>
      <c r="AI60" s="20"/>
      <c r="AJ60" s="20"/>
      <c r="AK60" s="20"/>
      <c r="AL60" s="20"/>
      <c r="AM60" s="20"/>
      <c r="AN60" s="59">
        <f t="shared" si="34"/>
        <v>0</v>
      </c>
      <c r="AO60" s="20"/>
      <c r="AP60" s="20"/>
      <c r="AQ60" s="20"/>
      <c r="AR60" s="20"/>
      <c r="AS60" s="20"/>
      <c r="AT60" s="20"/>
      <c r="AU60" s="59">
        <f t="shared" si="35"/>
        <v>0</v>
      </c>
      <c r="AV60" s="20"/>
      <c r="AW60" s="20"/>
      <c r="AX60" s="20"/>
      <c r="AY60" s="20"/>
      <c r="AZ60" s="20"/>
      <c r="BA60" s="20"/>
      <c r="BB60" s="59">
        <f t="shared" si="23"/>
        <v>0</v>
      </c>
      <c r="BC60" s="60">
        <f t="shared" si="24"/>
        <v>500000</v>
      </c>
      <c r="BD60" s="23" t="s">
        <v>110</v>
      </c>
      <c r="BE60" s="20">
        <v>2022</v>
      </c>
      <c r="BF60" s="20">
        <v>2022</v>
      </c>
      <c r="BG60" s="201" t="s">
        <v>468</v>
      </c>
    </row>
    <row r="61" spans="1:59" s="15" customFormat="1" ht="50.25" customHeight="1" x14ac:dyDescent="0.25">
      <c r="A61" s="198" t="s">
        <v>921</v>
      </c>
      <c r="B61" s="149" t="s">
        <v>111</v>
      </c>
      <c r="C61" s="23" t="s">
        <v>315</v>
      </c>
      <c r="D61" s="20"/>
      <c r="E61" s="23" t="s">
        <v>980</v>
      </c>
      <c r="F61" s="20"/>
      <c r="G61" s="20"/>
      <c r="H61" s="20"/>
      <c r="I61" s="20"/>
      <c r="J61" s="20"/>
      <c r="K61" s="20"/>
      <c r="L61" s="59">
        <f t="shared" si="17"/>
        <v>0</v>
      </c>
      <c r="M61" s="13">
        <v>145000</v>
      </c>
      <c r="N61" s="20"/>
      <c r="O61" s="20"/>
      <c r="P61" s="20"/>
      <c r="Q61" s="20"/>
      <c r="R61" s="20"/>
      <c r="S61" s="59">
        <f t="shared" si="18"/>
        <v>145000</v>
      </c>
      <c r="T61" s="20"/>
      <c r="U61" s="20"/>
      <c r="V61" s="20"/>
      <c r="W61" s="20"/>
      <c r="X61" s="20"/>
      <c r="Y61" s="20"/>
      <c r="Z61" s="59">
        <f t="shared" si="19"/>
        <v>0</v>
      </c>
      <c r="AA61" s="20"/>
      <c r="AB61" s="20"/>
      <c r="AC61" s="20"/>
      <c r="AD61" s="20"/>
      <c r="AE61" s="20"/>
      <c r="AF61" s="20"/>
      <c r="AG61" s="59">
        <f t="shared" si="33"/>
        <v>0</v>
      </c>
      <c r="AH61" s="20"/>
      <c r="AI61" s="20"/>
      <c r="AJ61" s="20"/>
      <c r="AK61" s="20"/>
      <c r="AL61" s="20"/>
      <c r="AM61" s="20"/>
      <c r="AN61" s="59">
        <f t="shared" si="34"/>
        <v>0</v>
      </c>
      <c r="AO61" s="20"/>
      <c r="AP61" s="20"/>
      <c r="AQ61" s="20"/>
      <c r="AR61" s="20"/>
      <c r="AS61" s="20"/>
      <c r="AT61" s="20"/>
      <c r="AU61" s="59">
        <f t="shared" si="35"/>
        <v>0</v>
      </c>
      <c r="AV61" s="20"/>
      <c r="AW61" s="20"/>
      <c r="AX61" s="20"/>
      <c r="AY61" s="20"/>
      <c r="AZ61" s="20"/>
      <c r="BA61" s="20"/>
      <c r="BB61" s="59">
        <f t="shared" si="23"/>
        <v>0</v>
      </c>
      <c r="BC61" s="60">
        <f t="shared" si="24"/>
        <v>145000</v>
      </c>
      <c r="BD61" s="23" t="s">
        <v>112</v>
      </c>
      <c r="BE61" s="20">
        <v>2022</v>
      </c>
      <c r="BF61" s="20">
        <v>2022</v>
      </c>
      <c r="BG61" s="201" t="s">
        <v>468</v>
      </c>
    </row>
    <row r="62" spans="1:59" s="15" customFormat="1" ht="43.9" customHeight="1" x14ac:dyDescent="0.25">
      <c r="A62" s="198" t="s">
        <v>922</v>
      </c>
      <c r="B62" s="149" t="s">
        <v>113</v>
      </c>
      <c r="C62" s="23" t="s">
        <v>315</v>
      </c>
      <c r="D62" s="20"/>
      <c r="E62" s="23" t="s">
        <v>981</v>
      </c>
      <c r="F62" s="20"/>
      <c r="G62" s="20"/>
      <c r="H62" s="20"/>
      <c r="I62" s="20"/>
      <c r="J62" s="20"/>
      <c r="K62" s="20"/>
      <c r="L62" s="59">
        <f t="shared" si="17"/>
        <v>0</v>
      </c>
      <c r="M62" s="13">
        <v>60000</v>
      </c>
      <c r="N62" s="20"/>
      <c r="O62" s="20"/>
      <c r="P62" s="20"/>
      <c r="Q62" s="20"/>
      <c r="R62" s="20"/>
      <c r="S62" s="59">
        <f t="shared" si="18"/>
        <v>60000</v>
      </c>
      <c r="T62" s="20"/>
      <c r="U62" s="20"/>
      <c r="V62" s="20"/>
      <c r="W62" s="20"/>
      <c r="X62" s="20"/>
      <c r="Y62" s="20"/>
      <c r="Z62" s="59">
        <f t="shared" si="19"/>
        <v>0</v>
      </c>
      <c r="AA62" s="20"/>
      <c r="AB62" s="20"/>
      <c r="AC62" s="20"/>
      <c r="AD62" s="20"/>
      <c r="AE62" s="20"/>
      <c r="AF62" s="20"/>
      <c r="AG62" s="59">
        <f t="shared" si="33"/>
        <v>0</v>
      </c>
      <c r="AH62" s="20"/>
      <c r="AI62" s="20"/>
      <c r="AJ62" s="20"/>
      <c r="AK62" s="20"/>
      <c r="AL62" s="20"/>
      <c r="AM62" s="20"/>
      <c r="AN62" s="59">
        <f t="shared" si="34"/>
        <v>0</v>
      </c>
      <c r="AO62" s="20"/>
      <c r="AP62" s="20"/>
      <c r="AQ62" s="20"/>
      <c r="AR62" s="20"/>
      <c r="AS62" s="20"/>
      <c r="AT62" s="20"/>
      <c r="AU62" s="59">
        <f t="shared" si="35"/>
        <v>0</v>
      </c>
      <c r="AV62" s="20"/>
      <c r="AW62" s="20"/>
      <c r="AX62" s="20"/>
      <c r="AY62" s="20"/>
      <c r="AZ62" s="20"/>
      <c r="BA62" s="20"/>
      <c r="BB62" s="59">
        <f t="shared" si="23"/>
        <v>0</v>
      </c>
      <c r="BC62" s="60">
        <f t="shared" si="24"/>
        <v>60000</v>
      </c>
      <c r="BD62" s="23" t="s">
        <v>114</v>
      </c>
      <c r="BE62" s="20">
        <v>2022</v>
      </c>
      <c r="BF62" s="20">
        <v>2022</v>
      </c>
      <c r="BG62" s="201" t="s">
        <v>468</v>
      </c>
    </row>
    <row r="63" spans="1:59" s="15" customFormat="1" ht="34.5" customHeight="1" x14ac:dyDescent="0.25">
      <c r="A63" s="198" t="s">
        <v>923</v>
      </c>
      <c r="B63" s="149" t="s">
        <v>115</v>
      </c>
      <c r="C63" s="23" t="s">
        <v>315</v>
      </c>
      <c r="D63" s="20"/>
      <c r="E63" s="23" t="s">
        <v>982</v>
      </c>
      <c r="F63" s="20"/>
      <c r="G63" s="20"/>
      <c r="H63" s="20"/>
      <c r="I63" s="20"/>
      <c r="J63" s="20"/>
      <c r="K63" s="20"/>
      <c r="L63" s="59">
        <f t="shared" si="17"/>
        <v>0</v>
      </c>
      <c r="M63" s="13">
        <v>60000</v>
      </c>
      <c r="N63" s="20"/>
      <c r="O63" s="20"/>
      <c r="P63" s="20"/>
      <c r="Q63" s="20"/>
      <c r="R63" s="20"/>
      <c r="S63" s="59">
        <f t="shared" si="18"/>
        <v>60000</v>
      </c>
      <c r="T63" s="20"/>
      <c r="U63" s="20"/>
      <c r="V63" s="20"/>
      <c r="W63" s="20"/>
      <c r="X63" s="20"/>
      <c r="Y63" s="20"/>
      <c r="Z63" s="59">
        <f t="shared" si="19"/>
        <v>0</v>
      </c>
      <c r="AA63" s="20"/>
      <c r="AB63" s="20"/>
      <c r="AC63" s="20"/>
      <c r="AD63" s="20"/>
      <c r="AE63" s="20"/>
      <c r="AF63" s="20"/>
      <c r="AG63" s="59">
        <f t="shared" ref="AG63:AG66" si="36">AA63+AB63+AC63+AE63</f>
        <v>0</v>
      </c>
      <c r="AH63" s="20"/>
      <c r="AI63" s="20"/>
      <c r="AJ63" s="20"/>
      <c r="AK63" s="20"/>
      <c r="AL63" s="20"/>
      <c r="AM63" s="20"/>
      <c r="AN63" s="59">
        <f t="shared" ref="AN63:AN66" si="37">AH63+AI63+AJ63+AL63</f>
        <v>0</v>
      </c>
      <c r="AO63" s="20"/>
      <c r="AP63" s="20"/>
      <c r="AQ63" s="20"/>
      <c r="AR63" s="20"/>
      <c r="AS63" s="20"/>
      <c r="AT63" s="20"/>
      <c r="AU63" s="59">
        <f t="shared" ref="AU63:AU66" si="38">AO63+AP63+AQ63+AS63</f>
        <v>0</v>
      </c>
      <c r="AV63" s="20"/>
      <c r="AW63" s="20"/>
      <c r="AX63" s="20"/>
      <c r="AY63" s="20"/>
      <c r="AZ63" s="20"/>
      <c r="BA63" s="20"/>
      <c r="BB63" s="59">
        <f t="shared" si="23"/>
        <v>0</v>
      </c>
      <c r="BC63" s="60">
        <f t="shared" si="24"/>
        <v>60000</v>
      </c>
      <c r="BD63" s="23" t="s">
        <v>116</v>
      </c>
      <c r="BE63" s="20">
        <v>2022</v>
      </c>
      <c r="BF63" s="20">
        <v>2022</v>
      </c>
      <c r="BG63" s="201" t="s">
        <v>469</v>
      </c>
    </row>
    <row r="64" spans="1:59" s="24" customFormat="1" ht="183.75" customHeight="1" x14ac:dyDescent="0.25">
      <c r="A64" s="198" t="s">
        <v>924</v>
      </c>
      <c r="B64" s="149" t="s">
        <v>117</v>
      </c>
      <c r="C64" s="23" t="s">
        <v>315</v>
      </c>
      <c r="D64" s="20"/>
      <c r="E64" s="124" t="s">
        <v>983</v>
      </c>
      <c r="F64" s="21">
        <v>81000</v>
      </c>
      <c r="G64" s="20"/>
      <c r="H64" s="20"/>
      <c r="I64" s="20"/>
      <c r="J64" s="21">
        <v>459000</v>
      </c>
      <c r="K64" s="23" t="s">
        <v>119</v>
      </c>
      <c r="L64" s="59">
        <f t="shared" si="17"/>
        <v>540000</v>
      </c>
      <c r="M64" s="21">
        <v>54000</v>
      </c>
      <c r="N64" s="20"/>
      <c r="O64" s="20"/>
      <c r="P64" s="20"/>
      <c r="Q64" s="21">
        <v>306000</v>
      </c>
      <c r="R64" s="23" t="s">
        <v>119</v>
      </c>
      <c r="S64" s="59">
        <f t="shared" si="18"/>
        <v>360000</v>
      </c>
      <c r="T64" s="20"/>
      <c r="U64" s="20"/>
      <c r="V64" s="20"/>
      <c r="W64" s="20"/>
      <c r="X64" s="20"/>
      <c r="Y64" s="20"/>
      <c r="Z64" s="59">
        <f t="shared" si="19"/>
        <v>0</v>
      </c>
      <c r="AA64" s="20"/>
      <c r="AB64" s="20"/>
      <c r="AC64" s="20"/>
      <c r="AD64" s="20"/>
      <c r="AE64" s="20"/>
      <c r="AF64" s="20"/>
      <c r="AG64" s="59">
        <f t="shared" si="36"/>
        <v>0</v>
      </c>
      <c r="AH64" s="20"/>
      <c r="AI64" s="20"/>
      <c r="AJ64" s="20"/>
      <c r="AK64" s="20"/>
      <c r="AL64" s="20"/>
      <c r="AM64" s="20"/>
      <c r="AN64" s="59">
        <f t="shared" si="37"/>
        <v>0</v>
      </c>
      <c r="AO64" s="20"/>
      <c r="AP64" s="20"/>
      <c r="AQ64" s="20"/>
      <c r="AR64" s="20"/>
      <c r="AS64" s="20"/>
      <c r="AT64" s="20"/>
      <c r="AU64" s="59">
        <f t="shared" si="38"/>
        <v>0</v>
      </c>
      <c r="AV64" s="20"/>
      <c r="AW64" s="20"/>
      <c r="AX64" s="20"/>
      <c r="AY64" s="20"/>
      <c r="AZ64" s="20"/>
      <c r="BA64" s="20"/>
      <c r="BB64" s="59">
        <f t="shared" si="23"/>
        <v>0</v>
      </c>
      <c r="BC64" s="60">
        <f t="shared" si="24"/>
        <v>900000</v>
      </c>
      <c r="BD64" s="23" t="s">
        <v>118</v>
      </c>
      <c r="BE64" s="20">
        <v>2021</v>
      </c>
      <c r="BF64" s="20">
        <v>2022</v>
      </c>
      <c r="BG64" s="202" t="s">
        <v>248</v>
      </c>
    </row>
    <row r="65" spans="1:59" s="24" customFormat="1" ht="112.5" customHeight="1" x14ac:dyDescent="0.25">
      <c r="A65" s="198" t="s">
        <v>925</v>
      </c>
      <c r="B65" s="131" t="s">
        <v>346</v>
      </c>
      <c r="C65" s="23" t="s">
        <v>315</v>
      </c>
      <c r="D65" s="36"/>
      <c r="E65" s="19" t="s">
        <v>984</v>
      </c>
      <c r="F65" s="55"/>
      <c r="G65" s="100">
        <v>150000</v>
      </c>
      <c r="H65" s="16"/>
      <c r="I65" s="16"/>
      <c r="J65" s="16"/>
      <c r="K65" s="16"/>
      <c r="L65" s="59">
        <f t="shared" si="17"/>
        <v>150000</v>
      </c>
      <c r="M65" s="16"/>
      <c r="N65" s="4">
        <v>0</v>
      </c>
      <c r="O65" s="16">
        <v>0</v>
      </c>
      <c r="P65" s="16"/>
      <c r="Q65" s="16"/>
      <c r="R65" s="16"/>
      <c r="S65" s="59">
        <f t="shared" si="18"/>
        <v>0</v>
      </c>
      <c r="T65" s="16"/>
      <c r="U65" s="16"/>
      <c r="V65" s="4"/>
      <c r="W65" s="16"/>
      <c r="X65" s="16">
        <v>150000</v>
      </c>
      <c r="Y65" s="16"/>
      <c r="Z65" s="59">
        <f t="shared" si="19"/>
        <v>150000</v>
      </c>
      <c r="AA65" s="20"/>
      <c r="AB65" s="20"/>
      <c r="AC65" s="20"/>
      <c r="AD65" s="20"/>
      <c r="AE65" s="20"/>
      <c r="AF65" s="20"/>
      <c r="AG65" s="59">
        <f t="shared" si="36"/>
        <v>0</v>
      </c>
      <c r="AH65" s="20"/>
      <c r="AI65" s="20"/>
      <c r="AJ65" s="20"/>
      <c r="AK65" s="20"/>
      <c r="AL65" s="20"/>
      <c r="AM65" s="20"/>
      <c r="AN65" s="59">
        <f t="shared" si="37"/>
        <v>0</v>
      </c>
      <c r="AO65" s="20"/>
      <c r="AP65" s="20"/>
      <c r="AQ65" s="20"/>
      <c r="AR65" s="20"/>
      <c r="AS65" s="20"/>
      <c r="AT65" s="20"/>
      <c r="AU65" s="59">
        <f t="shared" si="38"/>
        <v>0</v>
      </c>
      <c r="AV65" s="20"/>
      <c r="AW65" s="20"/>
      <c r="AX65" s="20"/>
      <c r="AY65" s="20"/>
      <c r="AZ65" s="20"/>
      <c r="BA65" s="20"/>
      <c r="BB65" s="59">
        <f t="shared" si="23"/>
        <v>0</v>
      </c>
      <c r="BC65" s="60">
        <f t="shared" si="24"/>
        <v>300000</v>
      </c>
      <c r="BD65" s="57" t="s">
        <v>345</v>
      </c>
      <c r="BE65" s="20">
        <v>2021</v>
      </c>
      <c r="BF65" s="20">
        <v>2023</v>
      </c>
      <c r="BG65" s="203" t="s">
        <v>440</v>
      </c>
    </row>
    <row r="66" spans="1:59" s="24" customFormat="1" ht="213.75" customHeight="1" x14ac:dyDescent="0.25">
      <c r="A66" s="198" t="s">
        <v>926</v>
      </c>
      <c r="B66" s="149" t="s">
        <v>120</v>
      </c>
      <c r="C66" s="23" t="s">
        <v>315</v>
      </c>
      <c r="D66" s="20"/>
      <c r="E66" s="124" t="s">
        <v>736</v>
      </c>
      <c r="F66" s="20"/>
      <c r="G66" s="20"/>
      <c r="H66" s="20"/>
      <c r="I66" s="20"/>
      <c r="J66" s="20">
        <v>200000</v>
      </c>
      <c r="K66" s="20"/>
      <c r="L66" s="59">
        <f t="shared" si="17"/>
        <v>200000</v>
      </c>
      <c r="M66" s="20"/>
      <c r="N66" s="20"/>
      <c r="O66" s="20"/>
      <c r="P66" s="20"/>
      <c r="Q66" s="20"/>
      <c r="R66" s="20"/>
      <c r="S66" s="59">
        <f t="shared" si="18"/>
        <v>0</v>
      </c>
      <c r="T66" s="20"/>
      <c r="U66" s="20"/>
      <c r="V66" s="20"/>
      <c r="W66" s="20"/>
      <c r="X66" s="20"/>
      <c r="Y66" s="20"/>
      <c r="Z66" s="59">
        <f t="shared" si="19"/>
        <v>0</v>
      </c>
      <c r="AA66" s="20"/>
      <c r="AB66" s="20"/>
      <c r="AC66" s="20"/>
      <c r="AD66" s="20"/>
      <c r="AE66" s="20"/>
      <c r="AF66" s="20"/>
      <c r="AG66" s="59">
        <f t="shared" si="36"/>
        <v>0</v>
      </c>
      <c r="AH66" s="20"/>
      <c r="AI66" s="20"/>
      <c r="AJ66" s="20"/>
      <c r="AK66" s="20"/>
      <c r="AL66" s="20"/>
      <c r="AM66" s="20"/>
      <c r="AN66" s="59">
        <f t="shared" si="37"/>
        <v>0</v>
      </c>
      <c r="AO66" s="20"/>
      <c r="AP66" s="20"/>
      <c r="AQ66" s="20"/>
      <c r="AR66" s="20"/>
      <c r="AS66" s="20"/>
      <c r="AT66" s="20"/>
      <c r="AU66" s="59">
        <f t="shared" si="38"/>
        <v>0</v>
      </c>
      <c r="AV66" s="20"/>
      <c r="AW66" s="20"/>
      <c r="AX66" s="20"/>
      <c r="AY66" s="20"/>
      <c r="AZ66" s="20"/>
      <c r="BA66" s="20"/>
      <c r="BB66" s="59">
        <f t="shared" si="23"/>
        <v>0</v>
      </c>
      <c r="BC66" s="60">
        <f t="shared" si="24"/>
        <v>200000</v>
      </c>
      <c r="BD66" s="23" t="s">
        <v>121</v>
      </c>
      <c r="BE66" s="20">
        <v>2021</v>
      </c>
      <c r="BF66" s="20">
        <v>2025</v>
      </c>
      <c r="BG66" s="202" t="s">
        <v>248</v>
      </c>
    </row>
    <row r="67" spans="1:59" s="24" customFormat="1" ht="409.5" customHeight="1" x14ac:dyDescent="0.25">
      <c r="A67" s="198" t="s">
        <v>927</v>
      </c>
      <c r="B67" s="132" t="s">
        <v>247</v>
      </c>
      <c r="C67" s="23" t="s">
        <v>315</v>
      </c>
      <c r="D67" s="20"/>
      <c r="E67" s="124" t="s">
        <v>985</v>
      </c>
      <c r="F67" s="68">
        <v>150000</v>
      </c>
      <c r="G67" s="20"/>
      <c r="H67" s="20"/>
      <c r="I67" s="20"/>
      <c r="J67" s="20"/>
      <c r="K67" s="20"/>
      <c r="L67" s="59">
        <f t="shared" si="17"/>
        <v>150000</v>
      </c>
      <c r="M67" s="20"/>
      <c r="N67" s="20"/>
      <c r="O67" s="20"/>
      <c r="P67" s="20"/>
      <c r="Q67" s="20"/>
      <c r="R67" s="20"/>
      <c r="S67" s="59">
        <f t="shared" si="18"/>
        <v>0</v>
      </c>
      <c r="T67" s="20"/>
      <c r="U67" s="20"/>
      <c r="V67" s="20"/>
      <c r="W67" s="20"/>
      <c r="X67" s="20"/>
      <c r="Y67" s="20"/>
      <c r="Z67" s="59">
        <f t="shared" si="19"/>
        <v>0</v>
      </c>
      <c r="AA67" s="20"/>
      <c r="AB67" s="20"/>
      <c r="AC67" s="20"/>
      <c r="AD67" s="20"/>
      <c r="AE67" s="20"/>
      <c r="AF67" s="20"/>
      <c r="AG67" s="59">
        <f t="shared" ref="AG67" si="39">AA67+AB67+AC67+AE67</f>
        <v>0</v>
      </c>
      <c r="AH67" s="20"/>
      <c r="AI67" s="20"/>
      <c r="AJ67" s="20"/>
      <c r="AK67" s="20"/>
      <c r="AL67" s="20"/>
      <c r="AM67" s="20"/>
      <c r="AN67" s="59">
        <f t="shared" ref="AN67" si="40">AH67+AI67+AJ67+AL67</f>
        <v>0</v>
      </c>
      <c r="AO67" s="20"/>
      <c r="AP67" s="20"/>
      <c r="AQ67" s="20"/>
      <c r="AR67" s="20"/>
      <c r="AS67" s="20"/>
      <c r="AT67" s="20"/>
      <c r="AU67" s="59">
        <f t="shared" ref="AU67" si="41">AO67+AP67+AQ67+AS67</f>
        <v>0</v>
      </c>
      <c r="AV67" s="20"/>
      <c r="AW67" s="20"/>
      <c r="AX67" s="20"/>
      <c r="AY67" s="20"/>
      <c r="AZ67" s="20"/>
      <c r="BA67" s="20"/>
      <c r="BB67" s="59">
        <f t="shared" si="23"/>
        <v>0</v>
      </c>
      <c r="BC67" s="60">
        <f t="shared" si="24"/>
        <v>150000</v>
      </c>
      <c r="BD67" s="67" t="s">
        <v>493</v>
      </c>
      <c r="BE67" s="20">
        <v>2021</v>
      </c>
      <c r="BF67" s="20">
        <v>2023</v>
      </c>
      <c r="BG67" s="202" t="s">
        <v>248</v>
      </c>
    </row>
    <row r="68" spans="1:59" s="24" customFormat="1" ht="113.25" customHeight="1" x14ac:dyDescent="0.25">
      <c r="A68" s="198" t="s">
        <v>928</v>
      </c>
      <c r="B68" s="132" t="s">
        <v>986</v>
      </c>
      <c r="C68" s="23" t="s">
        <v>315</v>
      </c>
      <c r="D68" s="20"/>
      <c r="E68" s="124" t="s">
        <v>917</v>
      </c>
      <c r="F68" s="68"/>
      <c r="G68" s="20"/>
      <c r="H68" s="20"/>
      <c r="I68" s="20"/>
      <c r="J68" s="20"/>
      <c r="K68" s="20"/>
      <c r="L68" s="59">
        <f t="shared" ref="L68" si="42">F68+G68+H68+J68</f>
        <v>0</v>
      </c>
      <c r="M68" s="20">
        <v>900000</v>
      </c>
      <c r="N68" s="20"/>
      <c r="O68" s="20"/>
      <c r="P68" s="20"/>
      <c r="Q68" s="20"/>
      <c r="R68" s="20"/>
      <c r="S68" s="59">
        <f t="shared" ref="S68" si="43">M68+N68+O68+Q68</f>
        <v>900000</v>
      </c>
      <c r="T68" s="20"/>
      <c r="U68" s="20"/>
      <c r="V68" s="20"/>
      <c r="W68" s="20"/>
      <c r="X68" s="20"/>
      <c r="Y68" s="20"/>
      <c r="Z68" s="59">
        <f t="shared" ref="Z68" si="44">T68+U68+V68+X68</f>
        <v>0</v>
      </c>
      <c r="AA68" s="20"/>
      <c r="AB68" s="20"/>
      <c r="AC68" s="20"/>
      <c r="AD68" s="20"/>
      <c r="AE68" s="20"/>
      <c r="AF68" s="20"/>
      <c r="AG68" s="59">
        <f t="shared" ref="AG68" si="45">AA68+AB68+AC68+AE68</f>
        <v>0</v>
      </c>
      <c r="AH68" s="20"/>
      <c r="AI68" s="20"/>
      <c r="AJ68" s="20"/>
      <c r="AK68" s="20"/>
      <c r="AL68" s="20"/>
      <c r="AM68" s="20"/>
      <c r="AN68" s="59">
        <f t="shared" ref="AN68" si="46">AH68+AI68+AJ68+AL68</f>
        <v>0</v>
      </c>
      <c r="AO68" s="20"/>
      <c r="AP68" s="20"/>
      <c r="AQ68" s="20"/>
      <c r="AR68" s="20"/>
      <c r="AS68" s="20"/>
      <c r="AT68" s="20"/>
      <c r="AU68" s="59">
        <f t="shared" ref="AU68" si="47">AO68+AP68+AQ68+AS68</f>
        <v>0</v>
      </c>
      <c r="AV68" s="20"/>
      <c r="AW68" s="20"/>
      <c r="AX68" s="20"/>
      <c r="AY68" s="20"/>
      <c r="AZ68" s="20"/>
      <c r="BA68" s="20"/>
      <c r="BB68" s="59">
        <f t="shared" ref="BB68" si="48">AV68+AW68+AX68+AZ68</f>
        <v>0</v>
      </c>
      <c r="BC68" s="60">
        <f t="shared" ref="BC68" si="49">BB68+AU68+AN68+AG68+Z68+S68+L68</f>
        <v>900000</v>
      </c>
      <c r="BD68" s="67" t="s">
        <v>824</v>
      </c>
      <c r="BE68" s="20">
        <v>2022</v>
      </c>
      <c r="BF68" s="20">
        <v>2023</v>
      </c>
      <c r="BG68" s="202" t="s">
        <v>825</v>
      </c>
    </row>
    <row r="69" spans="1:59" x14ac:dyDescent="0.25">
      <c r="A69" s="288" t="s">
        <v>929</v>
      </c>
      <c r="B69" s="289"/>
      <c r="C69" s="289"/>
      <c r="D69" s="289"/>
      <c r="E69" s="289"/>
      <c r="F69" s="289"/>
      <c r="G69" s="289"/>
      <c r="H69" s="289"/>
      <c r="I69" s="289"/>
      <c r="J69" s="289"/>
      <c r="K69" s="289"/>
      <c r="L69" s="289"/>
      <c r="M69" s="289"/>
      <c r="N69" s="289"/>
      <c r="O69" s="289"/>
      <c r="P69" s="289"/>
      <c r="Q69" s="289"/>
      <c r="R69" s="289"/>
      <c r="S69" s="289"/>
      <c r="T69" s="289"/>
      <c r="U69" s="289"/>
      <c r="V69" s="289"/>
      <c r="W69" s="289"/>
      <c r="X69" s="289"/>
      <c r="Y69" s="289"/>
      <c r="Z69" s="289"/>
      <c r="AA69" s="289"/>
      <c r="AB69" s="289"/>
      <c r="AC69" s="289"/>
      <c r="AD69" s="289"/>
      <c r="AE69" s="289"/>
      <c r="AF69" s="289"/>
      <c r="AG69" s="289"/>
      <c r="AH69" s="289"/>
      <c r="AI69" s="289"/>
      <c r="AJ69" s="289"/>
      <c r="AK69" s="289"/>
      <c r="AL69" s="289"/>
      <c r="AM69" s="289"/>
      <c r="AN69" s="289"/>
      <c r="AO69" s="289"/>
      <c r="AP69" s="289"/>
      <c r="AQ69" s="289"/>
      <c r="AR69" s="289"/>
      <c r="AS69" s="289"/>
      <c r="AT69" s="289"/>
      <c r="AU69" s="289"/>
      <c r="AV69" s="289"/>
      <c r="AW69" s="289"/>
      <c r="AX69" s="289"/>
      <c r="AY69" s="289"/>
      <c r="AZ69" s="289"/>
      <c r="BA69" s="289"/>
      <c r="BB69" s="289"/>
      <c r="BC69" s="289"/>
      <c r="BD69" s="289"/>
      <c r="BE69" s="289"/>
      <c r="BF69" s="289"/>
      <c r="BG69" s="290"/>
    </row>
    <row r="70" spans="1:59" s="15" customFormat="1" ht="80.45" customHeight="1" x14ac:dyDescent="0.25">
      <c r="A70" s="198" t="s">
        <v>558</v>
      </c>
      <c r="B70" s="149" t="s">
        <v>122</v>
      </c>
      <c r="C70" s="23" t="s">
        <v>315</v>
      </c>
      <c r="D70" s="20"/>
      <c r="E70" s="124" t="s">
        <v>989</v>
      </c>
      <c r="F70" s="21"/>
      <c r="G70" s="21"/>
      <c r="H70" s="20"/>
      <c r="I70" s="20"/>
      <c r="J70" s="20"/>
      <c r="K70" s="20"/>
      <c r="L70" s="59">
        <f t="shared" si="17"/>
        <v>0</v>
      </c>
      <c r="M70" s="21">
        <v>250000</v>
      </c>
      <c r="N70" s="21">
        <v>1000000</v>
      </c>
      <c r="O70" s="20"/>
      <c r="P70" s="20"/>
      <c r="Q70" s="20"/>
      <c r="R70" s="20"/>
      <c r="S70" s="59">
        <f t="shared" si="18"/>
        <v>1250000</v>
      </c>
      <c r="T70" s="21">
        <v>250000</v>
      </c>
      <c r="U70" s="21">
        <v>1000000</v>
      </c>
      <c r="V70" s="20"/>
      <c r="W70" s="20"/>
      <c r="X70" s="20"/>
      <c r="Y70" s="20"/>
      <c r="Z70" s="59">
        <f t="shared" si="19"/>
        <v>1250000</v>
      </c>
      <c r="AA70" s="20"/>
      <c r="AB70" s="20"/>
      <c r="AC70" s="20"/>
      <c r="AD70" s="20"/>
      <c r="AE70" s="20"/>
      <c r="AF70" s="20"/>
      <c r="AG70" s="59">
        <f t="shared" ref="AG70" si="50">AA70+AB70+AC70+AE70</f>
        <v>0</v>
      </c>
      <c r="AH70" s="20"/>
      <c r="AI70" s="20"/>
      <c r="AJ70" s="20"/>
      <c r="AK70" s="20"/>
      <c r="AL70" s="20"/>
      <c r="AM70" s="20"/>
      <c r="AN70" s="59">
        <f t="shared" ref="AN70" si="51">AH70+AI70+AJ70+AL70</f>
        <v>0</v>
      </c>
      <c r="AO70" s="20"/>
      <c r="AP70" s="20"/>
      <c r="AQ70" s="20"/>
      <c r="AR70" s="20"/>
      <c r="AS70" s="20"/>
      <c r="AT70" s="20"/>
      <c r="AU70" s="59">
        <f t="shared" ref="AU70" si="52">AO70+AP70+AQ70+AS70</f>
        <v>0</v>
      </c>
      <c r="AV70" s="20"/>
      <c r="AW70" s="20"/>
      <c r="AX70" s="20"/>
      <c r="AY70" s="20"/>
      <c r="AZ70" s="20"/>
      <c r="BA70" s="20"/>
      <c r="BB70" s="59">
        <f t="shared" ref="BB70" si="53">AV70+AW70+AX70+AZ70</f>
        <v>0</v>
      </c>
      <c r="BC70" s="60">
        <f t="shared" ref="BC70" si="54">BB70+AU70+AN70+AG70+Z70+S70+L70</f>
        <v>2500000</v>
      </c>
      <c r="BD70" s="23" t="s">
        <v>123</v>
      </c>
      <c r="BE70" s="20">
        <v>2022</v>
      </c>
      <c r="BF70" s="20">
        <v>2023</v>
      </c>
      <c r="BG70" s="202" t="s">
        <v>248</v>
      </c>
    </row>
    <row r="71" spans="1:59" s="15" customFormat="1" ht="93.75" customHeight="1" x14ac:dyDescent="0.25">
      <c r="A71" s="198" t="s">
        <v>559</v>
      </c>
      <c r="B71" s="149" t="s">
        <v>124</v>
      </c>
      <c r="C71" s="23" t="s">
        <v>315</v>
      </c>
      <c r="D71" s="20"/>
      <c r="E71" s="23" t="s">
        <v>990</v>
      </c>
      <c r="F71" s="21">
        <v>85000</v>
      </c>
      <c r="G71" s="20"/>
      <c r="H71" s="20"/>
      <c r="I71" s="20"/>
      <c r="J71" s="20"/>
      <c r="K71" s="20"/>
      <c r="L71" s="59">
        <f t="shared" si="17"/>
        <v>85000</v>
      </c>
      <c r="M71" s="21">
        <v>50000</v>
      </c>
      <c r="N71" s="20"/>
      <c r="O71" s="20"/>
      <c r="P71" s="20"/>
      <c r="Q71" s="20"/>
      <c r="R71" s="20"/>
      <c r="S71" s="59">
        <f t="shared" si="18"/>
        <v>50000</v>
      </c>
      <c r="T71" s="21">
        <v>100000</v>
      </c>
      <c r="U71" s="20"/>
      <c r="V71" s="20"/>
      <c r="W71" s="20"/>
      <c r="X71" s="20"/>
      <c r="Y71" s="20"/>
      <c r="Z71" s="59">
        <f t="shared" si="19"/>
        <v>100000</v>
      </c>
      <c r="AA71" s="20"/>
      <c r="AB71" s="20"/>
      <c r="AC71" s="20"/>
      <c r="AD71" s="20"/>
      <c r="AE71" s="20"/>
      <c r="AF71" s="20"/>
      <c r="AG71" s="59">
        <f t="shared" ref="AG71:AG77" si="55">AA71+AB71+AC71+AE71</f>
        <v>0</v>
      </c>
      <c r="AH71" s="20"/>
      <c r="AI71" s="20"/>
      <c r="AJ71" s="20"/>
      <c r="AK71" s="20"/>
      <c r="AL71" s="20"/>
      <c r="AM71" s="20"/>
      <c r="AN71" s="59">
        <f t="shared" ref="AN71:AN77" si="56">AH71+AI71+AJ71+AL71</f>
        <v>0</v>
      </c>
      <c r="AO71" s="20"/>
      <c r="AP71" s="20"/>
      <c r="AQ71" s="20"/>
      <c r="AR71" s="20"/>
      <c r="AS71" s="20"/>
      <c r="AT71" s="20"/>
      <c r="AU71" s="59">
        <f t="shared" ref="AU71:AU77" si="57">AO71+AP71+AQ71+AS71</f>
        <v>0</v>
      </c>
      <c r="AV71" s="20"/>
      <c r="AW71" s="20"/>
      <c r="AX71" s="20"/>
      <c r="AY71" s="20"/>
      <c r="AZ71" s="20"/>
      <c r="BA71" s="20"/>
      <c r="BB71" s="59">
        <f t="shared" ref="BB71:BB80" si="58">AV71+AW71+AX71+AZ71</f>
        <v>0</v>
      </c>
      <c r="BC71" s="60">
        <f t="shared" ref="BC71:BC80" si="59">BB71+AU71+AN71+AG71+Z71+S71+L71</f>
        <v>235000</v>
      </c>
      <c r="BD71" s="23" t="s">
        <v>125</v>
      </c>
      <c r="BE71" s="20">
        <v>2021</v>
      </c>
      <c r="BF71" s="20">
        <v>2023</v>
      </c>
      <c r="BG71" s="201" t="s">
        <v>445</v>
      </c>
    </row>
    <row r="72" spans="1:59" s="15" customFormat="1" ht="116.25" customHeight="1" x14ac:dyDescent="0.25">
      <c r="A72" s="198" t="s">
        <v>560</v>
      </c>
      <c r="B72" s="149" t="s">
        <v>126</v>
      </c>
      <c r="C72" s="23" t="s">
        <v>315</v>
      </c>
      <c r="D72" s="20"/>
      <c r="E72" s="20" t="s">
        <v>991</v>
      </c>
      <c r="F72" s="21">
        <v>66491</v>
      </c>
      <c r="G72" s="20"/>
      <c r="H72" s="20"/>
      <c r="I72" s="20"/>
      <c r="J72" s="20"/>
      <c r="K72" s="20"/>
      <c r="L72" s="59">
        <f t="shared" si="17"/>
        <v>66491</v>
      </c>
      <c r="M72" s="21">
        <v>50000</v>
      </c>
      <c r="N72" s="20"/>
      <c r="O72" s="20"/>
      <c r="P72" s="20"/>
      <c r="Q72" s="20"/>
      <c r="R72" s="20"/>
      <c r="S72" s="59">
        <f t="shared" si="18"/>
        <v>50000</v>
      </c>
      <c r="T72" s="20"/>
      <c r="U72" s="20"/>
      <c r="V72" s="20"/>
      <c r="W72" s="20"/>
      <c r="X72" s="20"/>
      <c r="Y72" s="20"/>
      <c r="Z72" s="59">
        <f t="shared" si="19"/>
        <v>0</v>
      </c>
      <c r="AA72" s="20"/>
      <c r="AB72" s="20"/>
      <c r="AC72" s="20"/>
      <c r="AD72" s="20"/>
      <c r="AE72" s="20"/>
      <c r="AF72" s="20"/>
      <c r="AG72" s="59">
        <f t="shared" si="55"/>
        <v>0</v>
      </c>
      <c r="AH72" s="20"/>
      <c r="AI72" s="20"/>
      <c r="AJ72" s="20"/>
      <c r="AK72" s="20"/>
      <c r="AL72" s="20"/>
      <c r="AM72" s="20"/>
      <c r="AN72" s="59">
        <f t="shared" si="56"/>
        <v>0</v>
      </c>
      <c r="AO72" s="20"/>
      <c r="AP72" s="20"/>
      <c r="AQ72" s="20"/>
      <c r="AR72" s="20"/>
      <c r="AS72" s="20"/>
      <c r="AT72" s="20"/>
      <c r="AU72" s="59">
        <f t="shared" si="57"/>
        <v>0</v>
      </c>
      <c r="AV72" s="20"/>
      <c r="AW72" s="20"/>
      <c r="AX72" s="20"/>
      <c r="AY72" s="20"/>
      <c r="AZ72" s="20"/>
      <c r="BA72" s="20"/>
      <c r="BB72" s="59">
        <f t="shared" si="58"/>
        <v>0</v>
      </c>
      <c r="BC72" s="60">
        <f t="shared" si="59"/>
        <v>116491</v>
      </c>
      <c r="BD72" s="23" t="s">
        <v>127</v>
      </c>
      <c r="BE72" s="20">
        <v>2021</v>
      </c>
      <c r="BF72" s="20">
        <v>2022</v>
      </c>
      <c r="BG72" s="201" t="s">
        <v>445</v>
      </c>
    </row>
    <row r="73" spans="1:59" s="15" customFormat="1" ht="103.5" customHeight="1" x14ac:dyDescent="0.25">
      <c r="A73" s="198" t="s">
        <v>561</v>
      </c>
      <c r="B73" s="149" t="s">
        <v>128</v>
      </c>
      <c r="C73" s="23" t="s">
        <v>315</v>
      </c>
      <c r="D73" s="20"/>
      <c r="E73" s="20" t="s">
        <v>992</v>
      </c>
      <c r="F73" s="20"/>
      <c r="G73" s="20"/>
      <c r="H73" s="20"/>
      <c r="I73" s="20"/>
      <c r="J73" s="20"/>
      <c r="K73" s="20"/>
      <c r="L73" s="59">
        <f t="shared" ref="L73:L90" si="60">F73+G73+H73+J73</f>
        <v>0</v>
      </c>
      <c r="M73" s="20">
        <v>1000000</v>
      </c>
      <c r="N73" s="20"/>
      <c r="O73" s="20"/>
      <c r="P73" s="20"/>
      <c r="Q73" s="20"/>
      <c r="R73" s="20"/>
      <c r="S73" s="59">
        <f t="shared" si="18"/>
        <v>1000000</v>
      </c>
      <c r="T73" s="20"/>
      <c r="U73" s="20"/>
      <c r="V73" s="20"/>
      <c r="W73" s="20"/>
      <c r="X73" s="20"/>
      <c r="Y73" s="20"/>
      <c r="Z73" s="59">
        <f t="shared" si="19"/>
        <v>0</v>
      </c>
      <c r="AA73" s="20"/>
      <c r="AB73" s="20"/>
      <c r="AC73" s="20"/>
      <c r="AD73" s="20"/>
      <c r="AE73" s="20"/>
      <c r="AF73" s="20"/>
      <c r="AG73" s="59">
        <f t="shared" si="55"/>
        <v>0</v>
      </c>
      <c r="AH73" s="20"/>
      <c r="AI73" s="20"/>
      <c r="AJ73" s="20"/>
      <c r="AK73" s="20"/>
      <c r="AL73" s="20"/>
      <c r="AM73" s="20"/>
      <c r="AN73" s="59">
        <f t="shared" si="56"/>
        <v>0</v>
      </c>
      <c r="AO73" s="20"/>
      <c r="AP73" s="20"/>
      <c r="AQ73" s="20"/>
      <c r="AR73" s="20"/>
      <c r="AS73" s="20"/>
      <c r="AT73" s="20"/>
      <c r="AU73" s="59">
        <f t="shared" si="57"/>
        <v>0</v>
      </c>
      <c r="AV73" s="20"/>
      <c r="AW73" s="20"/>
      <c r="AX73" s="20"/>
      <c r="AY73" s="20"/>
      <c r="AZ73" s="20"/>
      <c r="BA73" s="20"/>
      <c r="BB73" s="59">
        <f t="shared" si="58"/>
        <v>0</v>
      </c>
      <c r="BC73" s="60">
        <f t="shared" si="59"/>
        <v>1000000</v>
      </c>
      <c r="BD73" s="23" t="s">
        <v>383</v>
      </c>
      <c r="BE73" s="20">
        <v>2022</v>
      </c>
      <c r="BF73" s="20">
        <v>2022</v>
      </c>
      <c r="BG73" s="202" t="s">
        <v>248</v>
      </c>
    </row>
    <row r="74" spans="1:59" s="15" customFormat="1" ht="75.75" customHeight="1" x14ac:dyDescent="0.25">
      <c r="A74" s="198" t="s">
        <v>562</v>
      </c>
      <c r="B74" s="149" t="s">
        <v>129</v>
      </c>
      <c r="C74" s="23" t="s">
        <v>315</v>
      </c>
      <c r="D74" s="20"/>
      <c r="E74" s="23" t="s">
        <v>993</v>
      </c>
      <c r="F74" s="21"/>
      <c r="G74" s="21"/>
      <c r="H74" s="20"/>
      <c r="I74" s="20"/>
      <c r="J74" s="20"/>
      <c r="K74" s="20"/>
      <c r="L74" s="59">
        <f t="shared" si="60"/>
        <v>0</v>
      </c>
      <c r="M74" s="21">
        <v>350000</v>
      </c>
      <c r="N74" s="21"/>
      <c r="O74" s="20"/>
      <c r="P74" s="20"/>
      <c r="Q74" s="20"/>
      <c r="R74" s="20"/>
      <c r="S74" s="59">
        <f t="shared" ref="S74:S90" si="61">M74+N74+O74+Q74</f>
        <v>350000</v>
      </c>
      <c r="T74" s="21">
        <v>350000</v>
      </c>
      <c r="U74" s="21"/>
      <c r="V74" s="20"/>
      <c r="W74" s="20"/>
      <c r="X74" s="20"/>
      <c r="Y74" s="20"/>
      <c r="Z74" s="59">
        <f t="shared" ref="Z74:Z90" si="62">T74+U74+V74+X74</f>
        <v>350000</v>
      </c>
      <c r="AA74" s="20"/>
      <c r="AB74" s="20"/>
      <c r="AC74" s="20"/>
      <c r="AD74" s="20"/>
      <c r="AE74" s="20"/>
      <c r="AF74" s="20"/>
      <c r="AG74" s="59">
        <f t="shared" si="55"/>
        <v>0</v>
      </c>
      <c r="AH74" s="20"/>
      <c r="AI74" s="20"/>
      <c r="AJ74" s="20"/>
      <c r="AK74" s="20"/>
      <c r="AL74" s="20"/>
      <c r="AM74" s="20"/>
      <c r="AN74" s="59">
        <f t="shared" si="56"/>
        <v>0</v>
      </c>
      <c r="AO74" s="20"/>
      <c r="AP74" s="20"/>
      <c r="AQ74" s="20"/>
      <c r="AR74" s="20"/>
      <c r="AS74" s="20"/>
      <c r="AT74" s="20"/>
      <c r="AU74" s="59">
        <f t="shared" si="57"/>
        <v>0</v>
      </c>
      <c r="AV74" s="20"/>
      <c r="AW74" s="20"/>
      <c r="AX74" s="20"/>
      <c r="AY74" s="20"/>
      <c r="AZ74" s="20"/>
      <c r="BA74" s="20"/>
      <c r="BB74" s="59">
        <f t="shared" si="58"/>
        <v>0</v>
      </c>
      <c r="BC74" s="60">
        <f t="shared" si="59"/>
        <v>700000</v>
      </c>
      <c r="BD74" s="23" t="s">
        <v>130</v>
      </c>
      <c r="BE74" s="20">
        <v>2022</v>
      </c>
      <c r="BF74" s="20">
        <v>2023</v>
      </c>
      <c r="BG74" s="201" t="s">
        <v>446</v>
      </c>
    </row>
    <row r="75" spans="1:59" s="15" customFormat="1" ht="99" customHeight="1" x14ac:dyDescent="0.25">
      <c r="A75" s="198" t="s">
        <v>563</v>
      </c>
      <c r="B75" s="149" t="s">
        <v>131</v>
      </c>
      <c r="C75" s="23" t="s">
        <v>315</v>
      </c>
      <c r="D75" s="20"/>
      <c r="E75" s="20" t="s">
        <v>994</v>
      </c>
      <c r="F75" s="21">
        <v>76000</v>
      </c>
      <c r="G75" s="20"/>
      <c r="H75" s="20"/>
      <c r="I75" s="20"/>
      <c r="J75" s="20"/>
      <c r="K75" s="20"/>
      <c r="L75" s="59">
        <f t="shared" si="60"/>
        <v>76000</v>
      </c>
      <c r="M75" s="21">
        <v>270000</v>
      </c>
      <c r="N75" s="21">
        <v>750000</v>
      </c>
      <c r="O75" s="20"/>
      <c r="P75" s="20"/>
      <c r="Q75" s="20"/>
      <c r="R75" s="20"/>
      <c r="S75" s="59">
        <f t="shared" si="61"/>
        <v>1020000</v>
      </c>
      <c r="T75" s="21">
        <v>31000</v>
      </c>
      <c r="U75" s="21">
        <v>93000</v>
      </c>
      <c r="V75" s="20"/>
      <c r="W75" s="20"/>
      <c r="X75" s="20"/>
      <c r="Y75" s="20"/>
      <c r="Z75" s="59">
        <f t="shared" si="62"/>
        <v>124000</v>
      </c>
      <c r="AA75" s="20"/>
      <c r="AB75" s="20"/>
      <c r="AC75" s="20"/>
      <c r="AD75" s="20"/>
      <c r="AE75" s="20"/>
      <c r="AF75" s="20"/>
      <c r="AG75" s="59">
        <f t="shared" si="55"/>
        <v>0</v>
      </c>
      <c r="AH75" s="20"/>
      <c r="AI75" s="20"/>
      <c r="AJ75" s="20"/>
      <c r="AK75" s="20"/>
      <c r="AL75" s="20"/>
      <c r="AM75" s="20"/>
      <c r="AN75" s="59">
        <f t="shared" si="56"/>
        <v>0</v>
      </c>
      <c r="AO75" s="20"/>
      <c r="AP75" s="20"/>
      <c r="AQ75" s="20"/>
      <c r="AR75" s="20"/>
      <c r="AS75" s="20"/>
      <c r="AT75" s="20"/>
      <c r="AU75" s="59">
        <f t="shared" si="57"/>
        <v>0</v>
      </c>
      <c r="AV75" s="20"/>
      <c r="AW75" s="20"/>
      <c r="AX75" s="20"/>
      <c r="AY75" s="20"/>
      <c r="AZ75" s="20"/>
      <c r="BA75" s="20"/>
      <c r="BB75" s="59">
        <f t="shared" si="58"/>
        <v>0</v>
      </c>
      <c r="BC75" s="60">
        <f t="shared" si="59"/>
        <v>1220000</v>
      </c>
      <c r="BD75" s="23" t="s">
        <v>133</v>
      </c>
      <c r="BE75" s="20">
        <v>2021</v>
      </c>
      <c r="BF75" s="20">
        <v>2023</v>
      </c>
      <c r="BG75" s="202" t="s">
        <v>248</v>
      </c>
    </row>
    <row r="76" spans="1:59" s="15" customFormat="1" ht="83.25" customHeight="1" x14ac:dyDescent="0.25">
      <c r="A76" s="198" t="s">
        <v>564</v>
      </c>
      <c r="B76" s="149" t="s">
        <v>132</v>
      </c>
      <c r="C76" s="23" t="s">
        <v>315</v>
      </c>
      <c r="D76" s="20"/>
      <c r="E76" s="23" t="s">
        <v>995</v>
      </c>
      <c r="F76" s="21">
        <v>30000</v>
      </c>
      <c r="G76" s="20"/>
      <c r="H76" s="20"/>
      <c r="I76" s="20"/>
      <c r="J76" s="20"/>
      <c r="K76" s="20"/>
      <c r="L76" s="59">
        <f t="shared" si="60"/>
        <v>30000</v>
      </c>
      <c r="M76" s="21">
        <v>65000</v>
      </c>
      <c r="N76" s="21">
        <v>105000</v>
      </c>
      <c r="O76" s="20"/>
      <c r="P76" s="20"/>
      <c r="Q76" s="20"/>
      <c r="R76" s="20"/>
      <c r="S76" s="59">
        <f t="shared" si="61"/>
        <v>170000</v>
      </c>
      <c r="T76" s="21"/>
      <c r="U76" s="21"/>
      <c r="V76" s="20"/>
      <c r="W76" s="20"/>
      <c r="X76" s="20"/>
      <c r="Y76" s="20"/>
      <c r="Z76" s="59">
        <f t="shared" si="62"/>
        <v>0</v>
      </c>
      <c r="AA76" s="20"/>
      <c r="AB76" s="20"/>
      <c r="AC76" s="20"/>
      <c r="AD76" s="20"/>
      <c r="AE76" s="20"/>
      <c r="AF76" s="20"/>
      <c r="AG76" s="59">
        <f t="shared" si="55"/>
        <v>0</v>
      </c>
      <c r="AH76" s="20"/>
      <c r="AI76" s="20"/>
      <c r="AJ76" s="20"/>
      <c r="AK76" s="20"/>
      <c r="AL76" s="20"/>
      <c r="AM76" s="20"/>
      <c r="AN76" s="59">
        <f t="shared" si="56"/>
        <v>0</v>
      </c>
      <c r="AO76" s="20"/>
      <c r="AP76" s="20"/>
      <c r="AQ76" s="20"/>
      <c r="AR76" s="20"/>
      <c r="AS76" s="20"/>
      <c r="AT76" s="20"/>
      <c r="AU76" s="59">
        <f t="shared" si="57"/>
        <v>0</v>
      </c>
      <c r="AV76" s="20"/>
      <c r="AW76" s="20"/>
      <c r="AX76" s="20"/>
      <c r="AY76" s="20"/>
      <c r="AZ76" s="20"/>
      <c r="BA76" s="20"/>
      <c r="BB76" s="59">
        <f t="shared" si="58"/>
        <v>0</v>
      </c>
      <c r="BC76" s="60">
        <f t="shared" si="59"/>
        <v>200000</v>
      </c>
      <c r="BD76" s="23" t="s">
        <v>134</v>
      </c>
      <c r="BE76" s="20">
        <v>2021</v>
      </c>
      <c r="BF76" s="20">
        <v>2022</v>
      </c>
      <c r="BG76" s="201" t="s">
        <v>447</v>
      </c>
    </row>
    <row r="77" spans="1:59" s="15" customFormat="1" ht="316.5" customHeight="1" x14ac:dyDescent="0.25">
      <c r="A77" s="198" t="s">
        <v>565</v>
      </c>
      <c r="B77" s="149" t="s">
        <v>135</v>
      </c>
      <c r="C77" s="23" t="s">
        <v>315</v>
      </c>
      <c r="D77" s="20"/>
      <c r="E77" s="23" t="s">
        <v>997</v>
      </c>
      <c r="F77" s="21">
        <v>89342</v>
      </c>
      <c r="G77" s="21">
        <v>268027</v>
      </c>
      <c r="H77" s="20"/>
      <c r="I77" s="20"/>
      <c r="J77" s="20"/>
      <c r="K77" s="20"/>
      <c r="L77" s="59">
        <f t="shared" si="60"/>
        <v>357369</v>
      </c>
      <c r="M77" s="20"/>
      <c r="N77" s="20"/>
      <c r="O77" s="20"/>
      <c r="P77" s="20" t="s">
        <v>302</v>
      </c>
      <c r="Q77" s="20"/>
      <c r="R77" s="20"/>
      <c r="S77" s="59">
        <f t="shared" si="61"/>
        <v>0</v>
      </c>
      <c r="T77" s="20"/>
      <c r="U77" s="20"/>
      <c r="V77" s="20"/>
      <c r="W77" s="20"/>
      <c r="X77" s="20"/>
      <c r="Y77" s="20"/>
      <c r="Z77" s="59">
        <f t="shared" si="62"/>
        <v>0</v>
      </c>
      <c r="AA77" s="20"/>
      <c r="AB77" s="20"/>
      <c r="AC77" s="20"/>
      <c r="AD77" s="20"/>
      <c r="AE77" s="20"/>
      <c r="AF77" s="20"/>
      <c r="AG77" s="59">
        <f t="shared" si="55"/>
        <v>0</v>
      </c>
      <c r="AH77" s="20"/>
      <c r="AI77" s="20"/>
      <c r="AJ77" s="20"/>
      <c r="AK77" s="20"/>
      <c r="AL77" s="20"/>
      <c r="AM77" s="20"/>
      <c r="AN77" s="59">
        <f t="shared" si="56"/>
        <v>0</v>
      </c>
      <c r="AO77" s="20"/>
      <c r="AP77" s="20"/>
      <c r="AQ77" s="20"/>
      <c r="AR77" s="20"/>
      <c r="AS77" s="20"/>
      <c r="AT77" s="20"/>
      <c r="AU77" s="59">
        <f t="shared" si="57"/>
        <v>0</v>
      </c>
      <c r="AV77" s="20"/>
      <c r="AW77" s="20"/>
      <c r="AX77" s="20"/>
      <c r="AY77" s="20"/>
      <c r="AZ77" s="20"/>
      <c r="BA77" s="20"/>
      <c r="BB77" s="59">
        <f t="shared" si="58"/>
        <v>0</v>
      </c>
      <c r="BC77" s="60">
        <f t="shared" si="59"/>
        <v>357369</v>
      </c>
      <c r="BD77" s="23" t="s">
        <v>136</v>
      </c>
      <c r="BE77" s="20">
        <v>2021</v>
      </c>
      <c r="BF77" s="20">
        <v>2021</v>
      </c>
      <c r="BG77" s="202" t="s">
        <v>248</v>
      </c>
    </row>
    <row r="78" spans="1:59" s="15" customFormat="1" ht="57.75" customHeight="1" x14ac:dyDescent="0.25">
      <c r="A78" s="198" t="s">
        <v>566</v>
      </c>
      <c r="B78" s="149" t="s">
        <v>429</v>
      </c>
      <c r="C78" s="23" t="s">
        <v>430</v>
      </c>
      <c r="D78" s="20"/>
      <c r="E78" s="23" t="s">
        <v>996</v>
      </c>
      <c r="F78" s="21"/>
      <c r="G78" s="21"/>
      <c r="H78" s="20"/>
      <c r="I78" s="20"/>
      <c r="J78" s="20"/>
      <c r="K78" s="20"/>
      <c r="L78" s="59"/>
      <c r="M78" s="20">
        <v>110000</v>
      </c>
      <c r="N78" s="20"/>
      <c r="O78" s="20"/>
      <c r="P78" s="20"/>
      <c r="Q78" s="20"/>
      <c r="R78" s="20"/>
      <c r="S78" s="59"/>
      <c r="T78" s="20"/>
      <c r="U78" s="20"/>
      <c r="V78" s="20"/>
      <c r="W78" s="20"/>
      <c r="X78" s="20"/>
      <c r="Y78" s="20"/>
      <c r="Z78" s="59"/>
      <c r="AA78" s="20"/>
      <c r="AB78" s="20"/>
      <c r="AC78" s="20"/>
      <c r="AD78" s="20"/>
      <c r="AE78" s="20"/>
      <c r="AF78" s="20"/>
      <c r="AG78" s="59"/>
      <c r="AH78" s="20"/>
      <c r="AI78" s="20"/>
      <c r="AJ78" s="20"/>
      <c r="AK78" s="20"/>
      <c r="AL78" s="20"/>
      <c r="AM78" s="20"/>
      <c r="AN78" s="59"/>
      <c r="AO78" s="20"/>
      <c r="AP78" s="20"/>
      <c r="AQ78" s="20"/>
      <c r="AR78" s="20"/>
      <c r="AS78" s="20"/>
      <c r="AT78" s="20"/>
      <c r="AU78" s="59"/>
      <c r="AV78" s="20"/>
      <c r="AW78" s="20"/>
      <c r="AX78" s="20"/>
      <c r="AY78" s="20"/>
      <c r="AZ78" s="20"/>
      <c r="BA78" s="20"/>
      <c r="BB78" s="59"/>
      <c r="BC78" s="60"/>
      <c r="BD78" s="23" t="s">
        <v>431</v>
      </c>
      <c r="BE78" s="20">
        <v>2022</v>
      </c>
      <c r="BF78" s="20"/>
      <c r="BG78" s="201" t="s">
        <v>448</v>
      </c>
    </row>
    <row r="79" spans="1:59" s="15" customFormat="1" ht="210" customHeight="1" x14ac:dyDescent="0.25">
      <c r="A79" s="198" t="s">
        <v>567</v>
      </c>
      <c r="B79" s="149" t="s">
        <v>348</v>
      </c>
      <c r="C79" s="23" t="s">
        <v>315</v>
      </c>
      <c r="D79" s="20"/>
      <c r="E79" s="23" t="s">
        <v>998</v>
      </c>
      <c r="F79" s="20"/>
      <c r="G79" s="20"/>
      <c r="H79" s="20"/>
      <c r="I79" s="20"/>
      <c r="J79" s="20"/>
      <c r="K79" s="20"/>
      <c r="L79" s="59">
        <f t="shared" si="60"/>
        <v>0</v>
      </c>
      <c r="M79" s="20">
        <v>50000</v>
      </c>
      <c r="N79" s="20"/>
      <c r="O79" s="20"/>
      <c r="P79" s="20"/>
      <c r="Q79" s="20"/>
      <c r="R79" s="20"/>
      <c r="S79" s="59">
        <f t="shared" si="61"/>
        <v>50000</v>
      </c>
      <c r="T79" s="20"/>
      <c r="U79" s="20"/>
      <c r="V79" s="20"/>
      <c r="W79" s="20"/>
      <c r="X79" s="20"/>
      <c r="Y79" s="20"/>
      <c r="Z79" s="59">
        <f t="shared" si="62"/>
        <v>0</v>
      </c>
      <c r="AA79" s="20"/>
      <c r="AB79" s="20"/>
      <c r="AC79" s="20"/>
      <c r="AD79" s="20"/>
      <c r="AE79" s="20"/>
      <c r="AF79" s="20"/>
      <c r="AG79" s="59">
        <f t="shared" ref="AG79:AG80" si="63">AA79+AB79+AC79+AE79</f>
        <v>0</v>
      </c>
      <c r="AH79" s="20"/>
      <c r="AI79" s="20"/>
      <c r="AJ79" s="20"/>
      <c r="AK79" s="20"/>
      <c r="AL79" s="20"/>
      <c r="AM79" s="20"/>
      <c r="AN79" s="59">
        <f t="shared" ref="AN79:AN80" si="64">AH79+AI79+AJ79+AL79</f>
        <v>0</v>
      </c>
      <c r="AO79" s="20"/>
      <c r="AP79" s="20"/>
      <c r="AQ79" s="20"/>
      <c r="AR79" s="20"/>
      <c r="AS79" s="20"/>
      <c r="AT79" s="20"/>
      <c r="AU79" s="59">
        <f t="shared" ref="AU79:AU80" si="65">AO79+AP79+AQ79+AS79</f>
        <v>0</v>
      </c>
      <c r="AV79" s="20"/>
      <c r="AW79" s="20"/>
      <c r="AX79" s="20"/>
      <c r="AY79" s="20"/>
      <c r="AZ79" s="20"/>
      <c r="BA79" s="20"/>
      <c r="BB79" s="59">
        <f t="shared" si="58"/>
        <v>0</v>
      </c>
      <c r="BC79" s="60">
        <f t="shared" si="59"/>
        <v>50000</v>
      </c>
      <c r="BD79" s="23" t="s">
        <v>349</v>
      </c>
      <c r="BE79" s="20">
        <v>2022</v>
      </c>
      <c r="BF79" s="20">
        <v>2022</v>
      </c>
      <c r="BG79" s="201" t="s">
        <v>449</v>
      </c>
    </row>
    <row r="80" spans="1:59" s="15" customFormat="1" ht="36" x14ac:dyDescent="0.25">
      <c r="A80" s="198" t="s">
        <v>568</v>
      </c>
      <c r="B80" s="149" t="s">
        <v>245</v>
      </c>
      <c r="C80" s="23" t="s">
        <v>315</v>
      </c>
      <c r="D80" s="101"/>
      <c r="E80" s="20" t="s">
        <v>999</v>
      </c>
      <c r="F80" s="20">
        <v>49600</v>
      </c>
      <c r="G80" s="20">
        <v>446400</v>
      </c>
      <c r="H80" s="101"/>
      <c r="I80" s="101"/>
      <c r="J80" s="101"/>
      <c r="K80" s="101"/>
      <c r="L80" s="59">
        <f t="shared" si="60"/>
        <v>496000</v>
      </c>
      <c r="M80" s="13">
        <v>198400</v>
      </c>
      <c r="N80" s="13">
        <v>1785600</v>
      </c>
      <c r="O80" s="20"/>
      <c r="P80" s="20"/>
      <c r="Q80" s="20"/>
      <c r="R80" s="20"/>
      <c r="S80" s="59">
        <f t="shared" si="61"/>
        <v>1984000</v>
      </c>
      <c r="T80" s="20"/>
      <c r="U80" s="20"/>
      <c r="V80" s="20"/>
      <c r="W80" s="20"/>
      <c r="X80" s="20"/>
      <c r="Y80" s="20"/>
      <c r="Z80" s="59">
        <f t="shared" si="62"/>
        <v>0</v>
      </c>
      <c r="AA80" s="20"/>
      <c r="AB80" s="20"/>
      <c r="AC80" s="20"/>
      <c r="AD80" s="20"/>
      <c r="AE80" s="20"/>
      <c r="AF80" s="20"/>
      <c r="AG80" s="59">
        <f t="shared" si="63"/>
        <v>0</v>
      </c>
      <c r="AH80" s="20"/>
      <c r="AI80" s="20"/>
      <c r="AJ80" s="20"/>
      <c r="AK80" s="20"/>
      <c r="AL80" s="20"/>
      <c r="AM80" s="20"/>
      <c r="AN80" s="59">
        <f t="shared" si="64"/>
        <v>0</v>
      </c>
      <c r="AO80" s="20"/>
      <c r="AP80" s="20"/>
      <c r="AQ80" s="20"/>
      <c r="AR80" s="20"/>
      <c r="AS80" s="20"/>
      <c r="AT80" s="20"/>
      <c r="AU80" s="59">
        <f t="shared" si="65"/>
        <v>0</v>
      </c>
      <c r="AV80" s="20"/>
      <c r="AW80" s="20"/>
      <c r="AX80" s="20"/>
      <c r="AY80" s="20"/>
      <c r="AZ80" s="20"/>
      <c r="BA80" s="20"/>
      <c r="BB80" s="59">
        <f t="shared" si="58"/>
        <v>0</v>
      </c>
      <c r="BC80" s="60">
        <f t="shared" si="59"/>
        <v>2480000</v>
      </c>
      <c r="BD80" s="23" t="s">
        <v>347</v>
      </c>
      <c r="BE80" s="20">
        <v>2021</v>
      </c>
      <c r="BF80" s="20">
        <v>2022</v>
      </c>
      <c r="BG80" s="202" t="s">
        <v>248</v>
      </c>
    </row>
    <row r="81" spans="1:59" ht="27.6" customHeight="1" x14ac:dyDescent="0.25">
      <c r="A81" s="288" t="s">
        <v>1036</v>
      </c>
      <c r="B81" s="289"/>
      <c r="C81" s="289"/>
      <c r="D81" s="289"/>
      <c r="E81" s="289"/>
      <c r="F81" s="289"/>
      <c r="G81" s="289"/>
      <c r="H81" s="289"/>
      <c r="I81" s="289"/>
      <c r="J81" s="289"/>
      <c r="K81" s="289"/>
      <c r="L81" s="289"/>
      <c r="M81" s="289"/>
      <c r="N81" s="289"/>
      <c r="O81" s="289"/>
      <c r="P81" s="289"/>
      <c r="Q81" s="289"/>
      <c r="R81" s="289"/>
      <c r="S81" s="289"/>
      <c r="T81" s="289"/>
      <c r="U81" s="289"/>
      <c r="V81" s="289"/>
      <c r="W81" s="289"/>
      <c r="X81" s="289"/>
      <c r="Y81" s="289"/>
      <c r="Z81" s="289"/>
      <c r="AA81" s="289"/>
      <c r="AB81" s="289"/>
      <c r="AC81" s="289"/>
      <c r="AD81" s="289"/>
      <c r="AE81" s="289"/>
      <c r="AF81" s="289"/>
      <c r="AG81" s="289"/>
      <c r="AH81" s="289"/>
      <c r="AI81" s="289"/>
      <c r="AJ81" s="289"/>
      <c r="AK81" s="289"/>
      <c r="AL81" s="289"/>
      <c r="AM81" s="289"/>
      <c r="AN81" s="289"/>
      <c r="AO81" s="289"/>
      <c r="AP81" s="289"/>
      <c r="AQ81" s="289"/>
      <c r="AR81" s="289"/>
      <c r="AS81" s="289"/>
      <c r="AT81" s="289"/>
      <c r="AU81" s="289"/>
      <c r="AV81" s="289"/>
      <c r="AW81" s="289"/>
      <c r="AX81" s="289"/>
      <c r="AY81" s="289"/>
      <c r="AZ81" s="289"/>
      <c r="BA81" s="289"/>
      <c r="BB81" s="289"/>
      <c r="BC81" s="289"/>
      <c r="BD81" s="289"/>
      <c r="BE81" s="289"/>
      <c r="BF81" s="289"/>
      <c r="BG81" s="290"/>
    </row>
    <row r="82" spans="1:59" s="15" customFormat="1" ht="60" customHeight="1" x14ac:dyDescent="0.25">
      <c r="A82" s="198" t="s">
        <v>569</v>
      </c>
      <c r="B82" s="149" t="s">
        <v>137</v>
      </c>
      <c r="C82" s="23" t="s">
        <v>315</v>
      </c>
      <c r="D82" s="20"/>
      <c r="E82" s="23" t="s">
        <v>1000</v>
      </c>
      <c r="F82" s="20"/>
      <c r="G82" s="20"/>
      <c r="H82" s="20"/>
      <c r="I82" s="20"/>
      <c r="J82" s="20"/>
      <c r="K82" s="20"/>
      <c r="L82" s="59">
        <f t="shared" si="60"/>
        <v>0</v>
      </c>
      <c r="M82" s="21"/>
      <c r="N82" s="20"/>
      <c r="O82" s="20"/>
      <c r="P82" s="20"/>
      <c r="Q82" s="20"/>
      <c r="R82" s="20"/>
      <c r="S82" s="59">
        <f t="shared" si="61"/>
        <v>0</v>
      </c>
      <c r="T82" s="20">
        <v>50000</v>
      </c>
      <c r="U82" s="20"/>
      <c r="V82" s="20"/>
      <c r="W82" s="20"/>
      <c r="X82" s="20"/>
      <c r="Y82" s="20"/>
      <c r="Z82" s="59">
        <f t="shared" si="62"/>
        <v>50000</v>
      </c>
      <c r="AA82" s="20"/>
      <c r="AB82" s="20"/>
      <c r="AC82" s="20"/>
      <c r="AD82" s="20"/>
      <c r="AE82" s="20"/>
      <c r="AF82" s="20"/>
      <c r="AG82" s="59">
        <f t="shared" ref="AG82" si="66">AA82+AB82+AC82+AE82</f>
        <v>0</v>
      </c>
      <c r="AH82" s="20"/>
      <c r="AI82" s="20"/>
      <c r="AJ82" s="20"/>
      <c r="AK82" s="20"/>
      <c r="AL82" s="20"/>
      <c r="AM82" s="20"/>
      <c r="AN82" s="59">
        <f t="shared" ref="AN82" si="67">AH82+AI82+AJ82+AL82</f>
        <v>0</v>
      </c>
      <c r="AO82" s="20"/>
      <c r="AP82" s="20"/>
      <c r="AQ82" s="20"/>
      <c r="AR82" s="20"/>
      <c r="AS82" s="20"/>
      <c r="AT82" s="20"/>
      <c r="AU82" s="59">
        <f t="shared" ref="AU82" si="68">AO82+AP82+AQ82+AS82</f>
        <v>0</v>
      </c>
      <c r="AV82" s="20"/>
      <c r="AW82" s="20"/>
      <c r="AX82" s="20"/>
      <c r="AY82" s="20"/>
      <c r="AZ82" s="20"/>
      <c r="BA82" s="20"/>
      <c r="BB82" s="59">
        <f t="shared" ref="BB82" si="69">AV82+AW82+AX82+AZ82</f>
        <v>0</v>
      </c>
      <c r="BC82" s="60">
        <f t="shared" ref="BC82" si="70">BB82+AU82+AN82+AG82+Z82+S82+L82</f>
        <v>50000</v>
      </c>
      <c r="BD82" s="23" t="s">
        <v>138</v>
      </c>
      <c r="BE82" s="20">
        <v>2023</v>
      </c>
      <c r="BF82" s="20">
        <v>2023</v>
      </c>
      <c r="BG82" s="202" t="s">
        <v>248</v>
      </c>
    </row>
    <row r="83" spans="1:59" s="24" customFormat="1" ht="75.75" customHeight="1" x14ac:dyDescent="0.25">
      <c r="A83" s="198" t="s">
        <v>570</v>
      </c>
      <c r="B83" s="149" t="s">
        <v>139</v>
      </c>
      <c r="C83" s="23" t="s">
        <v>315</v>
      </c>
      <c r="D83" s="20"/>
      <c r="E83" s="124" t="s">
        <v>739</v>
      </c>
      <c r="F83" s="20"/>
      <c r="G83" s="20"/>
      <c r="H83" s="20"/>
      <c r="I83" s="20"/>
      <c r="J83" s="20"/>
      <c r="K83" s="20"/>
      <c r="L83" s="59">
        <f t="shared" si="60"/>
        <v>0</v>
      </c>
      <c r="M83" s="20">
        <v>16800</v>
      </c>
      <c r="N83" s="20"/>
      <c r="O83" s="20">
        <v>112000</v>
      </c>
      <c r="P83" s="20" t="s">
        <v>154</v>
      </c>
      <c r="Q83" s="20"/>
      <c r="R83" s="20"/>
      <c r="S83" s="59">
        <f t="shared" si="61"/>
        <v>128800</v>
      </c>
      <c r="T83" s="20">
        <v>31500</v>
      </c>
      <c r="U83" s="20"/>
      <c r="V83" s="20">
        <v>178500</v>
      </c>
      <c r="W83" s="20"/>
      <c r="X83" s="20"/>
      <c r="Y83" s="20"/>
      <c r="Z83" s="59">
        <f t="shared" si="62"/>
        <v>210000</v>
      </c>
      <c r="AA83" s="20"/>
      <c r="AB83" s="20"/>
      <c r="AC83" s="20"/>
      <c r="AD83" s="20"/>
      <c r="AE83" s="20"/>
      <c r="AF83" s="20"/>
      <c r="AG83" s="59">
        <f t="shared" ref="AG83:AG90" si="71">AA83+AB83+AC83+AE83</f>
        <v>0</v>
      </c>
      <c r="AH83" s="20"/>
      <c r="AI83" s="20"/>
      <c r="AJ83" s="20"/>
      <c r="AK83" s="20"/>
      <c r="AL83" s="20"/>
      <c r="AM83" s="20"/>
      <c r="AN83" s="59">
        <f t="shared" ref="AN83:AN90" si="72">AH83+AI83+AJ83+AL83</f>
        <v>0</v>
      </c>
      <c r="AO83" s="20"/>
      <c r="AP83" s="20"/>
      <c r="AQ83" s="20"/>
      <c r="AR83" s="20"/>
      <c r="AS83" s="20"/>
      <c r="AT83" s="20"/>
      <c r="AU83" s="59">
        <f t="shared" ref="AU83:AU90" si="73">AO83+AP83+AQ83+AS83</f>
        <v>0</v>
      </c>
      <c r="AV83" s="20"/>
      <c r="AW83" s="20"/>
      <c r="AX83" s="20"/>
      <c r="AY83" s="20"/>
      <c r="AZ83" s="20"/>
      <c r="BA83" s="20"/>
      <c r="BB83" s="59">
        <f t="shared" ref="BB83:BB90" si="74">AV83+AW83+AX83+AZ83</f>
        <v>0</v>
      </c>
      <c r="BC83" s="60">
        <f t="shared" ref="BC83:BC90" si="75">BB83+AU83+AN83+AG83+Z83+S83+L83</f>
        <v>338800</v>
      </c>
      <c r="BD83" s="23" t="s">
        <v>379</v>
      </c>
      <c r="BE83" s="20">
        <v>2022</v>
      </c>
      <c r="BF83" s="20">
        <v>2023</v>
      </c>
      <c r="BG83" s="202" t="s">
        <v>248</v>
      </c>
    </row>
    <row r="84" spans="1:59" ht="54" x14ac:dyDescent="0.25">
      <c r="A84" s="198" t="s">
        <v>571</v>
      </c>
      <c r="B84" s="115" t="s">
        <v>140</v>
      </c>
      <c r="C84" s="23" t="s">
        <v>315</v>
      </c>
      <c r="D84" s="69"/>
      <c r="E84" s="23" t="s">
        <v>1002</v>
      </c>
      <c r="F84" s="69"/>
      <c r="G84" s="69"/>
      <c r="H84" s="69"/>
      <c r="I84" s="69"/>
      <c r="J84" s="69"/>
      <c r="K84" s="69"/>
      <c r="L84" s="59">
        <f t="shared" si="60"/>
        <v>0</v>
      </c>
      <c r="M84" s="21">
        <v>30000</v>
      </c>
      <c r="N84" s="69"/>
      <c r="O84" s="69">
        <v>3000</v>
      </c>
      <c r="P84" s="69" t="s">
        <v>141</v>
      </c>
      <c r="Q84" s="69"/>
      <c r="R84" s="69"/>
      <c r="S84" s="59">
        <f t="shared" si="61"/>
        <v>33000</v>
      </c>
      <c r="T84" s="20"/>
      <c r="U84" s="20"/>
      <c r="V84" s="20"/>
      <c r="W84" s="20"/>
      <c r="X84" s="20"/>
      <c r="Y84" s="20"/>
      <c r="Z84" s="59">
        <f t="shared" si="62"/>
        <v>0</v>
      </c>
      <c r="AA84" s="20"/>
      <c r="AB84" s="20"/>
      <c r="AC84" s="20"/>
      <c r="AD84" s="20"/>
      <c r="AE84" s="20"/>
      <c r="AF84" s="20"/>
      <c r="AG84" s="59">
        <f t="shared" si="71"/>
        <v>0</v>
      </c>
      <c r="AH84" s="20"/>
      <c r="AI84" s="20"/>
      <c r="AJ84" s="20"/>
      <c r="AK84" s="20"/>
      <c r="AL84" s="20"/>
      <c r="AM84" s="20"/>
      <c r="AN84" s="59">
        <f t="shared" si="72"/>
        <v>0</v>
      </c>
      <c r="AO84" s="20"/>
      <c r="AP84" s="20"/>
      <c r="AQ84" s="20"/>
      <c r="AR84" s="20"/>
      <c r="AS84" s="20"/>
      <c r="AT84" s="20"/>
      <c r="AU84" s="59">
        <f t="shared" si="73"/>
        <v>0</v>
      </c>
      <c r="AV84" s="20"/>
      <c r="AW84" s="20"/>
      <c r="AX84" s="20"/>
      <c r="AY84" s="20"/>
      <c r="AZ84" s="20"/>
      <c r="BA84" s="20"/>
      <c r="BB84" s="59">
        <f t="shared" si="74"/>
        <v>0</v>
      </c>
      <c r="BC84" s="60">
        <f t="shared" si="75"/>
        <v>33000</v>
      </c>
      <c r="BD84" s="25" t="s">
        <v>142</v>
      </c>
      <c r="BE84" s="69">
        <v>2022</v>
      </c>
      <c r="BF84" s="69">
        <v>2022</v>
      </c>
      <c r="BG84" s="202" t="s">
        <v>248</v>
      </c>
    </row>
    <row r="85" spans="1:59" s="15" customFormat="1" ht="76.150000000000006" customHeight="1" x14ac:dyDescent="0.25">
      <c r="A85" s="198" t="s">
        <v>572</v>
      </c>
      <c r="B85" s="149" t="s">
        <v>143</v>
      </c>
      <c r="C85" s="23" t="s">
        <v>315</v>
      </c>
      <c r="D85" s="20"/>
      <c r="E85" s="19" t="s">
        <v>1003</v>
      </c>
      <c r="F85" s="20"/>
      <c r="G85" s="20"/>
      <c r="H85" s="20"/>
      <c r="I85" s="20"/>
      <c r="J85" s="21">
        <v>400000</v>
      </c>
      <c r="K85" s="20" t="s">
        <v>144</v>
      </c>
      <c r="L85" s="59">
        <f t="shared" si="60"/>
        <v>400000</v>
      </c>
      <c r="M85" s="20"/>
      <c r="N85" s="20"/>
      <c r="O85" s="20"/>
      <c r="P85" s="20"/>
      <c r="Q85" s="21">
        <v>150000</v>
      </c>
      <c r="R85" s="20"/>
      <c r="S85" s="59">
        <f t="shared" si="61"/>
        <v>150000</v>
      </c>
      <c r="T85" s="20"/>
      <c r="U85" s="20"/>
      <c r="V85" s="20"/>
      <c r="W85" s="20"/>
      <c r="X85" s="20"/>
      <c r="Y85" s="20"/>
      <c r="Z85" s="59">
        <f t="shared" si="62"/>
        <v>0</v>
      </c>
      <c r="AA85" s="20"/>
      <c r="AB85" s="20"/>
      <c r="AC85" s="20"/>
      <c r="AD85" s="20"/>
      <c r="AE85" s="20"/>
      <c r="AF85" s="20"/>
      <c r="AG85" s="59">
        <f t="shared" si="71"/>
        <v>0</v>
      </c>
      <c r="AH85" s="20"/>
      <c r="AI85" s="20"/>
      <c r="AJ85" s="20"/>
      <c r="AK85" s="20"/>
      <c r="AL85" s="20"/>
      <c r="AM85" s="20"/>
      <c r="AN85" s="59">
        <f t="shared" si="72"/>
        <v>0</v>
      </c>
      <c r="AO85" s="20"/>
      <c r="AP85" s="20"/>
      <c r="AQ85" s="20"/>
      <c r="AR85" s="20"/>
      <c r="AS85" s="20"/>
      <c r="AT85" s="20"/>
      <c r="AU85" s="59">
        <f t="shared" si="73"/>
        <v>0</v>
      </c>
      <c r="AV85" s="20"/>
      <c r="AW85" s="20"/>
      <c r="AX85" s="20"/>
      <c r="AY85" s="20"/>
      <c r="AZ85" s="20"/>
      <c r="BA85" s="20"/>
      <c r="BB85" s="59">
        <f t="shared" si="74"/>
        <v>0</v>
      </c>
      <c r="BC85" s="60">
        <f t="shared" si="75"/>
        <v>550000</v>
      </c>
      <c r="BD85" s="23" t="s">
        <v>145</v>
      </c>
      <c r="BE85" s="20">
        <v>2021</v>
      </c>
      <c r="BF85" s="20">
        <v>2022</v>
      </c>
      <c r="BG85" s="202" t="s">
        <v>248</v>
      </c>
    </row>
    <row r="86" spans="1:59" s="15" customFormat="1" ht="100.5" customHeight="1" x14ac:dyDescent="0.25">
      <c r="A86" s="198" t="s">
        <v>573</v>
      </c>
      <c r="B86" s="149" t="s">
        <v>146</v>
      </c>
      <c r="C86" s="23" t="s">
        <v>315</v>
      </c>
      <c r="D86" s="20"/>
      <c r="E86" s="23" t="s">
        <v>1015</v>
      </c>
      <c r="F86" s="20"/>
      <c r="G86" s="20"/>
      <c r="H86" s="20"/>
      <c r="I86" s="20"/>
      <c r="J86" s="20"/>
      <c r="K86" s="20"/>
      <c r="L86" s="59">
        <f t="shared" si="60"/>
        <v>0</v>
      </c>
      <c r="M86" s="21">
        <v>70000</v>
      </c>
      <c r="N86" s="20"/>
      <c r="O86" s="20"/>
      <c r="P86" s="20"/>
      <c r="Q86" s="20"/>
      <c r="R86" s="20"/>
      <c r="S86" s="59">
        <f t="shared" si="61"/>
        <v>70000</v>
      </c>
      <c r="T86" s="21">
        <v>2000000</v>
      </c>
      <c r="U86" s="20"/>
      <c r="V86" s="20"/>
      <c r="W86" s="20"/>
      <c r="X86" s="20"/>
      <c r="Y86" s="20"/>
      <c r="Z86" s="59">
        <f t="shared" si="62"/>
        <v>2000000</v>
      </c>
      <c r="AA86" s="20"/>
      <c r="AB86" s="20"/>
      <c r="AC86" s="20"/>
      <c r="AD86" s="20"/>
      <c r="AE86" s="20"/>
      <c r="AF86" s="20"/>
      <c r="AG86" s="59">
        <f t="shared" si="71"/>
        <v>0</v>
      </c>
      <c r="AH86" s="20"/>
      <c r="AI86" s="20"/>
      <c r="AJ86" s="20"/>
      <c r="AK86" s="20"/>
      <c r="AL86" s="20"/>
      <c r="AM86" s="20"/>
      <c r="AN86" s="59">
        <f t="shared" si="72"/>
        <v>0</v>
      </c>
      <c r="AO86" s="20"/>
      <c r="AP86" s="20"/>
      <c r="AQ86" s="20"/>
      <c r="AR86" s="20"/>
      <c r="AS86" s="20"/>
      <c r="AT86" s="20"/>
      <c r="AU86" s="59">
        <f t="shared" si="73"/>
        <v>0</v>
      </c>
      <c r="AV86" s="20"/>
      <c r="AW86" s="20"/>
      <c r="AX86" s="20"/>
      <c r="AY86" s="20"/>
      <c r="AZ86" s="20"/>
      <c r="BA86" s="20"/>
      <c r="BB86" s="59">
        <f t="shared" si="74"/>
        <v>0</v>
      </c>
      <c r="BC86" s="60">
        <f t="shared" si="75"/>
        <v>2070000</v>
      </c>
      <c r="BD86" s="23" t="s">
        <v>385</v>
      </c>
      <c r="BE86" s="20">
        <v>2022</v>
      </c>
      <c r="BF86" s="20">
        <v>2024</v>
      </c>
      <c r="BG86" s="202" t="s">
        <v>248</v>
      </c>
    </row>
    <row r="87" spans="1:59" s="15" customFormat="1" ht="50.45" customHeight="1" x14ac:dyDescent="0.25">
      <c r="A87" s="198" t="s">
        <v>574</v>
      </c>
      <c r="B87" s="12" t="s">
        <v>280</v>
      </c>
      <c r="C87" s="23" t="s">
        <v>315</v>
      </c>
      <c r="D87" s="20"/>
      <c r="E87" s="23" t="s">
        <v>1016</v>
      </c>
      <c r="F87" s="20"/>
      <c r="G87" s="20"/>
      <c r="H87" s="20"/>
      <c r="I87" s="20"/>
      <c r="J87" s="20"/>
      <c r="K87" s="20"/>
      <c r="L87" s="58">
        <f t="shared" si="60"/>
        <v>0</v>
      </c>
      <c r="M87" s="20"/>
      <c r="N87" s="20"/>
      <c r="O87" s="20"/>
      <c r="P87" s="20"/>
      <c r="Q87" s="20"/>
      <c r="R87" s="20"/>
      <c r="S87" s="59">
        <f t="shared" si="61"/>
        <v>0</v>
      </c>
      <c r="T87" s="20"/>
      <c r="U87" s="20"/>
      <c r="V87" s="20"/>
      <c r="W87" s="20"/>
      <c r="X87" s="20"/>
      <c r="Y87" s="20"/>
      <c r="Z87" s="59">
        <f t="shared" si="62"/>
        <v>0</v>
      </c>
      <c r="AA87" s="20">
        <v>200000</v>
      </c>
      <c r="AB87" s="20"/>
      <c r="AC87" s="20"/>
      <c r="AD87" s="20"/>
      <c r="AE87" s="20"/>
      <c r="AF87" s="20"/>
      <c r="AG87" s="59">
        <f t="shared" si="71"/>
        <v>200000</v>
      </c>
      <c r="AH87" s="20"/>
      <c r="AI87" s="20"/>
      <c r="AJ87" s="20"/>
      <c r="AK87" s="20"/>
      <c r="AL87" s="20"/>
      <c r="AM87" s="20"/>
      <c r="AN87" s="59">
        <f t="shared" si="72"/>
        <v>0</v>
      </c>
      <c r="AO87" s="20"/>
      <c r="AP87" s="20"/>
      <c r="AQ87" s="20"/>
      <c r="AR87" s="20"/>
      <c r="AS87" s="20"/>
      <c r="AT87" s="20"/>
      <c r="AU87" s="59">
        <f t="shared" si="73"/>
        <v>0</v>
      </c>
      <c r="AV87" s="20"/>
      <c r="AW87" s="20"/>
      <c r="AX87" s="20"/>
      <c r="AY87" s="20"/>
      <c r="AZ87" s="20"/>
      <c r="BA87" s="20"/>
      <c r="BB87" s="59">
        <f t="shared" si="74"/>
        <v>0</v>
      </c>
      <c r="BC87" s="60">
        <f t="shared" si="75"/>
        <v>200000</v>
      </c>
      <c r="BD87" s="23" t="s">
        <v>281</v>
      </c>
      <c r="BE87" s="20">
        <v>2024</v>
      </c>
      <c r="BF87" s="20">
        <v>2024</v>
      </c>
      <c r="BG87" s="201" t="s">
        <v>470</v>
      </c>
    </row>
    <row r="88" spans="1:59" s="15" customFormat="1" ht="117" customHeight="1" x14ac:dyDescent="0.25">
      <c r="A88" s="198" t="s">
        <v>575</v>
      </c>
      <c r="B88" s="149" t="s">
        <v>267</v>
      </c>
      <c r="C88" s="23" t="s">
        <v>315</v>
      </c>
      <c r="D88" s="20"/>
      <c r="E88" s="20" t="s">
        <v>1001</v>
      </c>
      <c r="F88" s="20">
        <v>36000</v>
      </c>
      <c r="G88" s="20">
        <v>204000</v>
      </c>
      <c r="H88" s="20"/>
      <c r="I88" s="20"/>
      <c r="J88" s="20"/>
      <c r="K88" s="20"/>
      <c r="L88" s="58">
        <f t="shared" si="60"/>
        <v>240000</v>
      </c>
      <c r="M88" s="21">
        <v>560000</v>
      </c>
      <c r="N88" s="20"/>
      <c r="O88" s="20"/>
      <c r="P88" s="20"/>
      <c r="Q88" s="20"/>
      <c r="R88" s="20"/>
      <c r="S88" s="59">
        <f t="shared" si="61"/>
        <v>560000</v>
      </c>
      <c r="T88" s="20"/>
      <c r="U88" s="20"/>
      <c r="V88" s="20"/>
      <c r="W88" s="20"/>
      <c r="X88" s="20"/>
      <c r="Y88" s="20"/>
      <c r="Z88" s="59">
        <f t="shared" si="62"/>
        <v>0</v>
      </c>
      <c r="AA88" s="20"/>
      <c r="AB88" s="20"/>
      <c r="AC88" s="20"/>
      <c r="AD88" s="20"/>
      <c r="AE88" s="20"/>
      <c r="AF88" s="20"/>
      <c r="AG88" s="59">
        <f t="shared" si="71"/>
        <v>0</v>
      </c>
      <c r="AH88" s="20"/>
      <c r="AI88" s="20"/>
      <c r="AJ88" s="20"/>
      <c r="AK88" s="20"/>
      <c r="AL88" s="20"/>
      <c r="AM88" s="20"/>
      <c r="AN88" s="59">
        <f t="shared" si="72"/>
        <v>0</v>
      </c>
      <c r="AO88" s="20"/>
      <c r="AP88" s="20"/>
      <c r="AQ88" s="20"/>
      <c r="AR88" s="20"/>
      <c r="AS88" s="20"/>
      <c r="AT88" s="20"/>
      <c r="AU88" s="59">
        <f t="shared" si="73"/>
        <v>0</v>
      </c>
      <c r="AV88" s="20"/>
      <c r="AW88" s="20"/>
      <c r="AX88" s="20"/>
      <c r="AY88" s="20"/>
      <c r="AZ88" s="20"/>
      <c r="BA88" s="20"/>
      <c r="BB88" s="59">
        <f t="shared" si="74"/>
        <v>0</v>
      </c>
      <c r="BC88" s="60">
        <f t="shared" si="75"/>
        <v>800000</v>
      </c>
      <c r="BD88" s="23" t="s">
        <v>278</v>
      </c>
      <c r="BE88" s="20">
        <v>2021</v>
      </c>
      <c r="BF88" s="20">
        <v>2022</v>
      </c>
      <c r="BG88" s="201" t="s">
        <v>279</v>
      </c>
    </row>
    <row r="89" spans="1:59" s="15" customFormat="1" ht="37.15" customHeight="1" x14ac:dyDescent="0.25">
      <c r="A89" s="198" t="s">
        <v>576</v>
      </c>
      <c r="B89" s="12" t="s">
        <v>384</v>
      </c>
      <c r="C89" s="23" t="s">
        <v>315</v>
      </c>
      <c r="D89" s="20"/>
      <c r="E89" s="20" t="s">
        <v>738</v>
      </c>
      <c r="F89" s="20"/>
      <c r="G89" s="20"/>
      <c r="H89" s="20"/>
      <c r="I89" s="20"/>
      <c r="J89" s="20"/>
      <c r="K89" s="20"/>
      <c r="L89" s="58">
        <f t="shared" si="60"/>
        <v>0</v>
      </c>
      <c r="M89" s="21">
        <v>650000</v>
      </c>
      <c r="N89" s="20"/>
      <c r="O89" s="20"/>
      <c r="P89" s="20"/>
      <c r="Q89" s="20"/>
      <c r="R89" s="20"/>
      <c r="S89" s="59">
        <f t="shared" si="61"/>
        <v>650000</v>
      </c>
      <c r="T89" s="20"/>
      <c r="U89" s="20"/>
      <c r="V89" s="20"/>
      <c r="W89" s="20"/>
      <c r="X89" s="20"/>
      <c r="Y89" s="20"/>
      <c r="Z89" s="59">
        <f t="shared" si="62"/>
        <v>0</v>
      </c>
      <c r="AA89" s="20"/>
      <c r="AB89" s="20"/>
      <c r="AC89" s="20"/>
      <c r="AD89" s="20"/>
      <c r="AE89" s="20"/>
      <c r="AF89" s="20"/>
      <c r="AG89" s="59">
        <f t="shared" si="71"/>
        <v>0</v>
      </c>
      <c r="AH89" s="20"/>
      <c r="AI89" s="20"/>
      <c r="AJ89" s="20"/>
      <c r="AK89" s="20"/>
      <c r="AL89" s="20"/>
      <c r="AM89" s="20"/>
      <c r="AN89" s="59">
        <f t="shared" si="72"/>
        <v>0</v>
      </c>
      <c r="AO89" s="20"/>
      <c r="AP89" s="20"/>
      <c r="AQ89" s="20"/>
      <c r="AR89" s="20"/>
      <c r="AS89" s="20"/>
      <c r="AT89" s="20"/>
      <c r="AU89" s="59">
        <f t="shared" si="73"/>
        <v>0</v>
      </c>
      <c r="AV89" s="20"/>
      <c r="AW89" s="20"/>
      <c r="AX89" s="20"/>
      <c r="AY89" s="20"/>
      <c r="AZ89" s="20"/>
      <c r="BA89" s="20"/>
      <c r="BB89" s="59">
        <f t="shared" si="74"/>
        <v>0</v>
      </c>
      <c r="BC89" s="60">
        <f t="shared" si="75"/>
        <v>650000</v>
      </c>
      <c r="BD89" s="23" t="s">
        <v>286</v>
      </c>
      <c r="BE89" s="20">
        <v>2022</v>
      </c>
      <c r="BF89" s="20">
        <v>2022</v>
      </c>
      <c r="BG89" s="201" t="s">
        <v>470</v>
      </c>
    </row>
    <row r="90" spans="1:59" s="15" customFormat="1" ht="79.150000000000006" customHeight="1" x14ac:dyDescent="0.25">
      <c r="A90" s="198" t="s">
        <v>577</v>
      </c>
      <c r="B90" s="12" t="s">
        <v>284</v>
      </c>
      <c r="C90" s="23" t="s">
        <v>315</v>
      </c>
      <c r="D90" s="20"/>
      <c r="E90" s="23" t="s">
        <v>737</v>
      </c>
      <c r="F90" s="20"/>
      <c r="G90" s="20"/>
      <c r="H90" s="20"/>
      <c r="I90" s="20"/>
      <c r="J90" s="20"/>
      <c r="K90" s="20"/>
      <c r="L90" s="58">
        <f t="shared" si="60"/>
        <v>0</v>
      </c>
      <c r="M90" s="21">
        <v>143000</v>
      </c>
      <c r="N90" s="20"/>
      <c r="O90" s="20"/>
      <c r="P90" s="20"/>
      <c r="Q90" s="20"/>
      <c r="R90" s="20"/>
      <c r="S90" s="59">
        <f t="shared" si="61"/>
        <v>143000</v>
      </c>
      <c r="T90" s="20"/>
      <c r="U90" s="20"/>
      <c r="V90" s="20"/>
      <c r="W90" s="20"/>
      <c r="X90" s="20"/>
      <c r="Y90" s="20"/>
      <c r="Z90" s="59">
        <f t="shared" si="62"/>
        <v>0</v>
      </c>
      <c r="AA90" s="20"/>
      <c r="AB90" s="20"/>
      <c r="AC90" s="20"/>
      <c r="AD90" s="20"/>
      <c r="AE90" s="20"/>
      <c r="AF90" s="20"/>
      <c r="AG90" s="59">
        <f t="shared" si="71"/>
        <v>0</v>
      </c>
      <c r="AH90" s="20"/>
      <c r="AI90" s="20"/>
      <c r="AJ90" s="20"/>
      <c r="AK90" s="20"/>
      <c r="AL90" s="20"/>
      <c r="AM90" s="20"/>
      <c r="AN90" s="59">
        <f t="shared" si="72"/>
        <v>0</v>
      </c>
      <c r="AO90" s="20"/>
      <c r="AP90" s="20"/>
      <c r="AQ90" s="20"/>
      <c r="AR90" s="20"/>
      <c r="AS90" s="20"/>
      <c r="AT90" s="20"/>
      <c r="AU90" s="59">
        <f t="shared" si="73"/>
        <v>0</v>
      </c>
      <c r="AV90" s="20"/>
      <c r="AW90" s="20"/>
      <c r="AX90" s="20"/>
      <c r="AY90" s="20"/>
      <c r="AZ90" s="20"/>
      <c r="BA90" s="20"/>
      <c r="BB90" s="59">
        <f t="shared" si="74"/>
        <v>0</v>
      </c>
      <c r="BC90" s="60">
        <f t="shared" si="75"/>
        <v>143000</v>
      </c>
      <c r="BD90" s="55" t="s">
        <v>285</v>
      </c>
      <c r="BE90" s="20">
        <v>2022</v>
      </c>
      <c r="BF90" s="20">
        <v>2022</v>
      </c>
      <c r="BG90" s="201" t="s">
        <v>279</v>
      </c>
    </row>
    <row r="91" spans="1:59" ht="76.5" customHeight="1" x14ac:dyDescent="0.25">
      <c r="A91" s="198" t="s">
        <v>578</v>
      </c>
      <c r="B91" s="115" t="s">
        <v>282</v>
      </c>
      <c r="C91" s="23" t="s">
        <v>315</v>
      </c>
      <c r="D91" s="69"/>
      <c r="E91" s="19" t="s">
        <v>1017</v>
      </c>
      <c r="F91" s="69"/>
      <c r="G91" s="102"/>
      <c r="H91" s="69"/>
      <c r="I91" s="69"/>
      <c r="J91" s="69"/>
      <c r="K91" s="69"/>
      <c r="L91" s="58">
        <f t="shared" ref="L91:L103" si="76">F91+G91+H91+J91</f>
        <v>0</v>
      </c>
      <c r="M91" s="102">
        <v>65000</v>
      </c>
      <c r="N91" s="102"/>
      <c r="O91" s="69"/>
      <c r="P91" s="69"/>
      <c r="Q91" s="69"/>
      <c r="R91" s="69"/>
      <c r="S91" s="59">
        <f t="shared" ref="S91:S103" si="77">M91+N91+O91+Q91</f>
        <v>65000</v>
      </c>
      <c r="T91" s="69"/>
      <c r="U91" s="69"/>
      <c r="V91" s="69"/>
      <c r="W91" s="69"/>
      <c r="X91" s="69"/>
      <c r="Y91" s="69"/>
      <c r="Z91" s="59">
        <f t="shared" ref="Z91:Z111" si="78">T91+U91+V91+X91</f>
        <v>0</v>
      </c>
      <c r="AA91" s="69"/>
      <c r="AB91" s="69"/>
      <c r="AC91" s="69"/>
      <c r="AD91" s="69"/>
      <c r="AE91" s="69"/>
      <c r="AF91" s="69"/>
      <c r="AG91" s="59">
        <f t="shared" ref="AG91:AG103" si="79">AA91+AB91+AC91+AE91</f>
        <v>0</v>
      </c>
      <c r="AH91" s="69"/>
      <c r="AI91" s="69"/>
      <c r="AJ91" s="69"/>
      <c r="AK91" s="69"/>
      <c r="AL91" s="69"/>
      <c r="AM91" s="69"/>
      <c r="AN91" s="59">
        <f t="shared" ref="AN91:AN103" si="80">AH91+AI91+AJ91+AL91</f>
        <v>0</v>
      </c>
      <c r="AO91" s="69"/>
      <c r="AP91" s="69"/>
      <c r="AQ91" s="69"/>
      <c r="AR91" s="69"/>
      <c r="AS91" s="69"/>
      <c r="AT91" s="69"/>
      <c r="AU91" s="59">
        <f t="shared" ref="AU91:AU103" si="81">AO91+AP91+AQ91+AS91</f>
        <v>0</v>
      </c>
      <c r="AV91" s="69"/>
      <c r="AW91" s="69"/>
      <c r="AX91" s="69"/>
      <c r="AY91" s="69"/>
      <c r="AZ91" s="69"/>
      <c r="BA91" s="69"/>
      <c r="BB91" s="59">
        <f t="shared" ref="BB91:BB103" si="82">AV91+AW91+AX91+AZ91</f>
        <v>0</v>
      </c>
      <c r="BC91" s="70">
        <f t="shared" ref="BC91:BC103" si="83">BB91+AU91+AN91+AG91+Z91+S91+L91</f>
        <v>65000</v>
      </c>
      <c r="BD91" s="56" t="s">
        <v>283</v>
      </c>
      <c r="BE91" s="69">
        <v>2022</v>
      </c>
      <c r="BF91" s="69">
        <v>2022</v>
      </c>
      <c r="BG91" s="201" t="s">
        <v>470</v>
      </c>
    </row>
    <row r="92" spans="1:59" ht="115.5" customHeight="1" x14ac:dyDescent="0.25">
      <c r="A92" s="198" t="s">
        <v>579</v>
      </c>
      <c r="B92" s="115" t="s">
        <v>288</v>
      </c>
      <c r="C92" s="23" t="s">
        <v>315</v>
      </c>
      <c r="D92" s="69"/>
      <c r="E92" s="23" t="s">
        <v>1018</v>
      </c>
      <c r="F92" s="69"/>
      <c r="G92" s="69"/>
      <c r="H92" s="69"/>
      <c r="I92" s="69"/>
      <c r="J92" s="69"/>
      <c r="K92" s="69"/>
      <c r="L92" s="59">
        <f t="shared" si="76"/>
        <v>0</v>
      </c>
      <c r="M92" s="103">
        <f>50000+120000+50000</f>
        <v>220000</v>
      </c>
      <c r="N92" s="69"/>
      <c r="O92" s="69"/>
      <c r="P92" s="69"/>
      <c r="Q92" s="69"/>
      <c r="R92" s="69"/>
      <c r="S92" s="59">
        <f t="shared" si="77"/>
        <v>220000</v>
      </c>
      <c r="T92" s="103">
        <v>50000</v>
      </c>
      <c r="U92" s="69"/>
      <c r="V92" s="69"/>
      <c r="W92" s="69"/>
      <c r="X92" s="69"/>
      <c r="Y92" s="69"/>
      <c r="Z92" s="59">
        <f t="shared" si="78"/>
        <v>50000</v>
      </c>
      <c r="AA92" s="69"/>
      <c r="AB92" s="69"/>
      <c r="AC92" s="69"/>
      <c r="AD92" s="69"/>
      <c r="AE92" s="69"/>
      <c r="AF92" s="69"/>
      <c r="AG92" s="59">
        <f t="shared" si="79"/>
        <v>0</v>
      </c>
      <c r="AH92" s="69"/>
      <c r="AI92" s="69"/>
      <c r="AJ92" s="69"/>
      <c r="AK92" s="69"/>
      <c r="AL92" s="69"/>
      <c r="AM92" s="69"/>
      <c r="AN92" s="59">
        <f t="shared" si="80"/>
        <v>0</v>
      </c>
      <c r="AO92" s="69"/>
      <c r="AP92" s="69"/>
      <c r="AQ92" s="69"/>
      <c r="AR92" s="69"/>
      <c r="AS92" s="69"/>
      <c r="AT92" s="69"/>
      <c r="AU92" s="59">
        <f t="shared" si="81"/>
        <v>0</v>
      </c>
      <c r="AV92" s="69"/>
      <c r="AW92" s="69"/>
      <c r="AX92" s="69"/>
      <c r="AY92" s="69"/>
      <c r="AZ92" s="69"/>
      <c r="BA92" s="69"/>
      <c r="BB92" s="59">
        <f t="shared" si="82"/>
        <v>0</v>
      </c>
      <c r="BC92" s="70">
        <f t="shared" si="83"/>
        <v>270000</v>
      </c>
      <c r="BD92" s="25" t="s">
        <v>327</v>
      </c>
      <c r="BE92" s="69">
        <v>2022</v>
      </c>
      <c r="BF92" s="69">
        <v>2023</v>
      </c>
      <c r="BG92" s="201" t="s">
        <v>279</v>
      </c>
    </row>
    <row r="93" spans="1:59" ht="178.5" customHeight="1" x14ac:dyDescent="0.25">
      <c r="A93" s="198" t="s">
        <v>1004</v>
      </c>
      <c r="B93" s="115" t="s">
        <v>740</v>
      </c>
      <c r="C93" s="23" t="s">
        <v>315</v>
      </c>
      <c r="D93" s="69"/>
      <c r="E93" s="23" t="s">
        <v>1019</v>
      </c>
      <c r="F93" s="69"/>
      <c r="G93" s="69"/>
      <c r="H93" s="69"/>
      <c r="I93" s="69"/>
      <c r="J93" s="69"/>
      <c r="K93" s="69"/>
      <c r="L93" s="59">
        <f t="shared" si="76"/>
        <v>0</v>
      </c>
      <c r="M93" s="103">
        <v>25000</v>
      </c>
      <c r="N93" s="69"/>
      <c r="O93" s="69"/>
      <c r="P93" s="69"/>
      <c r="Q93" s="69"/>
      <c r="R93" s="69"/>
      <c r="S93" s="59">
        <f t="shared" si="77"/>
        <v>25000</v>
      </c>
      <c r="T93" s="103"/>
      <c r="U93" s="69"/>
      <c r="V93" s="69"/>
      <c r="W93" s="69"/>
      <c r="X93" s="69"/>
      <c r="Y93" s="69"/>
      <c r="Z93" s="59">
        <f t="shared" si="78"/>
        <v>0</v>
      </c>
      <c r="AA93" s="69"/>
      <c r="AB93" s="69"/>
      <c r="AC93" s="69"/>
      <c r="AD93" s="69"/>
      <c r="AE93" s="69"/>
      <c r="AF93" s="69"/>
      <c r="AG93" s="59">
        <f t="shared" si="79"/>
        <v>0</v>
      </c>
      <c r="AH93" s="69"/>
      <c r="AI93" s="69"/>
      <c r="AJ93" s="69"/>
      <c r="AK93" s="69"/>
      <c r="AL93" s="69"/>
      <c r="AM93" s="69"/>
      <c r="AN93" s="59">
        <f t="shared" si="80"/>
        <v>0</v>
      </c>
      <c r="AO93" s="69"/>
      <c r="AP93" s="69"/>
      <c r="AQ93" s="69"/>
      <c r="AR93" s="69"/>
      <c r="AS93" s="69"/>
      <c r="AT93" s="69"/>
      <c r="AU93" s="59">
        <f t="shared" si="81"/>
        <v>0</v>
      </c>
      <c r="AV93" s="69"/>
      <c r="AW93" s="69"/>
      <c r="AX93" s="69"/>
      <c r="AY93" s="69"/>
      <c r="AZ93" s="69"/>
      <c r="BA93" s="69"/>
      <c r="BB93" s="59">
        <f t="shared" si="82"/>
        <v>0</v>
      </c>
      <c r="BC93" s="70">
        <f t="shared" si="83"/>
        <v>25000</v>
      </c>
      <c r="BD93" s="25" t="s">
        <v>289</v>
      </c>
      <c r="BE93" s="69">
        <v>2022</v>
      </c>
      <c r="BF93" s="69">
        <v>2022</v>
      </c>
      <c r="BG93" s="201" t="s">
        <v>279</v>
      </c>
    </row>
    <row r="94" spans="1:59" s="15" customFormat="1" ht="63.75" customHeight="1" x14ac:dyDescent="0.25">
      <c r="A94" s="198" t="s">
        <v>1005</v>
      </c>
      <c r="B94" s="12" t="s">
        <v>473</v>
      </c>
      <c r="C94" s="23" t="s">
        <v>315</v>
      </c>
      <c r="D94" s="20"/>
      <c r="E94" s="23" t="s">
        <v>1020</v>
      </c>
      <c r="F94" s="16">
        <v>500000</v>
      </c>
      <c r="G94" s="20"/>
      <c r="H94" s="20"/>
      <c r="I94" s="20"/>
      <c r="J94" s="20"/>
      <c r="K94" s="20"/>
      <c r="L94" s="59">
        <f t="shared" si="76"/>
        <v>500000</v>
      </c>
      <c r="M94" s="16">
        <v>108896</v>
      </c>
      <c r="N94" s="20"/>
      <c r="O94" s="20"/>
      <c r="P94" s="20"/>
      <c r="Q94" s="20"/>
      <c r="R94" s="20"/>
      <c r="S94" s="59">
        <f t="shared" si="77"/>
        <v>108896</v>
      </c>
      <c r="T94" s="20"/>
      <c r="U94" s="20"/>
      <c r="V94" s="20"/>
      <c r="W94" s="20"/>
      <c r="X94" s="20"/>
      <c r="Y94" s="20"/>
      <c r="Z94" s="59">
        <f t="shared" si="78"/>
        <v>0</v>
      </c>
      <c r="AA94" s="20"/>
      <c r="AB94" s="20"/>
      <c r="AC94" s="20"/>
      <c r="AD94" s="20"/>
      <c r="AE94" s="20"/>
      <c r="AF94" s="20"/>
      <c r="AG94" s="59">
        <f t="shared" si="79"/>
        <v>0</v>
      </c>
      <c r="AH94" s="20"/>
      <c r="AI94" s="20"/>
      <c r="AJ94" s="20"/>
      <c r="AK94" s="20"/>
      <c r="AL94" s="20"/>
      <c r="AM94" s="20"/>
      <c r="AN94" s="59">
        <f t="shared" si="80"/>
        <v>0</v>
      </c>
      <c r="AO94" s="20"/>
      <c r="AP94" s="20"/>
      <c r="AQ94" s="20"/>
      <c r="AR94" s="20"/>
      <c r="AS94" s="20"/>
      <c r="AT94" s="20"/>
      <c r="AU94" s="59">
        <f t="shared" si="81"/>
        <v>0</v>
      </c>
      <c r="AV94" s="20"/>
      <c r="AW94" s="20"/>
      <c r="AX94" s="20"/>
      <c r="AY94" s="20"/>
      <c r="AZ94" s="20"/>
      <c r="BA94" s="20"/>
      <c r="BB94" s="59">
        <f t="shared" si="82"/>
        <v>0</v>
      </c>
      <c r="BC94" s="60">
        <f t="shared" si="83"/>
        <v>608896</v>
      </c>
      <c r="BD94" s="23" t="s">
        <v>476</v>
      </c>
      <c r="BE94" s="20">
        <v>2021</v>
      </c>
      <c r="BF94" s="20">
        <v>2022</v>
      </c>
      <c r="BG94" s="201" t="s">
        <v>474</v>
      </c>
    </row>
    <row r="95" spans="1:59" s="15" customFormat="1" ht="84" customHeight="1" x14ac:dyDescent="0.25">
      <c r="A95" s="198" t="s">
        <v>1006</v>
      </c>
      <c r="B95" s="12" t="s">
        <v>472</v>
      </c>
      <c r="C95" s="23" t="s">
        <v>315</v>
      </c>
      <c r="D95" s="20"/>
      <c r="E95" s="23" t="s">
        <v>1021</v>
      </c>
      <c r="F95" s="20"/>
      <c r="G95" s="20"/>
      <c r="H95" s="20"/>
      <c r="I95" s="20"/>
      <c r="J95" s="20"/>
      <c r="K95" s="20"/>
      <c r="L95" s="59">
        <f t="shared" si="76"/>
        <v>0</v>
      </c>
      <c r="M95" s="16">
        <v>61770</v>
      </c>
      <c r="N95" s="20"/>
      <c r="O95" s="20"/>
      <c r="P95" s="20"/>
      <c r="Q95" s="20"/>
      <c r="R95" s="20"/>
      <c r="S95" s="59">
        <f t="shared" si="77"/>
        <v>61770</v>
      </c>
      <c r="T95" s="20"/>
      <c r="U95" s="20"/>
      <c r="V95" s="20"/>
      <c r="W95" s="20"/>
      <c r="X95" s="20"/>
      <c r="Y95" s="20"/>
      <c r="Z95" s="59">
        <f t="shared" si="78"/>
        <v>0</v>
      </c>
      <c r="AA95" s="20"/>
      <c r="AB95" s="20"/>
      <c r="AC95" s="20"/>
      <c r="AD95" s="20"/>
      <c r="AE95" s="20"/>
      <c r="AF95" s="20"/>
      <c r="AG95" s="59">
        <f t="shared" si="79"/>
        <v>0</v>
      </c>
      <c r="AH95" s="20"/>
      <c r="AI95" s="20"/>
      <c r="AJ95" s="20"/>
      <c r="AK95" s="20"/>
      <c r="AL95" s="20"/>
      <c r="AM95" s="20"/>
      <c r="AN95" s="59">
        <f t="shared" si="80"/>
        <v>0</v>
      </c>
      <c r="AO95" s="20"/>
      <c r="AP95" s="20"/>
      <c r="AQ95" s="20"/>
      <c r="AR95" s="20"/>
      <c r="AS95" s="20"/>
      <c r="AT95" s="20"/>
      <c r="AU95" s="59">
        <f t="shared" si="81"/>
        <v>0</v>
      </c>
      <c r="AV95" s="20"/>
      <c r="AW95" s="20"/>
      <c r="AX95" s="20"/>
      <c r="AY95" s="20"/>
      <c r="AZ95" s="20"/>
      <c r="BA95" s="20"/>
      <c r="BB95" s="59">
        <f t="shared" si="82"/>
        <v>0</v>
      </c>
      <c r="BC95" s="60">
        <f t="shared" si="83"/>
        <v>61770</v>
      </c>
      <c r="BD95" s="23" t="s">
        <v>477</v>
      </c>
      <c r="BE95" s="20">
        <v>2022</v>
      </c>
      <c r="BF95" s="20">
        <v>2022</v>
      </c>
      <c r="BG95" s="201" t="s">
        <v>474</v>
      </c>
    </row>
    <row r="96" spans="1:59" s="15" customFormat="1" ht="45.6" customHeight="1" x14ac:dyDescent="0.25">
      <c r="A96" s="198" t="s">
        <v>1007</v>
      </c>
      <c r="B96" s="12" t="s">
        <v>367</v>
      </c>
      <c r="C96" s="23" t="s">
        <v>315</v>
      </c>
      <c r="D96" s="20"/>
      <c r="E96" s="20" t="s">
        <v>1022</v>
      </c>
      <c r="F96" s="20"/>
      <c r="G96" s="20"/>
      <c r="H96" s="20"/>
      <c r="I96" s="20"/>
      <c r="J96" s="20"/>
      <c r="K96" s="20"/>
      <c r="L96" s="59">
        <f t="shared" si="76"/>
        <v>0</v>
      </c>
      <c r="M96" s="16">
        <v>128865</v>
      </c>
      <c r="N96" s="20"/>
      <c r="O96" s="20"/>
      <c r="P96" s="20"/>
      <c r="Q96" s="20"/>
      <c r="R96" s="20"/>
      <c r="S96" s="59">
        <f t="shared" si="77"/>
        <v>128865</v>
      </c>
      <c r="T96" s="20"/>
      <c r="U96" s="20"/>
      <c r="V96" s="20"/>
      <c r="W96" s="20"/>
      <c r="X96" s="20"/>
      <c r="Y96" s="20"/>
      <c r="Z96" s="59">
        <f t="shared" si="78"/>
        <v>0</v>
      </c>
      <c r="AA96" s="20"/>
      <c r="AB96" s="20"/>
      <c r="AC96" s="20"/>
      <c r="AD96" s="20"/>
      <c r="AE96" s="20"/>
      <c r="AF96" s="20"/>
      <c r="AG96" s="59">
        <f t="shared" si="79"/>
        <v>0</v>
      </c>
      <c r="AH96" s="20"/>
      <c r="AI96" s="20"/>
      <c r="AJ96" s="20"/>
      <c r="AK96" s="20"/>
      <c r="AL96" s="20"/>
      <c r="AM96" s="20"/>
      <c r="AN96" s="59">
        <f t="shared" si="80"/>
        <v>0</v>
      </c>
      <c r="AO96" s="20"/>
      <c r="AP96" s="20"/>
      <c r="AQ96" s="20"/>
      <c r="AR96" s="20"/>
      <c r="AS96" s="20"/>
      <c r="AT96" s="20"/>
      <c r="AU96" s="59">
        <f t="shared" si="81"/>
        <v>0</v>
      </c>
      <c r="AV96" s="20"/>
      <c r="AW96" s="20"/>
      <c r="AX96" s="20"/>
      <c r="AY96" s="20"/>
      <c r="AZ96" s="20"/>
      <c r="BA96" s="20"/>
      <c r="BB96" s="59">
        <f t="shared" si="82"/>
        <v>0</v>
      </c>
      <c r="BC96" s="60">
        <f t="shared" si="83"/>
        <v>128865</v>
      </c>
      <c r="BD96" s="23" t="s">
        <v>368</v>
      </c>
      <c r="BE96" s="20">
        <v>2022</v>
      </c>
      <c r="BF96" s="20">
        <v>2022</v>
      </c>
      <c r="BG96" s="201" t="s">
        <v>474</v>
      </c>
    </row>
    <row r="97" spans="1:59" s="15" customFormat="1" ht="67.900000000000006" customHeight="1" x14ac:dyDescent="0.25">
      <c r="A97" s="198" t="s">
        <v>1008</v>
      </c>
      <c r="B97" s="12" t="s">
        <v>471</v>
      </c>
      <c r="C97" s="23" t="s">
        <v>315</v>
      </c>
      <c r="D97" s="20"/>
      <c r="E97" s="20" t="s">
        <v>1023</v>
      </c>
      <c r="F97" s="20"/>
      <c r="G97" s="20"/>
      <c r="H97" s="20"/>
      <c r="I97" s="20"/>
      <c r="J97" s="20"/>
      <c r="K97" s="20"/>
      <c r="L97" s="59">
        <f t="shared" si="76"/>
        <v>0</v>
      </c>
      <c r="M97" s="16">
        <v>54688</v>
      </c>
      <c r="N97" s="20"/>
      <c r="O97" s="20"/>
      <c r="P97" s="20"/>
      <c r="Q97" s="20"/>
      <c r="R97" s="20"/>
      <c r="S97" s="59">
        <f t="shared" si="77"/>
        <v>54688</v>
      </c>
      <c r="T97" s="20"/>
      <c r="U97" s="20"/>
      <c r="V97" s="16"/>
      <c r="W97" s="20"/>
      <c r="X97" s="20"/>
      <c r="Y97" s="20"/>
      <c r="Z97" s="59">
        <f t="shared" si="78"/>
        <v>0</v>
      </c>
      <c r="AA97" s="20"/>
      <c r="AB97" s="20"/>
      <c r="AC97" s="20"/>
      <c r="AD97" s="20"/>
      <c r="AE97" s="20"/>
      <c r="AF97" s="20"/>
      <c r="AG97" s="59">
        <f t="shared" si="79"/>
        <v>0</v>
      </c>
      <c r="AH97" s="20"/>
      <c r="AI97" s="20"/>
      <c r="AJ97" s="20"/>
      <c r="AK97" s="20"/>
      <c r="AL97" s="20"/>
      <c r="AM97" s="20"/>
      <c r="AN97" s="59">
        <f t="shared" si="80"/>
        <v>0</v>
      </c>
      <c r="AO97" s="20"/>
      <c r="AP97" s="20"/>
      <c r="AQ97" s="20"/>
      <c r="AR97" s="20"/>
      <c r="AS97" s="20"/>
      <c r="AT97" s="20"/>
      <c r="AU97" s="59">
        <f t="shared" si="81"/>
        <v>0</v>
      </c>
      <c r="AV97" s="20"/>
      <c r="AW97" s="20"/>
      <c r="AX97" s="20"/>
      <c r="AY97" s="20"/>
      <c r="AZ97" s="20"/>
      <c r="BA97" s="20"/>
      <c r="BB97" s="59">
        <f t="shared" si="82"/>
        <v>0</v>
      </c>
      <c r="BC97" s="60">
        <f t="shared" si="83"/>
        <v>54688</v>
      </c>
      <c r="BD97" s="23" t="s">
        <v>475</v>
      </c>
      <c r="BE97" s="20">
        <v>2022</v>
      </c>
      <c r="BF97" s="20">
        <v>2022</v>
      </c>
      <c r="BG97" s="201" t="s">
        <v>474</v>
      </c>
    </row>
    <row r="98" spans="1:59" s="15" customFormat="1" ht="60" customHeight="1" x14ac:dyDescent="0.25">
      <c r="A98" s="198" t="s">
        <v>1009</v>
      </c>
      <c r="B98" s="12" t="s">
        <v>252</v>
      </c>
      <c r="C98" s="23" t="s">
        <v>315</v>
      </c>
      <c r="D98" s="20"/>
      <c r="E98" s="19" t="s">
        <v>1024</v>
      </c>
      <c r="F98" s="20"/>
      <c r="G98" s="20"/>
      <c r="H98" s="20"/>
      <c r="I98" s="20"/>
      <c r="J98" s="20"/>
      <c r="K98" s="20"/>
      <c r="L98" s="59">
        <f t="shared" si="76"/>
        <v>0</v>
      </c>
      <c r="M98" s="16">
        <v>64197</v>
      </c>
      <c r="N98" s="20"/>
      <c r="O98" s="20"/>
      <c r="P98" s="20"/>
      <c r="Q98" s="20"/>
      <c r="R98" s="20"/>
      <c r="S98" s="59">
        <f t="shared" si="77"/>
        <v>64197</v>
      </c>
      <c r="T98" s="20"/>
      <c r="U98" s="20"/>
      <c r="V98" s="20"/>
      <c r="W98" s="20"/>
      <c r="X98" s="20"/>
      <c r="Y98" s="20"/>
      <c r="Z98" s="59">
        <f t="shared" si="78"/>
        <v>0</v>
      </c>
      <c r="AA98" s="20"/>
      <c r="AB98" s="20"/>
      <c r="AC98" s="20"/>
      <c r="AD98" s="20"/>
      <c r="AE98" s="20"/>
      <c r="AF98" s="20"/>
      <c r="AG98" s="59">
        <f t="shared" si="79"/>
        <v>0</v>
      </c>
      <c r="AH98" s="20"/>
      <c r="AI98" s="20"/>
      <c r="AJ98" s="20"/>
      <c r="AK98" s="20"/>
      <c r="AL98" s="20"/>
      <c r="AM98" s="20"/>
      <c r="AN98" s="59">
        <f t="shared" si="80"/>
        <v>0</v>
      </c>
      <c r="AO98" s="20"/>
      <c r="AP98" s="20"/>
      <c r="AQ98" s="20"/>
      <c r="AR98" s="20"/>
      <c r="AS98" s="20"/>
      <c r="AT98" s="20"/>
      <c r="AU98" s="59">
        <f t="shared" si="81"/>
        <v>0</v>
      </c>
      <c r="AV98" s="20"/>
      <c r="AW98" s="20"/>
      <c r="AX98" s="20"/>
      <c r="AY98" s="20"/>
      <c r="AZ98" s="20"/>
      <c r="BA98" s="20"/>
      <c r="BB98" s="59">
        <f t="shared" si="82"/>
        <v>0</v>
      </c>
      <c r="BC98" s="60">
        <f t="shared" si="83"/>
        <v>64197</v>
      </c>
      <c r="BD98" s="23" t="s">
        <v>147</v>
      </c>
      <c r="BE98" s="20">
        <v>2022</v>
      </c>
      <c r="BF98" s="20">
        <v>2022</v>
      </c>
      <c r="BG98" s="201" t="s">
        <v>474</v>
      </c>
    </row>
    <row r="99" spans="1:59" s="15" customFormat="1" ht="90" x14ac:dyDescent="0.25">
      <c r="A99" s="198" t="s">
        <v>1010</v>
      </c>
      <c r="B99" s="12" t="s">
        <v>386</v>
      </c>
      <c r="C99" s="23" t="s">
        <v>315</v>
      </c>
      <c r="D99" s="20"/>
      <c r="E99" s="23" t="s">
        <v>1025</v>
      </c>
      <c r="F99" s="20"/>
      <c r="G99" s="20"/>
      <c r="H99" s="20"/>
      <c r="I99" s="20"/>
      <c r="J99" s="20"/>
      <c r="K99" s="20"/>
      <c r="L99" s="59">
        <f t="shared" si="76"/>
        <v>0</v>
      </c>
      <c r="M99" s="16"/>
      <c r="N99" s="20"/>
      <c r="O99" s="20"/>
      <c r="P99" s="20"/>
      <c r="Q99" s="20"/>
      <c r="R99" s="20"/>
      <c r="S99" s="59">
        <f t="shared" si="77"/>
        <v>0</v>
      </c>
      <c r="T99" s="20"/>
      <c r="U99" s="20"/>
      <c r="V99" s="16">
        <v>2212054</v>
      </c>
      <c r="W99" s="20"/>
      <c r="X99" s="20"/>
      <c r="Y99" s="20"/>
      <c r="Z99" s="59">
        <f t="shared" si="78"/>
        <v>2212054</v>
      </c>
      <c r="AA99" s="20"/>
      <c r="AB99" s="20"/>
      <c r="AC99" s="20"/>
      <c r="AD99" s="20"/>
      <c r="AE99" s="20"/>
      <c r="AF99" s="20"/>
      <c r="AG99" s="59">
        <f t="shared" si="79"/>
        <v>0</v>
      </c>
      <c r="AH99" s="20"/>
      <c r="AI99" s="20"/>
      <c r="AJ99" s="20"/>
      <c r="AK99" s="20"/>
      <c r="AL99" s="20"/>
      <c r="AM99" s="20"/>
      <c r="AN99" s="59">
        <f t="shared" si="80"/>
        <v>0</v>
      </c>
      <c r="AO99" s="20"/>
      <c r="AP99" s="20"/>
      <c r="AQ99" s="20"/>
      <c r="AR99" s="20"/>
      <c r="AS99" s="20"/>
      <c r="AT99" s="20"/>
      <c r="AU99" s="59">
        <f t="shared" si="81"/>
        <v>0</v>
      </c>
      <c r="AV99" s="20"/>
      <c r="AW99" s="20"/>
      <c r="AX99" s="20"/>
      <c r="AY99" s="20"/>
      <c r="AZ99" s="20"/>
      <c r="BA99" s="20"/>
      <c r="BB99" s="59">
        <f t="shared" si="82"/>
        <v>0</v>
      </c>
      <c r="BC99" s="60">
        <f t="shared" si="83"/>
        <v>2212054</v>
      </c>
      <c r="BD99" s="23" t="s">
        <v>478</v>
      </c>
      <c r="BE99" s="20">
        <v>2023</v>
      </c>
      <c r="BF99" s="20">
        <v>2023</v>
      </c>
      <c r="BG99" s="201" t="s">
        <v>474</v>
      </c>
    </row>
    <row r="100" spans="1:59" s="15" customFormat="1" ht="110.45" customHeight="1" x14ac:dyDescent="0.25">
      <c r="A100" s="198" t="s">
        <v>1011</v>
      </c>
      <c r="B100" s="12" t="s">
        <v>253</v>
      </c>
      <c r="C100" s="23" t="s">
        <v>315</v>
      </c>
      <c r="D100" s="20"/>
      <c r="E100" s="23" t="s">
        <v>1026</v>
      </c>
      <c r="F100" s="20"/>
      <c r="G100" s="20"/>
      <c r="H100" s="20"/>
      <c r="I100" s="20"/>
      <c r="J100" s="20"/>
      <c r="K100" s="20"/>
      <c r="L100" s="59">
        <f t="shared" si="76"/>
        <v>0</v>
      </c>
      <c r="M100" s="20"/>
      <c r="N100" s="20"/>
      <c r="O100" s="20"/>
      <c r="P100" s="20"/>
      <c r="Q100" s="20"/>
      <c r="R100" s="20"/>
      <c r="S100" s="59">
        <f t="shared" si="77"/>
        <v>0</v>
      </c>
      <c r="T100" s="16">
        <v>104000</v>
      </c>
      <c r="U100" s="20"/>
      <c r="V100" s="20"/>
      <c r="W100" s="20"/>
      <c r="X100" s="20"/>
      <c r="Y100" s="20"/>
      <c r="Z100" s="59">
        <f t="shared" si="78"/>
        <v>104000</v>
      </c>
      <c r="AA100" s="20"/>
      <c r="AB100" s="20"/>
      <c r="AC100" s="20"/>
      <c r="AD100" s="20"/>
      <c r="AE100" s="20"/>
      <c r="AF100" s="20"/>
      <c r="AG100" s="59">
        <f t="shared" si="79"/>
        <v>0</v>
      </c>
      <c r="AH100" s="20"/>
      <c r="AI100" s="20"/>
      <c r="AJ100" s="20"/>
      <c r="AK100" s="20"/>
      <c r="AL100" s="20"/>
      <c r="AM100" s="20"/>
      <c r="AN100" s="59">
        <f t="shared" si="80"/>
        <v>0</v>
      </c>
      <c r="AO100" s="20"/>
      <c r="AP100" s="20"/>
      <c r="AQ100" s="20"/>
      <c r="AR100" s="20"/>
      <c r="AS100" s="20"/>
      <c r="AT100" s="20"/>
      <c r="AU100" s="59">
        <f t="shared" si="81"/>
        <v>0</v>
      </c>
      <c r="AV100" s="20"/>
      <c r="AW100" s="20"/>
      <c r="AX100" s="20"/>
      <c r="AY100" s="20"/>
      <c r="AZ100" s="20"/>
      <c r="BA100" s="20"/>
      <c r="BB100" s="59">
        <f t="shared" si="82"/>
        <v>0</v>
      </c>
      <c r="BC100" s="60">
        <f t="shared" si="83"/>
        <v>104000</v>
      </c>
      <c r="BD100" s="23" t="s">
        <v>479</v>
      </c>
      <c r="BE100" s="20">
        <v>2023</v>
      </c>
      <c r="BF100" s="20">
        <v>2023</v>
      </c>
      <c r="BG100" s="201" t="s">
        <v>474</v>
      </c>
    </row>
    <row r="101" spans="1:59" s="15" customFormat="1" ht="101.25" customHeight="1" x14ac:dyDescent="0.25">
      <c r="A101" s="198" t="s">
        <v>1012</v>
      </c>
      <c r="B101" s="12" t="s">
        <v>254</v>
      </c>
      <c r="C101" s="23" t="s">
        <v>315</v>
      </c>
      <c r="D101" s="20"/>
      <c r="E101" s="19" t="s">
        <v>1027</v>
      </c>
      <c r="F101" s="20"/>
      <c r="G101" s="20"/>
      <c r="H101" s="20"/>
      <c r="I101" s="20"/>
      <c r="J101" s="20"/>
      <c r="K101" s="20"/>
      <c r="L101" s="59">
        <f t="shared" si="76"/>
        <v>0</v>
      </c>
      <c r="M101" s="16">
        <f>62711+22430</f>
        <v>85141</v>
      </c>
      <c r="N101" s="20"/>
      <c r="O101" s="20"/>
      <c r="P101" s="20"/>
      <c r="Q101" s="20"/>
      <c r="R101" s="20"/>
      <c r="S101" s="59">
        <f t="shared" si="77"/>
        <v>85141</v>
      </c>
      <c r="T101" s="16"/>
      <c r="U101" s="20"/>
      <c r="V101" s="20"/>
      <c r="W101" s="20"/>
      <c r="X101" s="20"/>
      <c r="Y101" s="20"/>
      <c r="Z101" s="59">
        <f t="shared" si="78"/>
        <v>0</v>
      </c>
      <c r="AA101" s="20"/>
      <c r="AB101" s="20"/>
      <c r="AC101" s="20"/>
      <c r="AD101" s="20"/>
      <c r="AE101" s="20"/>
      <c r="AF101" s="20"/>
      <c r="AG101" s="59">
        <f t="shared" si="79"/>
        <v>0</v>
      </c>
      <c r="AH101" s="20"/>
      <c r="AI101" s="20"/>
      <c r="AJ101" s="20"/>
      <c r="AK101" s="20"/>
      <c r="AL101" s="20"/>
      <c r="AM101" s="20"/>
      <c r="AN101" s="59">
        <f t="shared" si="80"/>
        <v>0</v>
      </c>
      <c r="AO101" s="20"/>
      <c r="AP101" s="20"/>
      <c r="AQ101" s="20"/>
      <c r="AR101" s="20"/>
      <c r="AS101" s="20"/>
      <c r="AT101" s="20"/>
      <c r="AU101" s="59">
        <f t="shared" si="81"/>
        <v>0</v>
      </c>
      <c r="AV101" s="20"/>
      <c r="AW101" s="20"/>
      <c r="AX101" s="20"/>
      <c r="AY101" s="20"/>
      <c r="AZ101" s="20"/>
      <c r="BA101" s="20"/>
      <c r="BB101" s="59">
        <f t="shared" si="82"/>
        <v>0</v>
      </c>
      <c r="BC101" s="60">
        <f t="shared" si="83"/>
        <v>85141</v>
      </c>
      <c r="BD101" s="55" t="s">
        <v>294</v>
      </c>
      <c r="BE101" s="20">
        <v>2022</v>
      </c>
      <c r="BF101" s="20">
        <v>2022</v>
      </c>
      <c r="BG101" s="201" t="s">
        <v>474</v>
      </c>
    </row>
    <row r="102" spans="1:59" s="15" customFormat="1" ht="144" customHeight="1" x14ac:dyDescent="0.25">
      <c r="A102" s="198" t="s">
        <v>1013</v>
      </c>
      <c r="B102" s="149" t="s">
        <v>220</v>
      </c>
      <c r="C102" s="23" t="s">
        <v>315</v>
      </c>
      <c r="D102" s="20"/>
      <c r="E102" s="23" t="s">
        <v>1028</v>
      </c>
      <c r="F102" s="21">
        <v>70680</v>
      </c>
      <c r="G102" s="20"/>
      <c r="H102" s="20"/>
      <c r="I102" s="20"/>
      <c r="J102" s="21">
        <v>400520</v>
      </c>
      <c r="K102" s="20" t="s">
        <v>144</v>
      </c>
      <c r="L102" s="59">
        <f t="shared" si="76"/>
        <v>471200</v>
      </c>
      <c r="M102" s="21">
        <v>17670</v>
      </c>
      <c r="N102" s="20"/>
      <c r="O102" s="20"/>
      <c r="P102" s="20"/>
      <c r="Q102" s="21">
        <v>100130</v>
      </c>
      <c r="R102" s="20" t="s">
        <v>144</v>
      </c>
      <c r="S102" s="59">
        <f t="shared" si="77"/>
        <v>117800</v>
      </c>
      <c r="T102" s="20"/>
      <c r="U102" s="20"/>
      <c r="V102" s="20"/>
      <c r="W102" s="20"/>
      <c r="X102" s="20"/>
      <c r="Y102" s="20"/>
      <c r="Z102" s="59">
        <f t="shared" si="78"/>
        <v>0</v>
      </c>
      <c r="AA102" s="20"/>
      <c r="AB102" s="20"/>
      <c r="AC102" s="20"/>
      <c r="AD102" s="20"/>
      <c r="AE102" s="20"/>
      <c r="AF102" s="20"/>
      <c r="AG102" s="59">
        <f t="shared" si="79"/>
        <v>0</v>
      </c>
      <c r="AH102" s="20"/>
      <c r="AI102" s="20"/>
      <c r="AJ102" s="20"/>
      <c r="AK102" s="20"/>
      <c r="AL102" s="20"/>
      <c r="AM102" s="20"/>
      <c r="AN102" s="59">
        <f t="shared" si="80"/>
        <v>0</v>
      </c>
      <c r="AO102" s="20"/>
      <c r="AP102" s="20"/>
      <c r="AQ102" s="20"/>
      <c r="AR102" s="20"/>
      <c r="AS102" s="20"/>
      <c r="AT102" s="20"/>
      <c r="AU102" s="59">
        <f t="shared" si="81"/>
        <v>0</v>
      </c>
      <c r="AV102" s="16"/>
      <c r="AW102" s="23"/>
      <c r="AX102" s="20"/>
      <c r="AY102" s="20"/>
      <c r="AZ102" s="20"/>
      <c r="BA102" s="20"/>
      <c r="BB102" s="20"/>
      <c r="BC102" s="60">
        <f t="shared" si="83"/>
        <v>589000</v>
      </c>
      <c r="BD102" s="23" t="s">
        <v>482</v>
      </c>
      <c r="BE102" s="20">
        <v>2021</v>
      </c>
      <c r="BF102" s="20">
        <v>2022</v>
      </c>
      <c r="BG102" s="201" t="s">
        <v>279</v>
      </c>
    </row>
    <row r="103" spans="1:59" s="15" customFormat="1" ht="189" customHeight="1" x14ac:dyDescent="0.25">
      <c r="A103" s="198" t="s">
        <v>1014</v>
      </c>
      <c r="B103" s="12" t="s">
        <v>255</v>
      </c>
      <c r="C103" s="23" t="s">
        <v>315</v>
      </c>
      <c r="D103" s="20"/>
      <c r="E103" s="23" t="s">
        <v>1029</v>
      </c>
      <c r="F103" s="20"/>
      <c r="G103" s="20"/>
      <c r="H103" s="20"/>
      <c r="I103" s="20"/>
      <c r="J103" s="20"/>
      <c r="K103" s="20"/>
      <c r="L103" s="59">
        <f t="shared" si="76"/>
        <v>0</v>
      </c>
      <c r="M103" s="16">
        <v>32469</v>
      </c>
      <c r="N103" s="20"/>
      <c r="O103" s="20"/>
      <c r="P103" s="20"/>
      <c r="Q103" s="20"/>
      <c r="R103" s="20"/>
      <c r="S103" s="59">
        <f t="shared" si="77"/>
        <v>32469</v>
      </c>
      <c r="T103" s="16">
        <v>22430</v>
      </c>
      <c r="U103" s="20"/>
      <c r="V103" s="20"/>
      <c r="W103" s="20"/>
      <c r="X103" s="20"/>
      <c r="Y103" s="20"/>
      <c r="Z103" s="59">
        <f t="shared" si="78"/>
        <v>22430</v>
      </c>
      <c r="AA103" s="20"/>
      <c r="AB103" s="20"/>
      <c r="AC103" s="20"/>
      <c r="AD103" s="20"/>
      <c r="AE103" s="20"/>
      <c r="AF103" s="20"/>
      <c r="AG103" s="59">
        <f t="shared" si="79"/>
        <v>0</v>
      </c>
      <c r="AH103" s="20"/>
      <c r="AI103" s="20"/>
      <c r="AJ103" s="20"/>
      <c r="AK103" s="20"/>
      <c r="AL103" s="20"/>
      <c r="AM103" s="20"/>
      <c r="AN103" s="59">
        <f t="shared" si="80"/>
        <v>0</v>
      </c>
      <c r="AO103" s="20"/>
      <c r="AP103" s="20"/>
      <c r="AQ103" s="20"/>
      <c r="AR103" s="20"/>
      <c r="AS103" s="20"/>
      <c r="AT103" s="20"/>
      <c r="AU103" s="59">
        <f t="shared" si="81"/>
        <v>0</v>
      </c>
      <c r="AV103" s="20"/>
      <c r="AW103" s="20"/>
      <c r="AX103" s="20"/>
      <c r="AY103" s="20"/>
      <c r="AZ103" s="20"/>
      <c r="BA103" s="20"/>
      <c r="BB103" s="59">
        <f t="shared" si="82"/>
        <v>0</v>
      </c>
      <c r="BC103" s="60">
        <f t="shared" si="83"/>
        <v>54899</v>
      </c>
      <c r="BD103" s="57" t="s">
        <v>256</v>
      </c>
      <c r="BE103" s="20">
        <v>2022</v>
      </c>
      <c r="BF103" s="20">
        <v>2023</v>
      </c>
      <c r="BG103" s="201" t="s">
        <v>474</v>
      </c>
    </row>
    <row r="104" spans="1:59" ht="25.15" customHeight="1" x14ac:dyDescent="0.25">
      <c r="A104" s="288" t="s">
        <v>930</v>
      </c>
      <c r="B104" s="289"/>
      <c r="C104" s="289"/>
      <c r="D104" s="289"/>
      <c r="E104" s="289"/>
      <c r="F104" s="289"/>
      <c r="G104" s="289"/>
      <c r="H104" s="289"/>
      <c r="I104" s="289"/>
      <c r="J104" s="289"/>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89"/>
      <c r="AP104" s="289"/>
      <c r="AQ104" s="289"/>
      <c r="AR104" s="289"/>
      <c r="AS104" s="289"/>
      <c r="AT104" s="289"/>
      <c r="AU104" s="289"/>
      <c r="AV104" s="289"/>
      <c r="AW104" s="289"/>
      <c r="AX104" s="289"/>
      <c r="AY104" s="289"/>
      <c r="AZ104" s="289"/>
      <c r="BA104" s="289"/>
      <c r="BB104" s="289"/>
      <c r="BC104" s="289"/>
      <c r="BD104" s="289"/>
      <c r="BE104" s="289"/>
      <c r="BF104" s="289"/>
      <c r="BG104" s="290"/>
    </row>
    <row r="105" spans="1:59" ht="123.75" customHeight="1" x14ac:dyDescent="0.25">
      <c r="A105" s="198" t="s">
        <v>580</v>
      </c>
      <c r="B105" s="115" t="s">
        <v>371</v>
      </c>
      <c r="C105" s="23" t="s">
        <v>315</v>
      </c>
      <c r="D105" s="10"/>
      <c r="E105" s="25" t="s">
        <v>1030</v>
      </c>
      <c r="F105" s="69"/>
      <c r="G105" s="69"/>
      <c r="H105" s="69"/>
      <c r="I105" s="69"/>
      <c r="J105" s="69"/>
      <c r="K105" s="20"/>
      <c r="L105" s="58"/>
      <c r="M105" s="20">
        <v>25000</v>
      </c>
      <c r="N105" s="20"/>
      <c r="O105" s="20"/>
      <c r="P105" s="20"/>
      <c r="Q105" s="20"/>
      <c r="R105" s="20"/>
      <c r="S105" s="58"/>
      <c r="T105" s="20">
        <v>25000</v>
      </c>
      <c r="U105" s="20"/>
      <c r="V105" s="20"/>
      <c r="W105" s="20"/>
      <c r="X105" s="20"/>
      <c r="Y105" s="20"/>
      <c r="Z105" s="59">
        <f t="shared" si="78"/>
        <v>25000</v>
      </c>
      <c r="AA105" s="20"/>
      <c r="AB105" s="20"/>
      <c r="AC105" s="20"/>
      <c r="AD105" s="20"/>
      <c r="AE105" s="20"/>
      <c r="AF105" s="20"/>
      <c r="AG105" s="59"/>
      <c r="AH105" s="20"/>
      <c r="AI105" s="20"/>
      <c r="AJ105" s="20"/>
      <c r="AK105" s="20"/>
      <c r="AL105" s="20"/>
      <c r="AM105" s="20"/>
      <c r="AN105" s="59"/>
      <c r="AO105" s="20"/>
      <c r="AP105" s="20"/>
      <c r="AQ105" s="20"/>
      <c r="AR105" s="20"/>
      <c r="AS105" s="20"/>
      <c r="AT105" s="20"/>
      <c r="AU105" s="59"/>
      <c r="AV105" s="20"/>
      <c r="AW105" s="20"/>
      <c r="AX105" s="20"/>
      <c r="AY105" s="20"/>
      <c r="AZ105" s="20"/>
      <c r="BA105" s="20"/>
      <c r="BB105" s="59"/>
      <c r="BC105" s="60">
        <f t="shared" ref="BC105:BC111" si="84">BB105+AU105+AN105+AG105+Z105+S105+L105</f>
        <v>25000</v>
      </c>
      <c r="BD105" s="25" t="s">
        <v>372</v>
      </c>
      <c r="BE105" s="69">
        <v>2022</v>
      </c>
      <c r="BF105" s="69">
        <v>2023</v>
      </c>
      <c r="BG105" s="185" t="s">
        <v>279</v>
      </c>
    </row>
    <row r="106" spans="1:59" ht="75" customHeight="1" x14ac:dyDescent="0.25">
      <c r="A106" s="198" t="s">
        <v>581</v>
      </c>
      <c r="B106" s="25" t="s">
        <v>148</v>
      </c>
      <c r="C106" s="23" t="s">
        <v>315</v>
      </c>
      <c r="D106" s="10"/>
      <c r="E106" s="120" t="s">
        <v>1031</v>
      </c>
      <c r="F106" s="69"/>
      <c r="G106" s="69"/>
      <c r="H106" s="69"/>
      <c r="I106" s="69"/>
      <c r="J106" s="69"/>
      <c r="K106" s="20"/>
      <c r="L106" s="58">
        <f t="shared" ref="L106:L111" si="85">F106+G106+H106+J106</f>
        <v>0</v>
      </c>
      <c r="M106" s="20">
        <v>25710</v>
      </c>
      <c r="N106" s="20"/>
      <c r="O106" s="20"/>
      <c r="P106" s="20"/>
      <c r="Q106" s="20"/>
      <c r="R106" s="20"/>
      <c r="S106" s="58">
        <f t="shared" ref="S106:S111" si="86">M106+N106+O106+Q106</f>
        <v>25710</v>
      </c>
      <c r="T106" s="20"/>
      <c r="U106" s="20"/>
      <c r="V106" s="20"/>
      <c r="W106" s="20"/>
      <c r="X106" s="20"/>
      <c r="Y106" s="20"/>
      <c r="Z106" s="59">
        <f t="shared" si="78"/>
        <v>0</v>
      </c>
      <c r="AA106" s="20"/>
      <c r="AB106" s="20"/>
      <c r="AC106" s="20"/>
      <c r="AD106" s="20"/>
      <c r="AE106" s="20"/>
      <c r="AF106" s="20"/>
      <c r="AG106" s="59">
        <f t="shared" ref="AG106:AG111" si="87">AA106+AB106+AC106+AE106</f>
        <v>0</v>
      </c>
      <c r="AH106" s="20"/>
      <c r="AI106" s="20"/>
      <c r="AJ106" s="20"/>
      <c r="AK106" s="20"/>
      <c r="AL106" s="20"/>
      <c r="AM106" s="20"/>
      <c r="AN106" s="59">
        <f t="shared" ref="AN106:AN111" si="88">AH106+AI106+AJ106+AL106</f>
        <v>0</v>
      </c>
      <c r="AO106" s="20"/>
      <c r="AP106" s="20"/>
      <c r="AQ106" s="20"/>
      <c r="AR106" s="20"/>
      <c r="AS106" s="20"/>
      <c r="AT106" s="20"/>
      <c r="AU106" s="59">
        <f t="shared" ref="AU106:AU111" si="89">AO106+AP106+AQ106+AS106</f>
        <v>0</v>
      </c>
      <c r="AV106" s="20"/>
      <c r="AW106" s="20"/>
      <c r="AX106" s="20"/>
      <c r="AY106" s="20"/>
      <c r="AZ106" s="20"/>
      <c r="BA106" s="20"/>
      <c r="BB106" s="59">
        <f t="shared" ref="BB106:BB111" si="90">AV106+AW106+AX106+AZ106</f>
        <v>0</v>
      </c>
      <c r="BC106" s="60">
        <f t="shared" si="84"/>
        <v>25710</v>
      </c>
      <c r="BD106" s="25" t="s">
        <v>149</v>
      </c>
      <c r="BE106" s="69">
        <v>2022</v>
      </c>
      <c r="BF106" s="69">
        <v>2022</v>
      </c>
      <c r="BG106" s="204" t="s">
        <v>450</v>
      </c>
    </row>
    <row r="107" spans="1:59" ht="39.75" customHeight="1" x14ac:dyDescent="0.25">
      <c r="A107" s="198" t="s">
        <v>582</v>
      </c>
      <c r="B107" s="25" t="s">
        <v>150</v>
      </c>
      <c r="C107" s="23" t="s">
        <v>315</v>
      </c>
      <c r="D107" s="10"/>
      <c r="E107" s="25" t="s">
        <v>1032</v>
      </c>
      <c r="F107" s="69"/>
      <c r="G107" s="69"/>
      <c r="H107" s="69"/>
      <c r="I107" s="69"/>
      <c r="J107" s="69"/>
      <c r="K107" s="20"/>
      <c r="L107" s="58">
        <f t="shared" si="85"/>
        <v>0</v>
      </c>
      <c r="M107" s="20">
        <v>25000</v>
      </c>
      <c r="N107" s="20"/>
      <c r="O107" s="20"/>
      <c r="P107" s="20"/>
      <c r="Q107" s="20"/>
      <c r="R107" s="20"/>
      <c r="S107" s="58">
        <f t="shared" si="86"/>
        <v>25000</v>
      </c>
      <c r="T107" s="20">
        <v>25000</v>
      </c>
      <c r="U107" s="20"/>
      <c r="V107" s="20"/>
      <c r="W107" s="20"/>
      <c r="X107" s="20"/>
      <c r="Y107" s="20"/>
      <c r="Z107" s="59">
        <f t="shared" si="78"/>
        <v>25000</v>
      </c>
      <c r="AA107" s="20"/>
      <c r="AB107" s="20"/>
      <c r="AC107" s="20"/>
      <c r="AD107" s="20"/>
      <c r="AE107" s="20"/>
      <c r="AF107" s="20"/>
      <c r="AG107" s="59">
        <f t="shared" si="87"/>
        <v>0</v>
      </c>
      <c r="AH107" s="20"/>
      <c r="AI107" s="20"/>
      <c r="AJ107" s="20"/>
      <c r="AK107" s="20"/>
      <c r="AL107" s="20"/>
      <c r="AM107" s="20"/>
      <c r="AN107" s="59">
        <f t="shared" si="88"/>
        <v>0</v>
      </c>
      <c r="AO107" s="20"/>
      <c r="AP107" s="20"/>
      <c r="AQ107" s="20"/>
      <c r="AR107" s="20"/>
      <c r="AS107" s="20"/>
      <c r="AT107" s="20"/>
      <c r="AU107" s="59">
        <f t="shared" si="89"/>
        <v>0</v>
      </c>
      <c r="AV107" s="20"/>
      <c r="AW107" s="20"/>
      <c r="AX107" s="20"/>
      <c r="AY107" s="20"/>
      <c r="AZ107" s="20"/>
      <c r="BA107" s="20"/>
      <c r="BB107" s="59">
        <f t="shared" si="90"/>
        <v>0</v>
      </c>
      <c r="BC107" s="60">
        <f t="shared" si="84"/>
        <v>50000</v>
      </c>
      <c r="BD107" s="25" t="s">
        <v>151</v>
      </c>
      <c r="BE107" s="69">
        <v>2022</v>
      </c>
      <c r="BF107" s="69">
        <v>2023</v>
      </c>
      <c r="BG107" s="185" t="s">
        <v>480</v>
      </c>
    </row>
    <row r="108" spans="1:59" ht="113.25" customHeight="1" x14ac:dyDescent="0.25">
      <c r="A108" s="198" t="s">
        <v>583</v>
      </c>
      <c r="B108" s="25" t="s">
        <v>152</v>
      </c>
      <c r="C108" s="23" t="s">
        <v>315</v>
      </c>
      <c r="D108" s="10"/>
      <c r="E108" s="25" t="s">
        <v>1033</v>
      </c>
      <c r="F108" s="69"/>
      <c r="G108" s="69"/>
      <c r="H108" s="69">
        <v>31762</v>
      </c>
      <c r="I108" s="69" t="s">
        <v>154</v>
      </c>
      <c r="J108" s="69"/>
      <c r="K108" s="20"/>
      <c r="L108" s="58">
        <f t="shared" si="85"/>
        <v>31762</v>
      </c>
      <c r="M108" s="20"/>
      <c r="N108" s="20"/>
      <c r="O108" s="20"/>
      <c r="P108" s="20"/>
      <c r="Q108" s="20"/>
      <c r="R108" s="20"/>
      <c r="S108" s="58">
        <f t="shared" si="86"/>
        <v>0</v>
      </c>
      <c r="T108" s="20"/>
      <c r="U108" s="20"/>
      <c r="V108" s="20"/>
      <c r="W108" s="20"/>
      <c r="X108" s="20"/>
      <c r="Y108" s="20"/>
      <c r="Z108" s="59">
        <f t="shared" si="78"/>
        <v>0</v>
      </c>
      <c r="AA108" s="20"/>
      <c r="AB108" s="20"/>
      <c r="AC108" s="20"/>
      <c r="AD108" s="20"/>
      <c r="AE108" s="20"/>
      <c r="AF108" s="20"/>
      <c r="AG108" s="59">
        <f t="shared" si="87"/>
        <v>0</v>
      </c>
      <c r="AH108" s="20"/>
      <c r="AI108" s="20"/>
      <c r="AJ108" s="20"/>
      <c r="AK108" s="20"/>
      <c r="AL108" s="20"/>
      <c r="AM108" s="20"/>
      <c r="AN108" s="59">
        <f t="shared" si="88"/>
        <v>0</v>
      </c>
      <c r="AO108" s="20"/>
      <c r="AP108" s="20"/>
      <c r="AQ108" s="20"/>
      <c r="AR108" s="20"/>
      <c r="AS108" s="20"/>
      <c r="AT108" s="20"/>
      <c r="AU108" s="59">
        <f t="shared" si="89"/>
        <v>0</v>
      </c>
      <c r="AV108" s="20"/>
      <c r="AW108" s="20"/>
      <c r="AX108" s="20"/>
      <c r="AY108" s="20"/>
      <c r="AZ108" s="20"/>
      <c r="BA108" s="20"/>
      <c r="BB108" s="59">
        <f t="shared" si="90"/>
        <v>0</v>
      </c>
      <c r="BC108" s="60">
        <f t="shared" si="84"/>
        <v>31762</v>
      </c>
      <c r="BD108" s="25" t="s">
        <v>153</v>
      </c>
      <c r="BE108" s="69">
        <v>2021</v>
      </c>
      <c r="BF108" s="69">
        <v>2022</v>
      </c>
      <c r="BG108" s="185" t="s">
        <v>480</v>
      </c>
    </row>
    <row r="109" spans="1:59" ht="84.75" customHeight="1" x14ac:dyDescent="0.25">
      <c r="A109" s="198" t="s">
        <v>584</v>
      </c>
      <c r="B109" s="25" t="s">
        <v>155</v>
      </c>
      <c r="C109" s="23" t="s">
        <v>315</v>
      </c>
      <c r="D109" s="10"/>
      <c r="E109" s="25" t="s">
        <v>1034</v>
      </c>
      <c r="F109" s="69">
        <v>97374</v>
      </c>
      <c r="G109" s="69"/>
      <c r="H109" s="69">
        <v>162000</v>
      </c>
      <c r="I109" s="69" t="s">
        <v>154</v>
      </c>
      <c r="J109" s="69"/>
      <c r="K109" s="20"/>
      <c r="L109" s="58">
        <f t="shared" si="85"/>
        <v>259374</v>
      </c>
      <c r="M109" s="20"/>
      <c r="N109" s="20"/>
      <c r="O109" s="20"/>
      <c r="P109" s="20"/>
      <c r="Q109" s="20"/>
      <c r="R109" s="20"/>
      <c r="S109" s="58">
        <f t="shared" si="86"/>
        <v>0</v>
      </c>
      <c r="T109" s="20"/>
      <c r="U109" s="20"/>
      <c r="V109" s="20"/>
      <c r="W109" s="20"/>
      <c r="X109" s="20"/>
      <c r="Y109" s="20"/>
      <c r="Z109" s="59">
        <f t="shared" si="78"/>
        <v>0</v>
      </c>
      <c r="AA109" s="20"/>
      <c r="AB109" s="20"/>
      <c r="AC109" s="20"/>
      <c r="AD109" s="20"/>
      <c r="AE109" s="20"/>
      <c r="AF109" s="20"/>
      <c r="AG109" s="59">
        <f t="shared" si="87"/>
        <v>0</v>
      </c>
      <c r="AH109" s="20"/>
      <c r="AI109" s="20"/>
      <c r="AJ109" s="20"/>
      <c r="AK109" s="20"/>
      <c r="AL109" s="20"/>
      <c r="AM109" s="20"/>
      <c r="AN109" s="59">
        <f t="shared" si="88"/>
        <v>0</v>
      </c>
      <c r="AO109" s="20"/>
      <c r="AP109" s="20"/>
      <c r="AQ109" s="20"/>
      <c r="AR109" s="20"/>
      <c r="AS109" s="20"/>
      <c r="AT109" s="20"/>
      <c r="AU109" s="59">
        <f t="shared" si="89"/>
        <v>0</v>
      </c>
      <c r="AV109" s="20"/>
      <c r="AW109" s="20"/>
      <c r="AX109" s="20"/>
      <c r="AY109" s="20"/>
      <c r="AZ109" s="20"/>
      <c r="BA109" s="20"/>
      <c r="BB109" s="59">
        <f t="shared" si="90"/>
        <v>0</v>
      </c>
      <c r="BC109" s="60">
        <f t="shared" si="84"/>
        <v>259374</v>
      </c>
      <c r="BD109" s="25" t="s">
        <v>156</v>
      </c>
      <c r="BE109" s="69">
        <v>2021</v>
      </c>
      <c r="BF109" s="69">
        <v>2022</v>
      </c>
      <c r="BG109" s="185" t="s">
        <v>480</v>
      </c>
    </row>
    <row r="110" spans="1:59" ht="240.75" customHeight="1" x14ac:dyDescent="0.25">
      <c r="A110" s="198" t="s">
        <v>585</v>
      </c>
      <c r="B110" s="25" t="s">
        <v>157</v>
      </c>
      <c r="C110" s="23" t="s">
        <v>315</v>
      </c>
      <c r="D110" s="10"/>
      <c r="E110" s="120" t="s">
        <v>1031</v>
      </c>
      <c r="F110" s="69">
        <v>126013</v>
      </c>
      <c r="G110" s="69"/>
      <c r="H110" s="69"/>
      <c r="I110" s="69"/>
      <c r="J110" s="69">
        <v>714077</v>
      </c>
      <c r="K110" s="20" t="s">
        <v>144</v>
      </c>
      <c r="L110" s="58">
        <f t="shared" si="85"/>
        <v>840090</v>
      </c>
      <c r="M110" s="20">
        <v>84009</v>
      </c>
      <c r="N110" s="20"/>
      <c r="O110" s="20"/>
      <c r="P110" s="20"/>
      <c r="Q110" s="20">
        <v>476051</v>
      </c>
      <c r="R110" s="20" t="s">
        <v>144</v>
      </c>
      <c r="S110" s="58">
        <f t="shared" si="86"/>
        <v>560060</v>
      </c>
      <c r="T110" s="20"/>
      <c r="U110" s="20"/>
      <c r="V110" s="20"/>
      <c r="W110" s="20"/>
      <c r="X110" s="20"/>
      <c r="Y110" s="20"/>
      <c r="Z110" s="59">
        <f t="shared" si="78"/>
        <v>0</v>
      </c>
      <c r="AA110" s="20"/>
      <c r="AB110" s="20"/>
      <c r="AC110" s="20"/>
      <c r="AD110" s="20"/>
      <c r="AE110" s="20"/>
      <c r="AF110" s="20"/>
      <c r="AG110" s="59">
        <f t="shared" si="87"/>
        <v>0</v>
      </c>
      <c r="AH110" s="20"/>
      <c r="AI110" s="20"/>
      <c r="AJ110" s="20"/>
      <c r="AK110" s="20"/>
      <c r="AL110" s="20"/>
      <c r="AM110" s="20"/>
      <c r="AN110" s="59">
        <f t="shared" si="88"/>
        <v>0</v>
      </c>
      <c r="AO110" s="20"/>
      <c r="AP110" s="20"/>
      <c r="AQ110" s="20"/>
      <c r="AR110" s="20"/>
      <c r="AS110" s="20"/>
      <c r="AT110" s="20"/>
      <c r="AU110" s="59">
        <f t="shared" si="89"/>
        <v>0</v>
      </c>
      <c r="AV110" s="20"/>
      <c r="AW110" s="20"/>
      <c r="AX110" s="20"/>
      <c r="AY110" s="20"/>
      <c r="AZ110" s="20"/>
      <c r="BA110" s="20"/>
      <c r="BB110" s="59">
        <f t="shared" si="90"/>
        <v>0</v>
      </c>
      <c r="BC110" s="60">
        <f t="shared" si="84"/>
        <v>1400150</v>
      </c>
      <c r="BD110" s="25" t="s">
        <v>158</v>
      </c>
      <c r="BE110" s="69">
        <v>2021</v>
      </c>
      <c r="BF110" s="69">
        <v>2022</v>
      </c>
      <c r="BG110" s="185" t="s">
        <v>279</v>
      </c>
    </row>
    <row r="111" spans="1:59" ht="36" x14ac:dyDescent="0.25">
      <c r="A111" s="198" t="s">
        <v>586</v>
      </c>
      <c r="B111" s="25" t="s">
        <v>159</v>
      </c>
      <c r="C111" s="23" t="s">
        <v>315</v>
      </c>
      <c r="D111" s="10"/>
      <c r="E111" s="25" t="s">
        <v>1035</v>
      </c>
      <c r="F111" s="69"/>
      <c r="G111" s="69"/>
      <c r="H111" s="69"/>
      <c r="I111" s="69"/>
      <c r="J111" s="69"/>
      <c r="K111" s="20"/>
      <c r="L111" s="58">
        <f t="shared" si="85"/>
        <v>0</v>
      </c>
      <c r="M111" s="20">
        <v>222480</v>
      </c>
      <c r="N111" s="20"/>
      <c r="O111" s="20"/>
      <c r="P111" s="20"/>
      <c r="Q111" s="20">
        <v>1260720</v>
      </c>
      <c r="R111" s="20"/>
      <c r="S111" s="58">
        <f t="shared" si="86"/>
        <v>1483200</v>
      </c>
      <c r="T111" s="20">
        <v>222480</v>
      </c>
      <c r="U111" s="20"/>
      <c r="V111" s="20"/>
      <c r="W111" s="20"/>
      <c r="X111" s="20">
        <v>1260720</v>
      </c>
      <c r="Y111" s="20"/>
      <c r="Z111" s="59">
        <f t="shared" si="78"/>
        <v>1483200</v>
      </c>
      <c r="AA111" s="20"/>
      <c r="AB111" s="20"/>
      <c r="AC111" s="20"/>
      <c r="AD111" s="20"/>
      <c r="AE111" s="20"/>
      <c r="AF111" s="20"/>
      <c r="AG111" s="59">
        <f t="shared" si="87"/>
        <v>0</v>
      </c>
      <c r="AH111" s="20"/>
      <c r="AI111" s="20"/>
      <c r="AJ111" s="20"/>
      <c r="AK111" s="20"/>
      <c r="AL111" s="20"/>
      <c r="AM111" s="20"/>
      <c r="AN111" s="59">
        <f t="shared" si="88"/>
        <v>0</v>
      </c>
      <c r="AO111" s="20"/>
      <c r="AP111" s="20"/>
      <c r="AQ111" s="20"/>
      <c r="AR111" s="20"/>
      <c r="AS111" s="20"/>
      <c r="AT111" s="20"/>
      <c r="AU111" s="59">
        <f t="shared" si="89"/>
        <v>0</v>
      </c>
      <c r="AV111" s="20"/>
      <c r="AW111" s="20"/>
      <c r="AX111" s="20"/>
      <c r="AY111" s="20"/>
      <c r="AZ111" s="20"/>
      <c r="BA111" s="20"/>
      <c r="BB111" s="59">
        <f t="shared" si="90"/>
        <v>0</v>
      </c>
      <c r="BC111" s="60">
        <f t="shared" si="84"/>
        <v>2966400</v>
      </c>
      <c r="BD111" s="25" t="s">
        <v>160</v>
      </c>
      <c r="BE111" s="69">
        <v>2022</v>
      </c>
      <c r="BF111" s="69">
        <v>2023</v>
      </c>
      <c r="BG111" s="185" t="s">
        <v>279</v>
      </c>
    </row>
    <row r="112" spans="1:59" ht="30" customHeight="1" x14ac:dyDescent="0.25">
      <c r="A112" s="298" t="s">
        <v>804</v>
      </c>
      <c r="B112" s="299"/>
      <c r="C112" s="299"/>
      <c r="D112" s="299"/>
      <c r="E112" s="299"/>
      <c r="F112" s="300"/>
      <c r="G112" s="300"/>
      <c r="H112" s="300"/>
      <c r="I112" s="300"/>
      <c r="J112" s="300"/>
      <c r="K112" s="300"/>
      <c r="L112" s="300"/>
      <c r="M112" s="300"/>
      <c r="N112" s="300"/>
      <c r="O112" s="300"/>
      <c r="P112" s="300"/>
      <c r="Q112" s="300"/>
      <c r="R112" s="300"/>
      <c r="S112" s="300"/>
      <c r="T112" s="300"/>
      <c r="U112" s="300"/>
      <c r="V112" s="300"/>
      <c r="W112" s="300"/>
      <c r="X112" s="300"/>
      <c r="Y112" s="300"/>
      <c r="Z112" s="300"/>
      <c r="AA112" s="300"/>
      <c r="AB112" s="300"/>
      <c r="AC112" s="300"/>
      <c r="AD112" s="300"/>
      <c r="AE112" s="300"/>
      <c r="AF112" s="300"/>
      <c r="AG112" s="300"/>
      <c r="AH112" s="300"/>
      <c r="AI112" s="300"/>
      <c r="AJ112" s="300"/>
      <c r="AK112" s="300"/>
      <c r="AL112" s="300"/>
      <c r="AM112" s="300"/>
      <c r="AN112" s="300"/>
      <c r="AO112" s="300"/>
      <c r="AP112" s="300"/>
      <c r="AQ112" s="300"/>
      <c r="AR112" s="300"/>
      <c r="AS112" s="300"/>
      <c r="AT112" s="300"/>
      <c r="AU112" s="300"/>
      <c r="AV112" s="300"/>
      <c r="AW112" s="300"/>
      <c r="AX112" s="300"/>
      <c r="AY112" s="300"/>
      <c r="AZ112" s="300"/>
      <c r="BA112" s="300"/>
      <c r="BB112" s="300"/>
      <c r="BC112" s="300"/>
      <c r="BD112" s="300"/>
      <c r="BE112" s="300"/>
      <c r="BF112" s="300"/>
      <c r="BG112" s="301"/>
    </row>
    <row r="113" spans="1:59" ht="28.9" customHeight="1" x14ac:dyDescent="0.25">
      <c r="A113" s="288" t="s">
        <v>931</v>
      </c>
      <c r="B113" s="289"/>
      <c r="C113" s="289"/>
      <c r="D113" s="289"/>
      <c r="E113" s="289"/>
      <c r="F113" s="289"/>
      <c r="G113" s="289"/>
      <c r="H113" s="289"/>
      <c r="I113" s="289"/>
      <c r="J113" s="289"/>
      <c r="K113" s="289"/>
      <c r="L113" s="289"/>
      <c r="M113" s="289"/>
      <c r="N113" s="289"/>
      <c r="O113" s="289"/>
      <c r="P113" s="289"/>
      <c r="Q113" s="289"/>
      <c r="R113" s="289"/>
      <c r="S113" s="289"/>
      <c r="T113" s="289"/>
      <c r="U113" s="289"/>
      <c r="V113" s="289"/>
      <c r="W113" s="289"/>
      <c r="X113" s="289"/>
      <c r="Y113" s="289"/>
      <c r="Z113" s="289"/>
      <c r="AA113" s="289"/>
      <c r="AB113" s="289"/>
      <c r="AC113" s="289"/>
      <c r="AD113" s="289"/>
      <c r="AE113" s="289"/>
      <c r="AF113" s="289"/>
      <c r="AG113" s="289"/>
      <c r="AH113" s="289"/>
      <c r="AI113" s="289"/>
      <c r="AJ113" s="289"/>
      <c r="AK113" s="289"/>
      <c r="AL113" s="289"/>
      <c r="AM113" s="289"/>
      <c r="AN113" s="289"/>
      <c r="AO113" s="289"/>
      <c r="AP113" s="289"/>
      <c r="AQ113" s="289"/>
      <c r="AR113" s="289"/>
      <c r="AS113" s="289"/>
      <c r="AT113" s="289"/>
      <c r="AU113" s="289"/>
      <c r="AV113" s="289"/>
      <c r="AW113" s="289"/>
      <c r="AX113" s="289"/>
      <c r="AY113" s="289"/>
      <c r="AZ113" s="289"/>
      <c r="BA113" s="289"/>
      <c r="BB113" s="289"/>
      <c r="BC113" s="289"/>
      <c r="BD113" s="289"/>
      <c r="BE113" s="289"/>
      <c r="BF113" s="289"/>
      <c r="BG113" s="290"/>
    </row>
    <row r="114" spans="1:59" s="15" customFormat="1" ht="88.5" customHeight="1" x14ac:dyDescent="0.25">
      <c r="A114" s="198" t="s">
        <v>587</v>
      </c>
      <c r="B114" s="23" t="s">
        <v>239</v>
      </c>
      <c r="C114" s="23" t="s">
        <v>315</v>
      </c>
      <c r="D114" s="20"/>
      <c r="E114" s="23" t="s">
        <v>741</v>
      </c>
      <c r="F114" s="21">
        <v>183214</v>
      </c>
      <c r="G114" s="21">
        <v>6000000</v>
      </c>
      <c r="H114" s="20"/>
      <c r="I114" s="20"/>
      <c r="J114" s="20"/>
      <c r="K114" s="20"/>
      <c r="L114" s="58">
        <f t="shared" ref="L114:L162" si="91">F114+G114+H114+J114</f>
        <v>6183214</v>
      </c>
      <c r="M114" s="21">
        <v>100000</v>
      </c>
      <c r="N114" s="20"/>
      <c r="O114" s="20"/>
      <c r="P114" s="20"/>
      <c r="Q114" s="20"/>
      <c r="R114" s="20"/>
      <c r="S114" s="59">
        <f t="shared" ref="S114:S163" si="92">M114+N114+O114+Q114</f>
        <v>100000</v>
      </c>
      <c r="T114" s="21">
        <v>100000</v>
      </c>
      <c r="U114" s="20"/>
      <c r="V114" s="20"/>
      <c r="W114" s="20"/>
      <c r="X114" s="20"/>
      <c r="Y114" s="20"/>
      <c r="Z114" s="59">
        <f t="shared" ref="Z114:Z163" si="93">T114+U114+V114+X114</f>
        <v>100000</v>
      </c>
      <c r="AA114" s="20"/>
      <c r="AB114" s="20"/>
      <c r="AC114" s="20"/>
      <c r="AD114" s="20"/>
      <c r="AE114" s="20"/>
      <c r="AF114" s="20"/>
      <c r="AG114" s="59">
        <f t="shared" ref="AG114:AG163" si="94">AA114+AB114+AC114+AE114</f>
        <v>0</v>
      </c>
      <c r="AH114" s="20"/>
      <c r="AI114" s="20"/>
      <c r="AJ114" s="20"/>
      <c r="AK114" s="20"/>
      <c r="AL114" s="20"/>
      <c r="AM114" s="20"/>
      <c r="AN114" s="59">
        <f t="shared" ref="AN114:AN163" si="95">AH114+AI114+AJ114+AL114</f>
        <v>0</v>
      </c>
      <c r="AO114" s="20"/>
      <c r="AP114" s="20"/>
      <c r="AQ114" s="20"/>
      <c r="AR114" s="20"/>
      <c r="AS114" s="20"/>
      <c r="AT114" s="20"/>
      <c r="AU114" s="59">
        <f t="shared" ref="AU114:AU163" si="96">AO114+AP114+AQ114+AS114</f>
        <v>0</v>
      </c>
      <c r="AV114" s="20"/>
      <c r="AW114" s="20"/>
      <c r="AX114" s="20"/>
      <c r="AY114" s="20"/>
      <c r="AZ114" s="20"/>
      <c r="BA114" s="20"/>
      <c r="BB114" s="59">
        <f t="shared" ref="BB114:BB163" si="97">AV114+AW114+AX114+AZ114</f>
        <v>0</v>
      </c>
      <c r="BC114" s="60">
        <f t="shared" ref="BC114:BC163" si="98">BB114+AU114+AN114+AG114+Z114+S114+L114</f>
        <v>6383214</v>
      </c>
      <c r="BD114" s="23" t="s">
        <v>161</v>
      </c>
      <c r="BE114" s="20">
        <v>2021</v>
      </c>
      <c r="BF114" s="20">
        <v>2023</v>
      </c>
      <c r="BG114" s="205" t="s">
        <v>433</v>
      </c>
    </row>
    <row r="115" spans="1:59" s="15" customFormat="1" ht="76.5" customHeight="1" x14ac:dyDescent="0.25">
      <c r="A115" s="198" t="s">
        <v>588</v>
      </c>
      <c r="B115" s="149" t="s">
        <v>163</v>
      </c>
      <c r="C115" s="23" t="s">
        <v>315</v>
      </c>
      <c r="D115" s="20"/>
      <c r="E115" s="23" t="s">
        <v>742</v>
      </c>
      <c r="F115" s="21">
        <v>350000</v>
      </c>
      <c r="G115" s="21">
        <v>1700000</v>
      </c>
      <c r="H115" s="20"/>
      <c r="I115" s="20"/>
      <c r="J115" s="20"/>
      <c r="K115" s="20"/>
      <c r="L115" s="58">
        <f t="shared" si="91"/>
        <v>2050000</v>
      </c>
      <c r="M115" s="21">
        <v>100000</v>
      </c>
      <c r="N115" s="21">
        <v>500000</v>
      </c>
      <c r="O115" s="20"/>
      <c r="P115" s="20"/>
      <c r="Q115" s="20"/>
      <c r="R115" s="20"/>
      <c r="S115" s="59">
        <f t="shared" si="92"/>
        <v>600000</v>
      </c>
      <c r="T115" s="21">
        <v>100000</v>
      </c>
      <c r="U115" s="20"/>
      <c r="V115" s="20"/>
      <c r="W115" s="20"/>
      <c r="X115" s="20"/>
      <c r="Y115" s="20"/>
      <c r="Z115" s="59">
        <f t="shared" si="93"/>
        <v>100000</v>
      </c>
      <c r="AA115" s="20"/>
      <c r="AB115" s="20"/>
      <c r="AC115" s="20"/>
      <c r="AD115" s="20"/>
      <c r="AE115" s="20"/>
      <c r="AF115" s="20"/>
      <c r="AG115" s="59">
        <f t="shared" si="94"/>
        <v>0</v>
      </c>
      <c r="AH115" s="20"/>
      <c r="AI115" s="20"/>
      <c r="AJ115" s="20"/>
      <c r="AK115" s="20"/>
      <c r="AL115" s="20"/>
      <c r="AM115" s="20"/>
      <c r="AN115" s="59">
        <f t="shared" si="95"/>
        <v>0</v>
      </c>
      <c r="AO115" s="20"/>
      <c r="AP115" s="20"/>
      <c r="AQ115" s="20"/>
      <c r="AR115" s="20"/>
      <c r="AS115" s="20"/>
      <c r="AT115" s="20"/>
      <c r="AU115" s="59">
        <f t="shared" si="96"/>
        <v>0</v>
      </c>
      <c r="AV115" s="20"/>
      <c r="AW115" s="20"/>
      <c r="AX115" s="20"/>
      <c r="AY115" s="20"/>
      <c r="AZ115" s="20"/>
      <c r="BA115" s="20"/>
      <c r="BB115" s="59">
        <f t="shared" si="97"/>
        <v>0</v>
      </c>
      <c r="BC115" s="60">
        <f t="shared" si="98"/>
        <v>2750000</v>
      </c>
      <c r="BD115" s="23" t="s">
        <v>162</v>
      </c>
      <c r="BE115" s="20">
        <v>2021</v>
      </c>
      <c r="BF115" s="20">
        <v>2023</v>
      </c>
      <c r="BG115" s="205" t="s">
        <v>481</v>
      </c>
    </row>
    <row r="116" spans="1:59" s="15" customFormat="1" ht="132.75" customHeight="1" x14ac:dyDescent="0.25">
      <c r="A116" s="198" t="s">
        <v>589</v>
      </c>
      <c r="B116" s="149" t="s">
        <v>404</v>
      </c>
      <c r="C116" s="23" t="s">
        <v>315</v>
      </c>
      <c r="D116" s="20"/>
      <c r="E116" s="23" t="s">
        <v>743</v>
      </c>
      <c r="F116" s="21">
        <v>12000</v>
      </c>
      <c r="G116" s="20"/>
      <c r="H116" s="20"/>
      <c r="I116" s="20"/>
      <c r="J116" s="20"/>
      <c r="K116" s="20"/>
      <c r="L116" s="58">
        <f t="shared" si="91"/>
        <v>12000</v>
      </c>
      <c r="M116" s="21">
        <v>100000</v>
      </c>
      <c r="N116" s="20"/>
      <c r="O116" s="20"/>
      <c r="P116" s="20"/>
      <c r="Q116" s="20"/>
      <c r="R116" s="20"/>
      <c r="S116" s="59">
        <f t="shared" si="92"/>
        <v>100000</v>
      </c>
      <c r="T116" s="21">
        <v>100000</v>
      </c>
      <c r="U116" s="20"/>
      <c r="V116" s="20"/>
      <c r="W116" s="20"/>
      <c r="X116" s="20"/>
      <c r="Y116" s="20"/>
      <c r="Z116" s="59">
        <f t="shared" si="93"/>
        <v>100000</v>
      </c>
      <c r="AA116" s="20"/>
      <c r="AB116" s="20"/>
      <c r="AC116" s="20"/>
      <c r="AD116" s="20"/>
      <c r="AE116" s="20"/>
      <c r="AF116" s="20"/>
      <c r="AG116" s="59">
        <f t="shared" si="94"/>
        <v>0</v>
      </c>
      <c r="AH116" s="20"/>
      <c r="AI116" s="20"/>
      <c r="AJ116" s="20"/>
      <c r="AK116" s="20"/>
      <c r="AL116" s="20"/>
      <c r="AM116" s="20"/>
      <c r="AN116" s="59">
        <f t="shared" si="95"/>
        <v>0</v>
      </c>
      <c r="AO116" s="20"/>
      <c r="AP116" s="20"/>
      <c r="AQ116" s="20"/>
      <c r="AR116" s="20"/>
      <c r="AS116" s="20"/>
      <c r="AT116" s="20"/>
      <c r="AU116" s="59">
        <f t="shared" si="96"/>
        <v>0</v>
      </c>
      <c r="AV116" s="20"/>
      <c r="AW116" s="20"/>
      <c r="AX116" s="20"/>
      <c r="AY116" s="20"/>
      <c r="AZ116" s="20"/>
      <c r="BA116" s="20"/>
      <c r="BB116" s="59">
        <f t="shared" si="97"/>
        <v>0</v>
      </c>
      <c r="BC116" s="60">
        <f t="shared" si="98"/>
        <v>212000</v>
      </c>
      <c r="BD116" s="23" t="s">
        <v>164</v>
      </c>
      <c r="BE116" s="20">
        <v>2021</v>
      </c>
      <c r="BF116" s="20">
        <v>2023</v>
      </c>
      <c r="BG116" s="205" t="s">
        <v>433</v>
      </c>
    </row>
    <row r="117" spans="1:59" s="15" customFormat="1" ht="53.25" customHeight="1" x14ac:dyDescent="0.25">
      <c r="A117" s="198" t="s">
        <v>590</v>
      </c>
      <c r="B117" s="23" t="s">
        <v>494</v>
      </c>
      <c r="C117" s="23" t="s">
        <v>315</v>
      </c>
      <c r="D117" s="20"/>
      <c r="E117" s="23" t="s">
        <v>744</v>
      </c>
      <c r="F117" s="20"/>
      <c r="G117" s="20"/>
      <c r="H117" s="20"/>
      <c r="I117" s="20"/>
      <c r="J117" s="20"/>
      <c r="K117" s="20"/>
      <c r="L117" s="58">
        <f t="shared" si="91"/>
        <v>0</v>
      </c>
      <c r="M117" s="20">
        <v>332000</v>
      </c>
      <c r="N117" s="20"/>
      <c r="O117" s="20"/>
      <c r="P117" s="20"/>
      <c r="Q117" s="20"/>
      <c r="R117" s="20"/>
      <c r="S117" s="59">
        <f t="shared" si="92"/>
        <v>332000</v>
      </c>
      <c r="T117" s="20">
        <v>40000</v>
      </c>
      <c r="U117" s="20"/>
      <c r="V117" s="20"/>
      <c r="W117" s="20"/>
      <c r="X117" s="20"/>
      <c r="Y117" s="20"/>
      <c r="Z117" s="59">
        <f t="shared" si="93"/>
        <v>40000</v>
      </c>
      <c r="AA117" s="20"/>
      <c r="AB117" s="20"/>
      <c r="AC117" s="20"/>
      <c r="AD117" s="20"/>
      <c r="AE117" s="20"/>
      <c r="AF117" s="20"/>
      <c r="AG117" s="59">
        <f t="shared" si="94"/>
        <v>0</v>
      </c>
      <c r="AH117" s="20"/>
      <c r="AI117" s="20"/>
      <c r="AJ117" s="20"/>
      <c r="AK117" s="20"/>
      <c r="AL117" s="20"/>
      <c r="AM117" s="20"/>
      <c r="AN117" s="59">
        <f t="shared" si="95"/>
        <v>0</v>
      </c>
      <c r="AO117" s="20"/>
      <c r="AP117" s="20"/>
      <c r="AQ117" s="20"/>
      <c r="AR117" s="20"/>
      <c r="AS117" s="20"/>
      <c r="AT117" s="20"/>
      <c r="AU117" s="59">
        <f t="shared" si="96"/>
        <v>0</v>
      </c>
      <c r="AV117" s="20"/>
      <c r="AW117" s="20"/>
      <c r="AX117" s="20"/>
      <c r="AY117" s="20"/>
      <c r="AZ117" s="20"/>
      <c r="BA117" s="20"/>
      <c r="BB117" s="59">
        <f t="shared" si="97"/>
        <v>0</v>
      </c>
      <c r="BC117" s="60">
        <f t="shared" si="98"/>
        <v>372000</v>
      </c>
      <c r="BD117" s="23" t="s">
        <v>165</v>
      </c>
      <c r="BE117" s="20">
        <v>2022</v>
      </c>
      <c r="BF117" s="20">
        <v>2023</v>
      </c>
      <c r="BG117" s="206" t="s">
        <v>433</v>
      </c>
    </row>
    <row r="118" spans="1:59" s="15" customFormat="1" ht="66.599999999999994" customHeight="1" x14ac:dyDescent="0.25">
      <c r="A118" s="198" t="s">
        <v>591</v>
      </c>
      <c r="B118" s="23" t="s">
        <v>166</v>
      </c>
      <c r="C118" s="23" t="s">
        <v>315</v>
      </c>
      <c r="D118" s="20"/>
      <c r="E118" s="23" t="s">
        <v>745</v>
      </c>
      <c r="F118" s="20">
        <v>629029</v>
      </c>
      <c r="G118" s="20"/>
      <c r="H118" s="20"/>
      <c r="I118" s="20"/>
      <c r="J118" s="20"/>
      <c r="K118" s="20"/>
      <c r="L118" s="58">
        <f t="shared" si="91"/>
        <v>629029</v>
      </c>
      <c r="M118" s="20"/>
      <c r="N118" s="20"/>
      <c r="O118" s="20"/>
      <c r="P118" s="20"/>
      <c r="Q118" s="20"/>
      <c r="R118" s="20"/>
      <c r="S118" s="59">
        <f t="shared" si="92"/>
        <v>0</v>
      </c>
      <c r="T118" s="20"/>
      <c r="U118" s="20"/>
      <c r="V118" s="20"/>
      <c r="W118" s="20"/>
      <c r="X118" s="20"/>
      <c r="Y118" s="20"/>
      <c r="Z118" s="59">
        <f t="shared" si="93"/>
        <v>0</v>
      </c>
      <c r="AA118" s="20"/>
      <c r="AB118" s="20"/>
      <c r="AC118" s="20"/>
      <c r="AD118" s="20"/>
      <c r="AE118" s="20"/>
      <c r="AF118" s="20"/>
      <c r="AG118" s="59">
        <f t="shared" si="94"/>
        <v>0</v>
      </c>
      <c r="AH118" s="20"/>
      <c r="AI118" s="20"/>
      <c r="AJ118" s="20"/>
      <c r="AK118" s="20"/>
      <c r="AL118" s="20"/>
      <c r="AM118" s="20"/>
      <c r="AN118" s="59">
        <f t="shared" si="95"/>
        <v>0</v>
      </c>
      <c r="AO118" s="20"/>
      <c r="AP118" s="20"/>
      <c r="AQ118" s="20"/>
      <c r="AR118" s="20"/>
      <c r="AS118" s="20"/>
      <c r="AT118" s="20"/>
      <c r="AU118" s="59">
        <f t="shared" si="96"/>
        <v>0</v>
      </c>
      <c r="AV118" s="20"/>
      <c r="AW118" s="20"/>
      <c r="AX118" s="20"/>
      <c r="AY118" s="20"/>
      <c r="AZ118" s="20"/>
      <c r="BA118" s="20"/>
      <c r="BB118" s="59">
        <f t="shared" si="97"/>
        <v>0</v>
      </c>
      <c r="BC118" s="60">
        <f t="shared" si="98"/>
        <v>629029</v>
      </c>
      <c r="BD118" s="23" t="s">
        <v>167</v>
      </c>
      <c r="BE118" s="20">
        <v>2021</v>
      </c>
      <c r="BF118" s="20">
        <v>2021</v>
      </c>
      <c r="BG118" s="205" t="s">
        <v>433</v>
      </c>
    </row>
    <row r="119" spans="1:59" s="15" customFormat="1" ht="81" customHeight="1" x14ac:dyDescent="0.25">
      <c r="A119" s="198" t="s">
        <v>592</v>
      </c>
      <c r="B119" s="23" t="s">
        <v>168</v>
      </c>
      <c r="C119" s="23" t="s">
        <v>315</v>
      </c>
      <c r="D119" s="20"/>
      <c r="E119" s="23" t="s">
        <v>746</v>
      </c>
      <c r="F119" s="20">
        <v>275000</v>
      </c>
      <c r="G119" s="20"/>
      <c r="H119" s="20"/>
      <c r="I119" s="20"/>
      <c r="J119" s="20"/>
      <c r="K119" s="20"/>
      <c r="L119" s="58">
        <f t="shared" si="91"/>
        <v>275000</v>
      </c>
      <c r="M119" s="20"/>
      <c r="N119" s="20"/>
      <c r="O119" s="20"/>
      <c r="P119" s="20"/>
      <c r="Q119" s="20"/>
      <c r="R119" s="20"/>
      <c r="S119" s="59">
        <f t="shared" si="92"/>
        <v>0</v>
      </c>
      <c r="T119" s="20"/>
      <c r="U119" s="20"/>
      <c r="V119" s="20"/>
      <c r="W119" s="20"/>
      <c r="X119" s="20"/>
      <c r="Y119" s="20"/>
      <c r="Z119" s="59">
        <f t="shared" si="93"/>
        <v>0</v>
      </c>
      <c r="AA119" s="20"/>
      <c r="AB119" s="20"/>
      <c r="AC119" s="20"/>
      <c r="AD119" s="20"/>
      <c r="AE119" s="20"/>
      <c r="AF119" s="20"/>
      <c r="AG119" s="59">
        <f t="shared" si="94"/>
        <v>0</v>
      </c>
      <c r="AH119" s="20"/>
      <c r="AI119" s="20"/>
      <c r="AJ119" s="20"/>
      <c r="AK119" s="20"/>
      <c r="AL119" s="20"/>
      <c r="AM119" s="20"/>
      <c r="AN119" s="59">
        <f t="shared" si="95"/>
        <v>0</v>
      </c>
      <c r="AO119" s="20"/>
      <c r="AP119" s="20"/>
      <c r="AQ119" s="20"/>
      <c r="AR119" s="20"/>
      <c r="AS119" s="20"/>
      <c r="AT119" s="20"/>
      <c r="AU119" s="59">
        <f t="shared" si="96"/>
        <v>0</v>
      </c>
      <c r="AV119" s="20"/>
      <c r="AW119" s="20"/>
      <c r="AX119" s="20"/>
      <c r="AY119" s="20"/>
      <c r="AZ119" s="20"/>
      <c r="BA119" s="20"/>
      <c r="BB119" s="59">
        <f t="shared" si="97"/>
        <v>0</v>
      </c>
      <c r="BC119" s="60">
        <f t="shared" si="98"/>
        <v>275000</v>
      </c>
      <c r="BD119" s="23" t="s">
        <v>167</v>
      </c>
      <c r="BE119" s="20">
        <v>2021</v>
      </c>
      <c r="BF119" s="20">
        <v>2021</v>
      </c>
      <c r="BG119" s="205" t="s">
        <v>433</v>
      </c>
    </row>
    <row r="120" spans="1:59" s="15" customFormat="1" ht="54" x14ac:dyDescent="0.25">
      <c r="A120" s="198" t="s">
        <v>593</v>
      </c>
      <c r="B120" s="23" t="s">
        <v>169</v>
      </c>
      <c r="C120" s="23" t="s">
        <v>315</v>
      </c>
      <c r="D120" s="20"/>
      <c r="E120" s="23" t="s">
        <v>747</v>
      </c>
      <c r="F120" s="21">
        <v>50000</v>
      </c>
      <c r="G120" s="20"/>
      <c r="H120" s="20"/>
      <c r="I120" s="20"/>
      <c r="J120" s="20"/>
      <c r="K120" s="20"/>
      <c r="L120" s="58">
        <f t="shared" si="91"/>
        <v>50000</v>
      </c>
      <c r="M120" s="20"/>
      <c r="N120" s="20"/>
      <c r="O120" s="20"/>
      <c r="P120" s="20"/>
      <c r="Q120" s="20"/>
      <c r="R120" s="20"/>
      <c r="S120" s="59">
        <f t="shared" si="92"/>
        <v>0</v>
      </c>
      <c r="T120" s="20"/>
      <c r="U120" s="20"/>
      <c r="V120" s="20"/>
      <c r="W120" s="20"/>
      <c r="X120" s="20"/>
      <c r="Y120" s="20"/>
      <c r="Z120" s="59">
        <f t="shared" si="93"/>
        <v>0</v>
      </c>
      <c r="AA120" s="20"/>
      <c r="AB120" s="20"/>
      <c r="AC120" s="20"/>
      <c r="AD120" s="20"/>
      <c r="AE120" s="20"/>
      <c r="AF120" s="20"/>
      <c r="AG120" s="59">
        <f t="shared" si="94"/>
        <v>0</v>
      </c>
      <c r="AH120" s="20"/>
      <c r="AI120" s="20"/>
      <c r="AJ120" s="20"/>
      <c r="AK120" s="20"/>
      <c r="AL120" s="20"/>
      <c r="AM120" s="20"/>
      <c r="AN120" s="59">
        <f t="shared" si="95"/>
        <v>0</v>
      </c>
      <c r="AO120" s="20"/>
      <c r="AP120" s="20"/>
      <c r="AQ120" s="20"/>
      <c r="AR120" s="20"/>
      <c r="AS120" s="20"/>
      <c r="AT120" s="20"/>
      <c r="AU120" s="59">
        <f t="shared" si="96"/>
        <v>0</v>
      </c>
      <c r="AV120" s="20"/>
      <c r="AW120" s="20"/>
      <c r="AX120" s="20"/>
      <c r="AY120" s="20"/>
      <c r="AZ120" s="20"/>
      <c r="BA120" s="20"/>
      <c r="BB120" s="59">
        <f t="shared" si="97"/>
        <v>0</v>
      </c>
      <c r="BC120" s="60">
        <f t="shared" si="98"/>
        <v>50000</v>
      </c>
      <c r="BD120" s="23" t="s">
        <v>170</v>
      </c>
      <c r="BE120" s="20">
        <v>2021</v>
      </c>
      <c r="BF120" s="20">
        <v>2021</v>
      </c>
      <c r="BG120" s="205" t="s">
        <v>433</v>
      </c>
    </row>
    <row r="121" spans="1:59" s="15" customFormat="1" ht="73.900000000000006" customHeight="1" x14ac:dyDescent="0.25">
      <c r="A121" s="198" t="s">
        <v>594</v>
      </c>
      <c r="B121" s="23" t="s">
        <v>171</v>
      </c>
      <c r="C121" s="23" t="s">
        <v>315</v>
      </c>
      <c r="D121" s="20"/>
      <c r="E121" s="23" t="s">
        <v>748</v>
      </c>
      <c r="F121" s="21">
        <v>50000</v>
      </c>
      <c r="G121" s="20"/>
      <c r="H121" s="20"/>
      <c r="I121" s="20"/>
      <c r="J121" s="20"/>
      <c r="K121" s="20"/>
      <c r="L121" s="58">
        <f t="shared" si="91"/>
        <v>50000</v>
      </c>
      <c r="M121" s="20"/>
      <c r="N121" s="20"/>
      <c r="O121" s="20"/>
      <c r="P121" s="20"/>
      <c r="Q121" s="20"/>
      <c r="R121" s="20"/>
      <c r="S121" s="59">
        <f t="shared" si="92"/>
        <v>0</v>
      </c>
      <c r="T121" s="20"/>
      <c r="U121" s="20"/>
      <c r="V121" s="20"/>
      <c r="W121" s="20"/>
      <c r="X121" s="20"/>
      <c r="Y121" s="20"/>
      <c r="Z121" s="59">
        <f t="shared" si="93"/>
        <v>0</v>
      </c>
      <c r="AA121" s="20"/>
      <c r="AB121" s="20"/>
      <c r="AC121" s="20"/>
      <c r="AD121" s="20"/>
      <c r="AE121" s="20"/>
      <c r="AF121" s="20"/>
      <c r="AG121" s="59">
        <f t="shared" si="94"/>
        <v>0</v>
      </c>
      <c r="AH121" s="20"/>
      <c r="AI121" s="20"/>
      <c r="AJ121" s="20"/>
      <c r="AK121" s="20"/>
      <c r="AL121" s="20"/>
      <c r="AM121" s="20"/>
      <c r="AN121" s="59">
        <f t="shared" si="95"/>
        <v>0</v>
      </c>
      <c r="AO121" s="20"/>
      <c r="AP121" s="20"/>
      <c r="AQ121" s="20"/>
      <c r="AR121" s="20"/>
      <c r="AS121" s="20"/>
      <c r="AT121" s="20"/>
      <c r="AU121" s="59">
        <f t="shared" si="96"/>
        <v>0</v>
      </c>
      <c r="AV121" s="20"/>
      <c r="AW121" s="20"/>
      <c r="AX121" s="20"/>
      <c r="AY121" s="20"/>
      <c r="AZ121" s="20"/>
      <c r="BA121" s="20"/>
      <c r="BB121" s="59">
        <f t="shared" si="97"/>
        <v>0</v>
      </c>
      <c r="BC121" s="60">
        <f t="shared" si="98"/>
        <v>50000</v>
      </c>
      <c r="BD121" s="23" t="s">
        <v>172</v>
      </c>
      <c r="BE121" s="20">
        <v>2021</v>
      </c>
      <c r="BF121" s="20">
        <v>2021</v>
      </c>
      <c r="BG121" s="205" t="s">
        <v>433</v>
      </c>
    </row>
    <row r="122" spans="1:59" s="15" customFormat="1" ht="68.45" customHeight="1" x14ac:dyDescent="0.25">
      <c r="A122" s="198" t="s">
        <v>595</v>
      </c>
      <c r="B122" s="23" t="s">
        <v>173</v>
      </c>
      <c r="C122" s="23" t="s">
        <v>315</v>
      </c>
      <c r="D122" s="20"/>
      <c r="E122" s="23" t="s">
        <v>749</v>
      </c>
      <c r="F122" s="21">
        <v>50000</v>
      </c>
      <c r="G122" s="20"/>
      <c r="H122" s="20"/>
      <c r="I122" s="20"/>
      <c r="J122" s="20"/>
      <c r="K122" s="20"/>
      <c r="L122" s="58">
        <f t="shared" si="91"/>
        <v>50000</v>
      </c>
      <c r="M122" s="20"/>
      <c r="N122" s="20"/>
      <c r="O122" s="20"/>
      <c r="P122" s="20"/>
      <c r="Q122" s="20"/>
      <c r="R122" s="20"/>
      <c r="S122" s="59">
        <f t="shared" si="92"/>
        <v>0</v>
      </c>
      <c r="T122" s="20"/>
      <c r="U122" s="20"/>
      <c r="V122" s="20"/>
      <c r="W122" s="20"/>
      <c r="X122" s="20"/>
      <c r="Y122" s="20"/>
      <c r="Z122" s="59">
        <f t="shared" si="93"/>
        <v>0</v>
      </c>
      <c r="AA122" s="20"/>
      <c r="AB122" s="20"/>
      <c r="AC122" s="20"/>
      <c r="AD122" s="20"/>
      <c r="AE122" s="20"/>
      <c r="AF122" s="20"/>
      <c r="AG122" s="59">
        <f t="shared" si="94"/>
        <v>0</v>
      </c>
      <c r="AH122" s="20"/>
      <c r="AI122" s="20"/>
      <c r="AJ122" s="20"/>
      <c r="AK122" s="20"/>
      <c r="AL122" s="20"/>
      <c r="AM122" s="20"/>
      <c r="AN122" s="59">
        <f t="shared" si="95"/>
        <v>0</v>
      </c>
      <c r="AO122" s="20"/>
      <c r="AP122" s="20"/>
      <c r="AQ122" s="20"/>
      <c r="AR122" s="20"/>
      <c r="AS122" s="20"/>
      <c r="AT122" s="20"/>
      <c r="AU122" s="59">
        <f t="shared" si="96"/>
        <v>0</v>
      </c>
      <c r="AV122" s="20"/>
      <c r="AW122" s="20"/>
      <c r="AX122" s="20"/>
      <c r="AY122" s="20"/>
      <c r="AZ122" s="20"/>
      <c r="BA122" s="20"/>
      <c r="BB122" s="59">
        <f t="shared" si="97"/>
        <v>0</v>
      </c>
      <c r="BC122" s="60">
        <f t="shared" si="98"/>
        <v>50000</v>
      </c>
      <c r="BD122" s="23" t="s">
        <v>170</v>
      </c>
      <c r="BE122" s="20">
        <v>2021</v>
      </c>
      <c r="BF122" s="20">
        <v>2021</v>
      </c>
      <c r="BG122" s="205" t="s">
        <v>433</v>
      </c>
    </row>
    <row r="123" spans="1:59" s="15" customFormat="1" ht="65.45" customHeight="1" x14ac:dyDescent="0.25">
      <c r="A123" s="198" t="s">
        <v>596</v>
      </c>
      <c r="B123" s="23" t="s">
        <v>174</v>
      </c>
      <c r="C123" s="23" t="s">
        <v>315</v>
      </c>
      <c r="D123" s="20"/>
      <c r="E123" s="23" t="s">
        <v>751</v>
      </c>
      <c r="F123" s="21">
        <v>300000</v>
      </c>
      <c r="G123" s="20"/>
      <c r="H123" s="20"/>
      <c r="I123" s="20"/>
      <c r="J123" s="20"/>
      <c r="K123" s="20"/>
      <c r="L123" s="58">
        <f t="shared" si="91"/>
        <v>300000</v>
      </c>
      <c r="M123" s="21">
        <v>350000</v>
      </c>
      <c r="N123" s="21">
        <v>250000</v>
      </c>
      <c r="O123" s="20"/>
      <c r="P123" s="20"/>
      <c r="Q123" s="20"/>
      <c r="R123" s="20"/>
      <c r="S123" s="59">
        <f t="shared" si="92"/>
        <v>600000</v>
      </c>
      <c r="T123" s="21">
        <v>350000</v>
      </c>
      <c r="U123" s="21">
        <v>250000</v>
      </c>
      <c r="V123" s="20"/>
      <c r="W123" s="20"/>
      <c r="X123" s="20"/>
      <c r="Y123" s="20"/>
      <c r="Z123" s="59">
        <f t="shared" si="93"/>
        <v>600000</v>
      </c>
      <c r="AA123" s="20"/>
      <c r="AB123" s="20"/>
      <c r="AC123" s="20"/>
      <c r="AD123" s="20"/>
      <c r="AE123" s="20"/>
      <c r="AF123" s="20"/>
      <c r="AG123" s="59">
        <f t="shared" si="94"/>
        <v>0</v>
      </c>
      <c r="AH123" s="20"/>
      <c r="AI123" s="20"/>
      <c r="AJ123" s="20"/>
      <c r="AK123" s="20"/>
      <c r="AL123" s="20"/>
      <c r="AM123" s="20"/>
      <c r="AN123" s="59">
        <f t="shared" si="95"/>
        <v>0</v>
      </c>
      <c r="AO123" s="20"/>
      <c r="AP123" s="20"/>
      <c r="AQ123" s="20"/>
      <c r="AR123" s="20"/>
      <c r="AS123" s="20"/>
      <c r="AT123" s="20"/>
      <c r="AU123" s="59">
        <f t="shared" si="96"/>
        <v>0</v>
      </c>
      <c r="AV123" s="20"/>
      <c r="AW123" s="20"/>
      <c r="AX123" s="20"/>
      <c r="AY123" s="20"/>
      <c r="AZ123" s="20"/>
      <c r="BA123" s="20"/>
      <c r="BB123" s="59">
        <f t="shared" si="97"/>
        <v>0</v>
      </c>
      <c r="BC123" s="60">
        <f t="shared" si="98"/>
        <v>1500000</v>
      </c>
      <c r="BD123" s="23" t="s">
        <v>175</v>
      </c>
      <c r="BE123" s="20">
        <v>2021</v>
      </c>
      <c r="BF123" s="20">
        <v>2023</v>
      </c>
      <c r="BG123" s="205" t="s">
        <v>433</v>
      </c>
    </row>
    <row r="124" spans="1:59" s="15" customFormat="1" ht="182.25" customHeight="1" x14ac:dyDescent="0.25">
      <c r="A124" s="198" t="s">
        <v>597</v>
      </c>
      <c r="B124" s="23" t="s">
        <v>373</v>
      </c>
      <c r="C124" s="23" t="s">
        <v>315</v>
      </c>
      <c r="D124" s="20"/>
      <c r="E124" s="23" t="s">
        <v>750</v>
      </c>
      <c r="F124" s="21"/>
      <c r="G124" s="20"/>
      <c r="H124" s="20"/>
      <c r="I124" s="20"/>
      <c r="J124" s="20"/>
      <c r="K124" s="20"/>
      <c r="L124" s="58">
        <f t="shared" si="91"/>
        <v>0</v>
      </c>
      <c r="M124" s="21">
        <v>55000</v>
      </c>
      <c r="N124" s="21"/>
      <c r="O124" s="20"/>
      <c r="P124" s="20"/>
      <c r="Q124" s="20"/>
      <c r="R124" s="20"/>
      <c r="S124" s="59">
        <f t="shared" si="92"/>
        <v>55000</v>
      </c>
      <c r="T124" s="21">
        <v>55000</v>
      </c>
      <c r="U124" s="21"/>
      <c r="V124" s="20"/>
      <c r="W124" s="20"/>
      <c r="X124" s="20"/>
      <c r="Y124" s="20"/>
      <c r="Z124" s="59"/>
      <c r="AA124" s="20"/>
      <c r="AB124" s="20"/>
      <c r="AC124" s="20"/>
      <c r="AD124" s="20"/>
      <c r="AE124" s="20"/>
      <c r="AF124" s="20"/>
      <c r="AG124" s="59"/>
      <c r="AH124" s="20"/>
      <c r="AI124" s="20"/>
      <c r="AJ124" s="20"/>
      <c r="AK124" s="20"/>
      <c r="AL124" s="20"/>
      <c r="AM124" s="20"/>
      <c r="AN124" s="59"/>
      <c r="AO124" s="20"/>
      <c r="AP124" s="20"/>
      <c r="AQ124" s="20"/>
      <c r="AR124" s="20"/>
      <c r="AS124" s="20"/>
      <c r="AT124" s="20"/>
      <c r="AU124" s="59"/>
      <c r="AV124" s="20"/>
      <c r="AW124" s="20"/>
      <c r="AX124" s="20"/>
      <c r="AY124" s="20"/>
      <c r="AZ124" s="20"/>
      <c r="BA124" s="20"/>
      <c r="BB124" s="59"/>
      <c r="BC124" s="60">
        <f t="shared" si="98"/>
        <v>55000</v>
      </c>
      <c r="BD124" s="23" t="s">
        <v>374</v>
      </c>
      <c r="BE124" s="20">
        <v>2022</v>
      </c>
      <c r="BF124" s="20">
        <v>2022</v>
      </c>
      <c r="BG124" s="205" t="s">
        <v>498</v>
      </c>
    </row>
    <row r="125" spans="1:59" s="15" customFormat="1" ht="132" customHeight="1" x14ac:dyDescent="0.25">
      <c r="A125" s="198" t="s">
        <v>598</v>
      </c>
      <c r="B125" s="23" t="s">
        <v>405</v>
      </c>
      <c r="C125" s="23" t="s">
        <v>315</v>
      </c>
      <c r="D125" s="20"/>
      <c r="E125" s="23" t="s">
        <v>752</v>
      </c>
      <c r="F125" s="20"/>
      <c r="G125" s="20"/>
      <c r="H125" s="20"/>
      <c r="I125" s="20"/>
      <c r="J125" s="20"/>
      <c r="K125" s="20"/>
      <c r="L125" s="58">
        <f t="shared" si="91"/>
        <v>0</v>
      </c>
      <c r="M125" s="20">
        <v>26500</v>
      </c>
      <c r="N125" s="20"/>
      <c r="O125" s="20"/>
      <c r="P125" s="20"/>
      <c r="Q125" s="20"/>
      <c r="R125" s="20"/>
      <c r="S125" s="59">
        <f t="shared" si="92"/>
        <v>26500</v>
      </c>
      <c r="T125" s="20">
        <v>26500</v>
      </c>
      <c r="U125" s="20"/>
      <c r="V125" s="20"/>
      <c r="W125" s="20"/>
      <c r="X125" s="20"/>
      <c r="Y125" s="20"/>
      <c r="Z125" s="59">
        <f t="shared" si="93"/>
        <v>26500</v>
      </c>
      <c r="AA125" s="20"/>
      <c r="AB125" s="20"/>
      <c r="AC125" s="20"/>
      <c r="AD125" s="20"/>
      <c r="AE125" s="20"/>
      <c r="AF125" s="20"/>
      <c r="AG125" s="59">
        <f t="shared" si="94"/>
        <v>0</v>
      </c>
      <c r="AH125" s="20"/>
      <c r="AI125" s="20"/>
      <c r="AJ125" s="20"/>
      <c r="AK125" s="20"/>
      <c r="AL125" s="20"/>
      <c r="AM125" s="20"/>
      <c r="AN125" s="59">
        <f t="shared" si="95"/>
        <v>0</v>
      </c>
      <c r="AO125" s="20"/>
      <c r="AP125" s="20"/>
      <c r="AQ125" s="20"/>
      <c r="AR125" s="20"/>
      <c r="AS125" s="20"/>
      <c r="AT125" s="20"/>
      <c r="AU125" s="59">
        <f t="shared" si="96"/>
        <v>0</v>
      </c>
      <c r="AV125" s="20"/>
      <c r="AW125" s="20"/>
      <c r="AX125" s="20"/>
      <c r="AY125" s="20"/>
      <c r="AZ125" s="20"/>
      <c r="BA125" s="20"/>
      <c r="BB125" s="59">
        <f t="shared" si="97"/>
        <v>0</v>
      </c>
      <c r="BC125" s="60">
        <f t="shared" si="98"/>
        <v>53000</v>
      </c>
      <c r="BD125" s="23" t="s">
        <v>375</v>
      </c>
      <c r="BE125" s="20">
        <v>2022</v>
      </c>
      <c r="BF125" s="20">
        <v>2023</v>
      </c>
      <c r="BG125" s="205" t="s">
        <v>497</v>
      </c>
    </row>
    <row r="126" spans="1:59" s="15" customFormat="1" ht="87" customHeight="1" x14ac:dyDescent="0.25">
      <c r="A126" s="198" t="s">
        <v>599</v>
      </c>
      <c r="B126" s="23" t="s">
        <v>177</v>
      </c>
      <c r="C126" s="23" t="s">
        <v>315</v>
      </c>
      <c r="D126" s="20"/>
      <c r="E126" s="23" t="s">
        <v>753</v>
      </c>
      <c r="F126" s="20"/>
      <c r="G126" s="20"/>
      <c r="H126" s="20"/>
      <c r="I126" s="20"/>
      <c r="J126" s="20"/>
      <c r="K126" s="20"/>
      <c r="L126" s="58">
        <f t="shared" si="91"/>
        <v>0</v>
      </c>
      <c r="M126" s="20">
        <v>360000</v>
      </c>
      <c r="N126" s="20"/>
      <c r="O126" s="20"/>
      <c r="P126" s="20"/>
      <c r="Q126" s="20"/>
      <c r="R126" s="20"/>
      <c r="S126" s="59">
        <f t="shared" si="92"/>
        <v>360000</v>
      </c>
      <c r="T126" s="20"/>
      <c r="U126" s="20"/>
      <c r="V126" s="20"/>
      <c r="W126" s="20"/>
      <c r="X126" s="20"/>
      <c r="Y126" s="20"/>
      <c r="Z126" s="59">
        <f t="shared" si="93"/>
        <v>0</v>
      </c>
      <c r="AA126" s="20"/>
      <c r="AB126" s="20"/>
      <c r="AC126" s="20"/>
      <c r="AD126" s="20"/>
      <c r="AE126" s="20"/>
      <c r="AF126" s="20"/>
      <c r="AG126" s="59">
        <f t="shared" si="94"/>
        <v>0</v>
      </c>
      <c r="AH126" s="20"/>
      <c r="AI126" s="20"/>
      <c r="AJ126" s="20"/>
      <c r="AK126" s="20"/>
      <c r="AL126" s="20"/>
      <c r="AM126" s="20"/>
      <c r="AN126" s="59">
        <f t="shared" si="95"/>
        <v>0</v>
      </c>
      <c r="AO126" s="20"/>
      <c r="AP126" s="20"/>
      <c r="AQ126" s="20"/>
      <c r="AR126" s="20"/>
      <c r="AS126" s="20"/>
      <c r="AT126" s="20"/>
      <c r="AU126" s="59">
        <f t="shared" si="96"/>
        <v>0</v>
      </c>
      <c r="AV126" s="20"/>
      <c r="AW126" s="20"/>
      <c r="AX126" s="20"/>
      <c r="AY126" s="20"/>
      <c r="AZ126" s="20"/>
      <c r="BA126" s="20"/>
      <c r="BB126" s="59">
        <f t="shared" si="97"/>
        <v>0</v>
      </c>
      <c r="BC126" s="60">
        <f t="shared" si="98"/>
        <v>360000</v>
      </c>
      <c r="BD126" s="23" t="s">
        <v>178</v>
      </c>
      <c r="BE126" s="20">
        <v>2022</v>
      </c>
      <c r="BF126" s="20">
        <v>2022</v>
      </c>
      <c r="BG126" s="201" t="s">
        <v>279</v>
      </c>
    </row>
    <row r="127" spans="1:59" s="15" customFormat="1" ht="138.75" customHeight="1" x14ac:dyDescent="0.25">
      <c r="A127" s="198" t="s">
        <v>600</v>
      </c>
      <c r="B127" s="23" t="s">
        <v>179</v>
      </c>
      <c r="C127" s="23" t="s">
        <v>315</v>
      </c>
      <c r="D127" s="20"/>
      <c r="E127" s="23" t="s">
        <v>754</v>
      </c>
      <c r="F127" s="20"/>
      <c r="G127" s="20"/>
      <c r="H127" s="20"/>
      <c r="I127" s="20"/>
      <c r="J127" s="20"/>
      <c r="K127" s="20"/>
      <c r="L127" s="58">
        <f t="shared" si="91"/>
        <v>0</v>
      </c>
      <c r="M127" s="20">
        <v>75000</v>
      </c>
      <c r="N127" s="20"/>
      <c r="O127" s="20"/>
      <c r="P127" s="20"/>
      <c r="Q127" s="20"/>
      <c r="R127" s="20"/>
      <c r="S127" s="59">
        <f t="shared" si="92"/>
        <v>75000</v>
      </c>
      <c r="T127" s="20"/>
      <c r="U127" s="20"/>
      <c r="V127" s="20"/>
      <c r="W127" s="20"/>
      <c r="X127" s="20"/>
      <c r="Y127" s="20"/>
      <c r="Z127" s="59">
        <f t="shared" si="93"/>
        <v>0</v>
      </c>
      <c r="AA127" s="20"/>
      <c r="AB127" s="20"/>
      <c r="AC127" s="20"/>
      <c r="AD127" s="20"/>
      <c r="AE127" s="20"/>
      <c r="AF127" s="20"/>
      <c r="AG127" s="59">
        <f t="shared" si="94"/>
        <v>0</v>
      </c>
      <c r="AH127" s="20"/>
      <c r="AI127" s="20"/>
      <c r="AJ127" s="20"/>
      <c r="AK127" s="20"/>
      <c r="AL127" s="20"/>
      <c r="AM127" s="20"/>
      <c r="AN127" s="59">
        <f t="shared" si="95"/>
        <v>0</v>
      </c>
      <c r="AO127" s="20"/>
      <c r="AP127" s="20"/>
      <c r="AQ127" s="20"/>
      <c r="AR127" s="20"/>
      <c r="AS127" s="20"/>
      <c r="AT127" s="20"/>
      <c r="AU127" s="59">
        <f t="shared" si="96"/>
        <v>0</v>
      </c>
      <c r="AV127" s="20"/>
      <c r="AW127" s="20"/>
      <c r="AX127" s="20"/>
      <c r="AY127" s="20"/>
      <c r="AZ127" s="20"/>
      <c r="BA127" s="20"/>
      <c r="BB127" s="59">
        <f t="shared" si="97"/>
        <v>0</v>
      </c>
      <c r="BC127" s="60">
        <f t="shared" si="98"/>
        <v>75000</v>
      </c>
      <c r="BD127" s="23" t="s">
        <v>181</v>
      </c>
      <c r="BE127" s="20">
        <v>2021</v>
      </c>
      <c r="BF127" s="20">
        <v>2022</v>
      </c>
      <c r="BG127" s="201" t="s">
        <v>279</v>
      </c>
    </row>
    <row r="128" spans="1:59" s="15" customFormat="1" ht="159" customHeight="1" x14ac:dyDescent="0.25">
      <c r="A128" s="198" t="s">
        <v>601</v>
      </c>
      <c r="B128" s="23" t="s">
        <v>376</v>
      </c>
      <c r="C128" s="23" t="s">
        <v>315</v>
      </c>
      <c r="D128" s="20"/>
      <c r="E128" s="23" t="s">
        <v>755</v>
      </c>
      <c r="F128" s="20"/>
      <c r="G128" s="20"/>
      <c r="H128" s="20"/>
      <c r="I128" s="20"/>
      <c r="J128" s="20"/>
      <c r="K128" s="20"/>
      <c r="L128" s="58">
        <f t="shared" si="91"/>
        <v>0</v>
      </c>
      <c r="M128" s="20">
        <v>1120000</v>
      </c>
      <c r="N128" s="20"/>
      <c r="O128" s="20"/>
      <c r="P128" s="20"/>
      <c r="Q128" s="20"/>
      <c r="R128" s="20"/>
      <c r="S128" s="59">
        <f t="shared" si="92"/>
        <v>1120000</v>
      </c>
      <c r="T128" s="20"/>
      <c r="U128" s="20"/>
      <c r="V128" s="20"/>
      <c r="W128" s="20"/>
      <c r="X128" s="20"/>
      <c r="Y128" s="20"/>
      <c r="Z128" s="59">
        <f t="shared" si="93"/>
        <v>0</v>
      </c>
      <c r="AA128" s="20"/>
      <c r="AB128" s="20"/>
      <c r="AC128" s="20"/>
      <c r="AD128" s="20"/>
      <c r="AE128" s="20"/>
      <c r="AF128" s="20"/>
      <c r="AG128" s="59">
        <f t="shared" si="94"/>
        <v>0</v>
      </c>
      <c r="AH128" s="20"/>
      <c r="AI128" s="20"/>
      <c r="AJ128" s="20"/>
      <c r="AK128" s="20"/>
      <c r="AL128" s="20"/>
      <c r="AM128" s="20"/>
      <c r="AN128" s="59">
        <f t="shared" si="95"/>
        <v>0</v>
      </c>
      <c r="AO128" s="20"/>
      <c r="AP128" s="20"/>
      <c r="AQ128" s="20"/>
      <c r="AR128" s="20"/>
      <c r="AS128" s="20"/>
      <c r="AT128" s="20"/>
      <c r="AU128" s="59">
        <f t="shared" si="96"/>
        <v>0</v>
      </c>
      <c r="AV128" s="20"/>
      <c r="AW128" s="20"/>
      <c r="AX128" s="20"/>
      <c r="AY128" s="20"/>
      <c r="AZ128" s="20"/>
      <c r="BA128" s="20"/>
      <c r="BB128" s="59">
        <f t="shared" si="97"/>
        <v>0</v>
      </c>
      <c r="BC128" s="60">
        <f t="shared" si="98"/>
        <v>1120000</v>
      </c>
      <c r="BD128" s="23" t="s">
        <v>180</v>
      </c>
      <c r="BE128" s="20">
        <v>2022</v>
      </c>
      <c r="BF128" s="20">
        <v>2022</v>
      </c>
      <c r="BG128" s="201" t="s">
        <v>279</v>
      </c>
    </row>
    <row r="129" spans="1:59" s="15" customFormat="1" ht="58.9" customHeight="1" x14ac:dyDescent="0.25">
      <c r="A129" s="198" t="s">
        <v>602</v>
      </c>
      <c r="B129" s="23" t="s">
        <v>182</v>
      </c>
      <c r="C129" s="23" t="s">
        <v>315</v>
      </c>
      <c r="D129" s="20"/>
      <c r="E129" s="23" t="s">
        <v>756</v>
      </c>
      <c r="F129" s="20"/>
      <c r="G129" s="20"/>
      <c r="H129" s="20"/>
      <c r="I129" s="20"/>
      <c r="J129" s="20"/>
      <c r="K129" s="20"/>
      <c r="L129" s="58">
        <f t="shared" si="91"/>
        <v>0</v>
      </c>
      <c r="M129" s="21">
        <v>103600</v>
      </c>
      <c r="N129" s="20"/>
      <c r="O129" s="20"/>
      <c r="P129" s="20"/>
      <c r="Q129" s="21">
        <v>310800</v>
      </c>
      <c r="R129" s="20"/>
      <c r="S129" s="59">
        <f t="shared" si="92"/>
        <v>414400</v>
      </c>
      <c r="T129" s="20"/>
      <c r="U129" s="20"/>
      <c r="V129" s="20"/>
      <c r="W129" s="20"/>
      <c r="X129" s="20"/>
      <c r="Y129" s="20"/>
      <c r="Z129" s="59">
        <f t="shared" si="93"/>
        <v>0</v>
      </c>
      <c r="AA129" s="20"/>
      <c r="AB129" s="20"/>
      <c r="AC129" s="20"/>
      <c r="AD129" s="20"/>
      <c r="AE129" s="20"/>
      <c r="AF129" s="20"/>
      <c r="AG129" s="59">
        <f t="shared" si="94"/>
        <v>0</v>
      </c>
      <c r="AH129" s="20"/>
      <c r="AI129" s="20"/>
      <c r="AJ129" s="20"/>
      <c r="AK129" s="20"/>
      <c r="AL129" s="20"/>
      <c r="AM129" s="20"/>
      <c r="AN129" s="59">
        <f t="shared" si="95"/>
        <v>0</v>
      </c>
      <c r="AO129" s="20"/>
      <c r="AP129" s="20"/>
      <c r="AQ129" s="20"/>
      <c r="AR129" s="20"/>
      <c r="AS129" s="20"/>
      <c r="AT129" s="20"/>
      <c r="AU129" s="59">
        <f t="shared" si="96"/>
        <v>0</v>
      </c>
      <c r="AV129" s="20"/>
      <c r="AW129" s="20"/>
      <c r="AX129" s="20"/>
      <c r="AY129" s="20"/>
      <c r="AZ129" s="20"/>
      <c r="BA129" s="20"/>
      <c r="BB129" s="59">
        <f t="shared" si="97"/>
        <v>0</v>
      </c>
      <c r="BC129" s="60">
        <f t="shared" si="98"/>
        <v>414400</v>
      </c>
      <c r="BD129" s="23" t="s">
        <v>185</v>
      </c>
      <c r="BE129" s="20">
        <v>2022</v>
      </c>
      <c r="BF129" s="20">
        <v>2022</v>
      </c>
      <c r="BG129" s="201" t="s">
        <v>279</v>
      </c>
    </row>
    <row r="130" spans="1:59" s="15" customFormat="1" ht="72" customHeight="1" x14ac:dyDescent="0.25">
      <c r="A130" s="198" t="s">
        <v>603</v>
      </c>
      <c r="B130" s="23" t="s">
        <v>183</v>
      </c>
      <c r="C130" s="23" t="s">
        <v>315</v>
      </c>
      <c r="D130" s="20"/>
      <c r="E130" s="23" t="s">
        <v>757</v>
      </c>
      <c r="F130" s="20"/>
      <c r="G130" s="20"/>
      <c r="H130" s="20"/>
      <c r="I130" s="20"/>
      <c r="J130" s="20"/>
      <c r="K130" s="20"/>
      <c r="L130" s="58">
        <f t="shared" si="91"/>
        <v>0</v>
      </c>
      <c r="M130" s="21">
        <v>248000</v>
      </c>
      <c r="N130" s="20"/>
      <c r="O130" s="20"/>
      <c r="P130" s="20"/>
      <c r="Q130" s="21">
        <v>744000</v>
      </c>
      <c r="R130" s="20"/>
      <c r="S130" s="59">
        <f t="shared" si="92"/>
        <v>992000</v>
      </c>
      <c r="T130" s="20"/>
      <c r="U130" s="20"/>
      <c r="V130" s="20"/>
      <c r="W130" s="20"/>
      <c r="X130" s="20"/>
      <c r="Y130" s="20"/>
      <c r="Z130" s="59">
        <f t="shared" si="93"/>
        <v>0</v>
      </c>
      <c r="AA130" s="20"/>
      <c r="AB130" s="20"/>
      <c r="AC130" s="20"/>
      <c r="AD130" s="20"/>
      <c r="AE130" s="20"/>
      <c r="AF130" s="20"/>
      <c r="AG130" s="59">
        <f t="shared" si="94"/>
        <v>0</v>
      </c>
      <c r="AH130" s="20"/>
      <c r="AI130" s="20"/>
      <c r="AJ130" s="20"/>
      <c r="AK130" s="20"/>
      <c r="AL130" s="20"/>
      <c r="AM130" s="20"/>
      <c r="AN130" s="59">
        <f t="shared" si="95"/>
        <v>0</v>
      </c>
      <c r="AO130" s="20"/>
      <c r="AP130" s="20"/>
      <c r="AQ130" s="20"/>
      <c r="AR130" s="20"/>
      <c r="AS130" s="20"/>
      <c r="AT130" s="20"/>
      <c r="AU130" s="59">
        <f t="shared" si="96"/>
        <v>0</v>
      </c>
      <c r="AV130" s="20"/>
      <c r="AW130" s="20"/>
      <c r="AX130" s="20"/>
      <c r="AY130" s="20"/>
      <c r="AZ130" s="20"/>
      <c r="BA130" s="20"/>
      <c r="BB130" s="59">
        <f t="shared" si="97"/>
        <v>0</v>
      </c>
      <c r="BC130" s="60">
        <f t="shared" si="98"/>
        <v>992000</v>
      </c>
      <c r="BD130" s="23" t="s">
        <v>184</v>
      </c>
      <c r="BE130" s="20">
        <v>2022</v>
      </c>
      <c r="BF130" s="20">
        <v>2022</v>
      </c>
      <c r="BG130" s="201" t="s">
        <v>279</v>
      </c>
    </row>
    <row r="131" spans="1:59" s="15" customFormat="1" ht="83.25" customHeight="1" x14ac:dyDescent="0.25">
      <c r="A131" s="198" t="s">
        <v>604</v>
      </c>
      <c r="B131" s="23" t="s">
        <v>187</v>
      </c>
      <c r="C131" s="23" t="s">
        <v>315</v>
      </c>
      <c r="D131" s="20"/>
      <c r="E131" s="23" t="s">
        <v>758</v>
      </c>
      <c r="F131" s="20"/>
      <c r="G131" s="20"/>
      <c r="H131" s="20"/>
      <c r="I131" s="20"/>
      <c r="J131" s="20"/>
      <c r="K131" s="20"/>
      <c r="L131" s="58">
        <f t="shared" si="91"/>
        <v>0</v>
      </c>
      <c r="M131" s="20">
        <v>600000</v>
      </c>
      <c r="N131" s="20"/>
      <c r="O131" s="20"/>
      <c r="P131" s="20"/>
      <c r="Q131" s="20"/>
      <c r="R131" s="20"/>
      <c r="S131" s="59">
        <f t="shared" si="92"/>
        <v>600000</v>
      </c>
      <c r="T131" s="20"/>
      <c r="U131" s="20"/>
      <c r="V131" s="20"/>
      <c r="W131" s="20"/>
      <c r="X131" s="20"/>
      <c r="Y131" s="20"/>
      <c r="Z131" s="59">
        <f t="shared" si="93"/>
        <v>0</v>
      </c>
      <c r="AA131" s="20"/>
      <c r="AB131" s="20"/>
      <c r="AC131" s="20"/>
      <c r="AD131" s="20"/>
      <c r="AE131" s="20"/>
      <c r="AF131" s="20"/>
      <c r="AG131" s="59">
        <f t="shared" si="94"/>
        <v>0</v>
      </c>
      <c r="AH131" s="20"/>
      <c r="AI131" s="20"/>
      <c r="AJ131" s="20"/>
      <c r="AK131" s="20"/>
      <c r="AL131" s="20"/>
      <c r="AM131" s="20"/>
      <c r="AN131" s="59">
        <f t="shared" si="95"/>
        <v>0</v>
      </c>
      <c r="AO131" s="20"/>
      <c r="AP131" s="20"/>
      <c r="AQ131" s="20"/>
      <c r="AR131" s="20"/>
      <c r="AS131" s="20"/>
      <c r="AT131" s="20"/>
      <c r="AU131" s="59">
        <f t="shared" si="96"/>
        <v>0</v>
      </c>
      <c r="AV131" s="20"/>
      <c r="AW131" s="20"/>
      <c r="AX131" s="20"/>
      <c r="AY131" s="20"/>
      <c r="AZ131" s="20"/>
      <c r="BA131" s="20"/>
      <c r="BB131" s="59">
        <f t="shared" si="97"/>
        <v>0</v>
      </c>
      <c r="BC131" s="60">
        <f t="shared" si="98"/>
        <v>600000</v>
      </c>
      <c r="BD131" s="23" t="s">
        <v>186</v>
      </c>
      <c r="BE131" s="20">
        <v>2022</v>
      </c>
      <c r="BF131" s="20">
        <v>2022</v>
      </c>
      <c r="BG131" s="201" t="s">
        <v>248</v>
      </c>
    </row>
    <row r="132" spans="1:59" s="15" customFormat="1" ht="81.599999999999994" customHeight="1" x14ac:dyDescent="0.25">
      <c r="A132" s="198" t="s">
        <v>605</v>
      </c>
      <c r="B132" s="20" t="s">
        <v>389</v>
      </c>
      <c r="C132" s="23" t="s">
        <v>315</v>
      </c>
      <c r="D132" s="20"/>
      <c r="E132" s="23" t="s">
        <v>759</v>
      </c>
      <c r="F132" s="20"/>
      <c r="G132" s="20"/>
      <c r="H132" s="20"/>
      <c r="I132" s="20"/>
      <c r="J132" s="20"/>
      <c r="K132" s="20"/>
      <c r="L132" s="58">
        <f t="shared" si="91"/>
        <v>0</v>
      </c>
      <c r="M132" s="20">
        <v>290000</v>
      </c>
      <c r="N132" s="20"/>
      <c r="O132" s="20"/>
      <c r="P132" s="20"/>
      <c r="Q132" s="20"/>
      <c r="R132" s="20"/>
      <c r="S132" s="59">
        <f t="shared" si="92"/>
        <v>290000</v>
      </c>
      <c r="T132" s="33"/>
      <c r="U132" s="20"/>
      <c r="V132" s="20"/>
      <c r="W132" s="20"/>
      <c r="X132" s="20"/>
      <c r="Y132" s="20"/>
      <c r="Z132" s="59">
        <f t="shared" si="93"/>
        <v>0</v>
      </c>
      <c r="AA132" s="20"/>
      <c r="AB132" s="20"/>
      <c r="AC132" s="20"/>
      <c r="AD132" s="20"/>
      <c r="AE132" s="20"/>
      <c r="AF132" s="20"/>
      <c r="AG132" s="59"/>
      <c r="AH132" s="20"/>
      <c r="AI132" s="20"/>
      <c r="AJ132" s="20"/>
      <c r="AK132" s="20"/>
      <c r="AL132" s="20"/>
      <c r="AM132" s="20"/>
      <c r="AN132" s="59"/>
      <c r="AO132" s="20"/>
      <c r="AP132" s="20"/>
      <c r="AQ132" s="20"/>
      <c r="AR132" s="20"/>
      <c r="AS132" s="20"/>
      <c r="AT132" s="20"/>
      <c r="AU132" s="59"/>
      <c r="AV132" s="20"/>
      <c r="AW132" s="20"/>
      <c r="AX132" s="20"/>
      <c r="AY132" s="20"/>
      <c r="AZ132" s="20"/>
      <c r="BA132" s="20"/>
      <c r="BB132" s="59"/>
      <c r="BC132" s="60">
        <f t="shared" si="98"/>
        <v>290000</v>
      </c>
      <c r="BD132" s="23" t="s">
        <v>406</v>
      </c>
      <c r="BE132" s="20">
        <v>2022</v>
      </c>
      <c r="BF132" s="20">
        <v>2022</v>
      </c>
      <c r="BG132" s="201" t="s">
        <v>248</v>
      </c>
    </row>
    <row r="133" spans="1:59" s="15" customFormat="1" ht="69.599999999999994" customHeight="1" x14ac:dyDescent="0.25">
      <c r="A133" s="198" t="s">
        <v>606</v>
      </c>
      <c r="B133" s="20" t="s">
        <v>390</v>
      </c>
      <c r="C133" s="23" t="s">
        <v>315</v>
      </c>
      <c r="D133" s="20"/>
      <c r="E133" s="23" t="s">
        <v>760</v>
      </c>
      <c r="F133" s="20"/>
      <c r="G133" s="20"/>
      <c r="H133" s="20"/>
      <c r="I133" s="20"/>
      <c r="J133" s="20"/>
      <c r="K133" s="20"/>
      <c r="L133" s="58">
        <f t="shared" si="91"/>
        <v>0</v>
      </c>
      <c r="M133" s="20">
        <v>200000</v>
      </c>
      <c r="N133" s="20"/>
      <c r="O133" s="20"/>
      <c r="P133" s="20"/>
      <c r="Q133" s="20"/>
      <c r="R133" s="20"/>
      <c r="S133" s="59">
        <f t="shared" si="92"/>
        <v>200000</v>
      </c>
      <c r="T133" s="33"/>
      <c r="U133" s="20"/>
      <c r="V133" s="20"/>
      <c r="W133" s="20"/>
      <c r="X133" s="20"/>
      <c r="Y133" s="20"/>
      <c r="Z133" s="59">
        <f t="shared" si="93"/>
        <v>0</v>
      </c>
      <c r="AA133" s="20"/>
      <c r="AB133" s="20"/>
      <c r="AC133" s="20"/>
      <c r="AD133" s="20"/>
      <c r="AE133" s="20"/>
      <c r="AF133" s="20"/>
      <c r="AG133" s="59"/>
      <c r="AH133" s="20"/>
      <c r="AI133" s="20"/>
      <c r="AJ133" s="20"/>
      <c r="AK133" s="20"/>
      <c r="AL133" s="20"/>
      <c r="AM133" s="20"/>
      <c r="AN133" s="59"/>
      <c r="AO133" s="20"/>
      <c r="AP133" s="20"/>
      <c r="AQ133" s="20"/>
      <c r="AR133" s="20"/>
      <c r="AS133" s="20"/>
      <c r="AT133" s="20"/>
      <c r="AU133" s="59"/>
      <c r="AV133" s="20"/>
      <c r="AW133" s="20"/>
      <c r="AX133" s="20"/>
      <c r="AY133" s="20"/>
      <c r="AZ133" s="20"/>
      <c r="BA133" s="20"/>
      <c r="BB133" s="59"/>
      <c r="BC133" s="60">
        <f t="shared" si="98"/>
        <v>200000</v>
      </c>
      <c r="BD133" s="23" t="s">
        <v>406</v>
      </c>
      <c r="BE133" s="20">
        <v>2022</v>
      </c>
      <c r="BF133" s="20">
        <v>2022</v>
      </c>
      <c r="BG133" s="201" t="s">
        <v>248</v>
      </c>
    </row>
    <row r="134" spans="1:59" s="15" customFormat="1" ht="91.9" customHeight="1" x14ac:dyDescent="0.25">
      <c r="A134" s="198" t="s">
        <v>607</v>
      </c>
      <c r="B134" s="20" t="s">
        <v>391</v>
      </c>
      <c r="C134" s="23" t="s">
        <v>315</v>
      </c>
      <c r="D134" s="20"/>
      <c r="E134" s="23" t="s">
        <v>762</v>
      </c>
      <c r="F134" s="20"/>
      <c r="G134" s="20"/>
      <c r="H134" s="20"/>
      <c r="I134" s="20"/>
      <c r="J134" s="20"/>
      <c r="K134" s="20"/>
      <c r="L134" s="58">
        <f t="shared" si="91"/>
        <v>0</v>
      </c>
      <c r="M134" s="20">
        <v>100000</v>
      </c>
      <c r="N134" s="20"/>
      <c r="O134" s="20"/>
      <c r="P134" s="20"/>
      <c r="Q134" s="20"/>
      <c r="R134" s="20"/>
      <c r="S134" s="59">
        <f t="shared" si="92"/>
        <v>100000</v>
      </c>
      <c r="T134" s="33"/>
      <c r="U134" s="20"/>
      <c r="V134" s="20"/>
      <c r="W134" s="20"/>
      <c r="X134" s="20"/>
      <c r="Y134" s="20"/>
      <c r="Z134" s="59">
        <f t="shared" si="93"/>
        <v>0</v>
      </c>
      <c r="AA134" s="20"/>
      <c r="AB134" s="20"/>
      <c r="AC134" s="20"/>
      <c r="AD134" s="20"/>
      <c r="AE134" s="20"/>
      <c r="AF134" s="20"/>
      <c r="AG134" s="59"/>
      <c r="AH134" s="20"/>
      <c r="AI134" s="20"/>
      <c r="AJ134" s="20"/>
      <c r="AK134" s="20"/>
      <c r="AL134" s="20"/>
      <c r="AM134" s="20"/>
      <c r="AN134" s="59"/>
      <c r="AO134" s="20"/>
      <c r="AP134" s="20"/>
      <c r="AQ134" s="20"/>
      <c r="AR134" s="20"/>
      <c r="AS134" s="20"/>
      <c r="AT134" s="20"/>
      <c r="AU134" s="59"/>
      <c r="AV134" s="20"/>
      <c r="AW134" s="20"/>
      <c r="AX134" s="20"/>
      <c r="AY134" s="20"/>
      <c r="AZ134" s="20"/>
      <c r="BA134" s="20"/>
      <c r="BB134" s="59"/>
      <c r="BC134" s="60">
        <f t="shared" si="98"/>
        <v>100000</v>
      </c>
      <c r="BD134" s="23" t="s">
        <v>406</v>
      </c>
      <c r="BE134" s="20">
        <v>2022</v>
      </c>
      <c r="BF134" s="20">
        <v>2022</v>
      </c>
      <c r="BG134" s="201" t="s">
        <v>248</v>
      </c>
    </row>
    <row r="135" spans="1:59" s="15" customFormat="1" ht="66.599999999999994" customHeight="1" x14ac:dyDescent="0.25">
      <c r="A135" s="198" t="s">
        <v>608</v>
      </c>
      <c r="B135" s="20" t="s">
        <v>392</v>
      </c>
      <c r="C135" s="23" t="s">
        <v>315</v>
      </c>
      <c r="D135" s="20"/>
      <c r="E135" s="23" t="s">
        <v>761</v>
      </c>
      <c r="F135" s="20"/>
      <c r="G135" s="20"/>
      <c r="H135" s="20"/>
      <c r="I135" s="20"/>
      <c r="J135" s="20"/>
      <c r="K135" s="20"/>
      <c r="L135" s="58">
        <f t="shared" si="91"/>
        <v>0</v>
      </c>
      <c r="M135" s="20">
        <v>165000</v>
      </c>
      <c r="N135" s="20"/>
      <c r="O135" s="20"/>
      <c r="P135" s="20"/>
      <c r="Q135" s="20"/>
      <c r="R135" s="20"/>
      <c r="S135" s="59">
        <f t="shared" si="92"/>
        <v>165000</v>
      </c>
      <c r="T135" s="33"/>
      <c r="U135" s="20"/>
      <c r="V135" s="20"/>
      <c r="W135" s="20"/>
      <c r="X135" s="20"/>
      <c r="Y135" s="20"/>
      <c r="Z135" s="59">
        <f t="shared" si="93"/>
        <v>0</v>
      </c>
      <c r="AA135" s="20"/>
      <c r="AB135" s="20"/>
      <c r="AC135" s="20"/>
      <c r="AD135" s="20"/>
      <c r="AE135" s="20"/>
      <c r="AF135" s="20"/>
      <c r="AG135" s="59"/>
      <c r="AH135" s="20"/>
      <c r="AI135" s="20"/>
      <c r="AJ135" s="20"/>
      <c r="AK135" s="20"/>
      <c r="AL135" s="20"/>
      <c r="AM135" s="20"/>
      <c r="AN135" s="59"/>
      <c r="AO135" s="20"/>
      <c r="AP135" s="20"/>
      <c r="AQ135" s="20"/>
      <c r="AR135" s="20"/>
      <c r="AS135" s="20"/>
      <c r="AT135" s="20"/>
      <c r="AU135" s="59"/>
      <c r="AV135" s="20"/>
      <c r="AW135" s="20"/>
      <c r="AX135" s="20"/>
      <c r="AY135" s="20"/>
      <c r="AZ135" s="20"/>
      <c r="BA135" s="20"/>
      <c r="BB135" s="59"/>
      <c r="BC135" s="60">
        <f t="shared" si="98"/>
        <v>165000</v>
      </c>
      <c r="BD135" s="23" t="s">
        <v>406</v>
      </c>
      <c r="BE135" s="20">
        <v>2022</v>
      </c>
      <c r="BF135" s="20">
        <v>2022</v>
      </c>
      <c r="BG135" s="201" t="s">
        <v>248</v>
      </c>
    </row>
    <row r="136" spans="1:59" s="15" customFormat="1" ht="73.900000000000006" customHeight="1" x14ac:dyDescent="0.25">
      <c r="A136" s="198" t="s">
        <v>609</v>
      </c>
      <c r="B136" s="23" t="s">
        <v>393</v>
      </c>
      <c r="C136" s="23" t="s">
        <v>315</v>
      </c>
      <c r="D136" s="20"/>
      <c r="E136" s="23" t="s">
        <v>763</v>
      </c>
      <c r="F136" s="20"/>
      <c r="G136" s="20"/>
      <c r="H136" s="20"/>
      <c r="I136" s="20"/>
      <c r="J136" s="20"/>
      <c r="K136" s="20"/>
      <c r="L136" s="58">
        <f t="shared" si="91"/>
        <v>0</v>
      </c>
      <c r="M136" s="20">
        <v>150000</v>
      </c>
      <c r="N136" s="20"/>
      <c r="O136" s="20"/>
      <c r="P136" s="20"/>
      <c r="Q136" s="20"/>
      <c r="R136" s="20"/>
      <c r="S136" s="59">
        <f t="shared" si="92"/>
        <v>150000</v>
      </c>
      <c r="T136" s="33"/>
      <c r="U136" s="20"/>
      <c r="V136" s="20"/>
      <c r="W136" s="20"/>
      <c r="X136" s="20"/>
      <c r="Y136" s="20"/>
      <c r="Z136" s="59">
        <f t="shared" si="93"/>
        <v>0</v>
      </c>
      <c r="AA136" s="20"/>
      <c r="AB136" s="20"/>
      <c r="AC136" s="20"/>
      <c r="AD136" s="20"/>
      <c r="AE136" s="20"/>
      <c r="AF136" s="20"/>
      <c r="AG136" s="59"/>
      <c r="AH136" s="20"/>
      <c r="AI136" s="20"/>
      <c r="AJ136" s="20"/>
      <c r="AK136" s="20"/>
      <c r="AL136" s="20"/>
      <c r="AM136" s="20"/>
      <c r="AN136" s="59"/>
      <c r="AO136" s="20"/>
      <c r="AP136" s="20"/>
      <c r="AQ136" s="20"/>
      <c r="AR136" s="20"/>
      <c r="AS136" s="20"/>
      <c r="AT136" s="20"/>
      <c r="AU136" s="59"/>
      <c r="AV136" s="20"/>
      <c r="AW136" s="20"/>
      <c r="AX136" s="20"/>
      <c r="AY136" s="20"/>
      <c r="AZ136" s="20"/>
      <c r="BA136" s="20"/>
      <c r="BB136" s="59"/>
      <c r="BC136" s="60">
        <f t="shared" si="98"/>
        <v>150000</v>
      </c>
      <c r="BD136" s="23" t="s">
        <v>406</v>
      </c>
      <c r="BE136" s="20">
        <v>2022</v>
      </c>
      <c r="BF136" s="20">
        <v>2022</v>
      </c>
      <c r="BG136" s="201" t="s">
        <v>248</v>
      </c>
    </row>
    <row r="137" spans="1:59" s="15" customFormat="1" ht="67.900000000000006" customHeight="1" x14ac:dyDescent="0.25">
      <c r="A137" s="198" t="s">
        <v>610</v>
      </c>
      <c r="B137" s="23" t="s">
        <v>394</v>
      </c>
      <c r="C137" s="23" t="s">
        <v>315</v>
      </c>
      <c r="D137" s="20"/>
      <c r="E137" s="23" t="s">
        <v>764</v>
      </c>
      <c r="F137" s="20"/>
      <c r="G137" s="20"/>
      <c r="H137" s="20"/>
      <c r="I137" s="20"/>
      <c r="J137" s="20"/>
      <c r="K137" s="20"/>
      <c r="L137" s="58">
        <f t="shared" si="91"/>
        <v>0</v>
      </c>
      <c r="M137" s="20">
        <v>190000</v>
      </c>
      <c r="N137" s="20"/>
      <c r="O137" s="20"/>
      <c r="P137" s="20"/>
      <c r="Q137" s="20"/>
      <c r="R137" s="20"/>
      <c r="S137" s="59">
        <f t="shared" si="92"/>
        <v>190000</v>
      </c>
      <c r="T137" s="33"/>
      <c r="U137" s="20"/>
      <c r="V137" s="20"/>
      <c r="W137" s="20"/>
      <c r="X137" s="20"/>
      <c r="Y137" s="20"/>
      <c r="Z137" s="59">
        <f t="shared" si="93"/>
        <v>0</v>
      </c>
      <c r="AA137" s="20"/>
      <c r="AB137" s="20"/>
      <c r="AC137" s="20"/>
      <c r="AD137" s="20"/>
      <c r="AE137" s="20"/>
      <c r="AF137" s="20"/>
      <c r="AG137" s="59"/>
      <c r="AH137" s="20"/>
      <c r="AI137" s="20"/>
      <c r="AJ137" s="20"/>
      <c r="AK137" s="20"/>
      <c r="AL137" s="20"/>
      <c r="AM137" s="20"/>
      <c r="AN137" s="59"/>
      <c r="AO137" s="20"/>
      <c r="AP137" s="20"/>
      <c r="AQ137" s="20"/>
      <c r="AR137" s="20"/>
      <c r="AS137" s="20"/>
      <c r="AT137" s="20"/>
      <c r="AU137" s="59"/>
      <c r="AV137" s="20"/>
      <c r="AW137" s="20"/>
      <c r="AX137" s="20"/>
      <c r="AY137" s="20"/>
      <c r="AZ137" s="20"/>
      <c r="BA137" s="20"/>
      <c r="BB137" s="59"/>
      <c r="BC137" s="60">
        <f t="shared" si="98"/>
        <v>190000</v>
      </c>
      <c r="BD137" s="23" t="s">
        <v>406</v>
      </c>
      <c r="BE137" s="20">
        <v>2022</v>
      </c>
      <c r="BF137" s="20">
        <v>2022</v>
      </c>
      <c r="BG137" s="201" t="s">
        <v>248</v>
      </c>
    </row>
    <row r="138" spans="1:59" s="15" customFormat="1" ht="72" x14ac:dyDescent="0.25">
      <c r="A138" s="198" t="s">
        <v>611</v>
      </c>
      <c r="B138" s="23" t="s">
        <v>483</v>
      </c>
      <c r="C138" s="23" t="s">
        <v>315</v>
      </c>
      <c r="D138" s="20"/>
      <c r="E138" s="23" t="s">
        <v>765</v>
      </c>
      <c r="F138" s="20"/>
      <c r="G138" s="20"/>
      <c r="H138" s="20"/>
      <c r="I138" s="20"/>
      <c r="J138" s="20"/>
      <c r="K138" s="20"/>
      <c r="L138" s="58">
        <f t="shared" si="91"/>
        <v>0</v>
      </c>
      <c r="M138" s="20">
        <f>203149-N138</f>
        <v>30472.350000000006</v>
      </c>
      <c r="N138" s="20">
        <f>0.85*203149</f>
        <v>172676.65</v>
      </c>
      <c r="O138" s="20"/>
      <c r="P138" s="20"/>
      <c r="Q138" s="20"/>
      <c r="R138" s="20"/>
      <c r="S138" s="59">
        <f t="shared" si="92"/>
        <v>203149</v>
      </c>
      <c r="T138" s="33"/>
      <c r="U138" s="20"/>
      <c r="V138" s="20"/>
      <c r="W138" s="20"/>
      <c r="X138" s="20"/>
      <c r="Y138" s="20"/>
      <c r="Z138" s="59">
        <f t="shared" si="93"/>
        <v>0</v>
      </c>
      <c r="AA138" s="20"/>
      <c r="AB138" s="20"/>
      <c r="AC138" s="20"/>
      <c r="AD138" s="20"/>
      <c r="AE138" s="20"/>
      <c r="AF138" s="20"/>
      <c r="AG138" s="59"/>
      <c r="AH138" s="20"/>
      <c r="AI138" s="20"/>
      <c r="AJ138" s="20"/>
      <c r="AK138" s="20"/>
      <c r="AL138" s="20"/>
      <c r="AM138" s="20"/>
      <c r="AN138" s="59"/>
      <c r="AO138" s="20"/>
      <c r="AP138" s="20"/>
      <c r="AQ138" s="20"/>
      <c r="AR138" s="20"/>
      <c r="AS138" s="20"/>
      <c r="AT138" s="20"/>
      <c r="AU138" s="59"/>
      <c r="AV138" s="20"/>
      <c r="AW138" s="20"/>
      <c r="AX138" s="20"/>
      <c r="AY138" s="20"/>
      <c r="AZ138" s="20"/>
      <c r="BA138" s="20"/>
      <c r="BB138" s="59"/>
      <c r="BC138" s="60">
        <f t="shared" si="98"/>
        <v>203149</v>
      </c>
      <c r="BD138" s="23" t="s">
        <v>484</v>
      </c>
      <c r="BE138" s="20">
        <v>2022</v>
      </c>
      <c r="BF138" s="20">
        <v>2022</v>
      </c>
      <c r="BG138" s="201" t="s">
        <v>248</v>
      </c>
    </row>
    <row r="139" spans="1:59" s="15" customFormat="1" ht="61.15" customHeight="1" x14ac:dyDescent="0.25">
      <c r="A139" s="198" t="s">
        <v>612</v>
      </c>
      <c r="B139" s="20" t="s">
        <v>395</v>
      </c>
      <c r="C139" s="23" t="s">
        <v>315</v>
      </c>
      <c r="D139" s="20"/>
      <c r="E139" s="23" t="s">
        <v>766</v>
      </c>
      <c r="F139" s="20"/>
      <c r="G139" s="20"/>
      <c r="H139" s="20"/>
      <c r="I139" s="20"/>
      <c r="J139" s="20"/>
      <c r="K139" s="20"/>
      <c r="L139" s="58">
        <f t="shared" si="91"/>
        <v>0</v>
      </c>
      <c r="M139" s="20">
        <f>160149-N139</f>
        <v>24022.350000000006</v>
      </c>
      <c r="N139" s="20">
        <v>136126.65</v>
      </c>
      <c r="O139" s="20"/>
      <c r="P139" s="20"/>
      <c r="Q139" s="20"/>
      <c r="R139" s="20"/>
      <c r="S139" s="59">
        <f t="shared" si="92"/>
        <v>160149</v>
      </c>
      <c r="T139" s="33"/>
      <c r="U139" s="20"/>
      <c r="V139" s="20"/>
      <c r="W139" s="20"/>
      <c r="X139" s="20"/>
      <c r="Y139" s="20"/>
      <c r="Z139" s="59">
        <f t="shared" si="93"/>
        <v>0</v>
      </c>
      <c r="AA139" s="20"/>
      <c r="AB139" s="20"/>
      <c r="AC139" s="20"/>
      <c r="AD139" s="20"/>
      <c r="AE139" s="20"/>
      <c r="AF139" s="20"/>
      <c r="AG139" s="59"/>
      <c r="AH139" s="20"/>
      <c r="AI139" s="20"/>
      <c r="AJ139" s="20"/>
      <c r="AK139" s="20"/>
      <c r="AL139" s="20"/>
      <c r="AM139" s="20"/>
      <c r="AN139" s="59"/>
      <c r="AO139" s="20"/>
      <c r="AP139" s="20"/>
      <c r="AQ139" s="20"/>
      <c r="AR139" s="20"/>
      <c r="AS139" s="20"/>
      <c r="AT139" s="20"/>
      <c r="AU139" s="59"/>
      <c r="AV139" s="20"/>
      <c r="AW139" s="20"/>
      <c r="AX139" s="20"/>
      <c r="AY139" s="20"/>
      <c r="AZ139" s="20"/>
      <c r="BA139" s="20"/>
      <c r="BB139" s="59"/>
      <c r="BC139" s="60">
        <f t="shared" si="98"/>
        <v>160149</v>
      </c>
      <c r="BD139" s="23" t="s">
        <v>406</v>
      </c>
      <c r="BE139" s="20">
        <v>2022</v>
      </c>
      <c r="BF139" s="20">
        <v>2022</v>
      </c>
      <c r="BG139" s="201" t="s">
        <v>248</v>
      </c>
    </row>
    <row r="140" spans="1:59" s="15" customFormat="1" ht="76.5" customHeight="1" x14ac:dyDescent="0.25">
      <c r="A140" s="198" t="s">
        <v>613</v>
      </c>
      <c r="B140" s="149" t="s">
        <v>485</v>
      </c>
      <c r="C140" s="23" t="s">
        <v>315</v>
      </c>
      <c r="D140" s="20"/>
      <c r="E140" s="23" t="s">
        <v>771</v>
      </c>
      <c r="F140" s="20"/>
      <c r="G140" s="20"/>
      <c r="H140" s="20"/>
      <c r="I140" s="20"/>
      <c r="J140" s="20"/>
      <c r="K140" s="20"/>
      <c r="L140" s="58">
        <f t="shared" si="91"/>
        <v>0</v>
      </c>
      <c r="M140" s="20">
        <f>210149-N140</f>
        <v>31522.350000000006</v>
      </c>
      <c r="N140" s="20">
        <f>210149*0.85</f>
        <v>178626.65</v>
      </c>
      <c r="O140" s="20"/>
      <c r="P140" s="20"/>
      <c r="Q140" s="20"/>
      <c r="R140" s="20"/>
      <c r="S140" s="59">
        <f t="shared" si="92"/>
        <v>210149</v>
      </c>
      <c r="T140" s="33"/>
      <c r="U140" s="20"/>
      <c r="V140" s="20"/>
      <c r="W140" s="20"/>
      <c r="X140" s="20"/>
      <c r="Y140" s="20"/>
      <c r="Z140" s="59">
        <f t="shared" si="93"/>
        <v>0</v>
      </c>
      <c r="AA140" s="20"/>
      <c r="AB140" s="20"/>
      <c r="AC140" s="20"/>
      <c r="AD140" s="20"/>
      <c r="AE140" s="20"/>
      <c r="AF140" s="20"/>
      <c r="AG140" s="59"/>
      <c r="AH140" s="20"/>
      <c r="AI140" s="20"/>
      <c r="AJ140" s="20"/>
      <c r="AK140" s="20"/>
      <c r="AL140" s="20"/>
      <c r="AM140" s="20"/>
      <c r="AN140" s="59"/>
      <c r="AO140" s="20"/>
      <c r="AP140" s="20"/>
      <c r="AQ140" s="20"/>
      <c r="AR140" s="20"/>
      <c r="AS140" s="20"/>
      <c r="AT140" s="20"/>
      <c r="AU140" s="59"/>
      <c r="AV140" s="20"/>
      <c r="AW140" s="20"/>
      <c r="AX140" s="20"/>
      <c r="AY140" s="20"/>
      <c r="AZ140" s="20"/>
      <c r="BA140" s="20"/>
      <c r="BB140" s="59"/>
      <c r="BC140" s="60">
        <f t="shared" si="98"/>
        <v>210149</v>
      </c>
      <c r="BD140" s="23" t="s">
        <v>484</v>
      </c>
      <c r="BE140" s="20">
        <v>2022</v>
      </c>
      <c r="BF140" s="20">
        <v>2022</v>
      </c>
      <c r="BG140" s="201" t="s">
        <v>248</v>
      </c>
    </row>
    <row r="141" spans="1:59" s="15" customFormat="1" ht="54" x14ac:dyDescent="0.25">
      <c r="A141" s="198" t="s">
        <v>614</v>
      </c>
      <c r="B141" s="149" t="s">
        <v>396</v>
      </c>
      <c r="C141" s="23" t="s">
        <v>315</v>
      </c>
      <c r="D141" s="20"/>
      <c r="E141" s="23" t="s">
        <v>772</v>
      </c>
      <c r="F141" s="20"/>
      <c r="G141" s="20"/>
      <c r="H141" s="20"/>
      <c r="I141" s="20"/>
      <c r="J141" s="20"/>
      <c r="K141" s="20"/>
      <c r="L141" s="58">
        <f t="shared" si="91"/>
        <v>0</v>
      </c>
      <c r="M141" s="20">
        <f>213049-N141</f>
        <v>31872.350000000006</v>
      </c>
      <c r="N141" s="20">
        <f>213149*0.85</f>
        <v>181176.65</v>
      </c>
      <c r="O141" s="20"/>
      <c r="P141" s="20"/>
      <c r="Q141" s="20"/>
      <c r="R141" s="20"/>
      <c r="S141" s="59">
        <f t="shared" si="92"/>
        <v>213049</v>
      </c>
      <c r="T141" s="33"/>
      <c r="U141" s="20"/>
      <c r="V141" s="20"/>
      <c r="W141" s="20"/>
      <c r="X141" s="20"/>
      <c r="Y141" s="20"/>
      <c r="Z141" s="59">
        <f t="shared" si="93"/>
        <v>0</v>
      </c>
      <c r="AA141" s="20"/>
      <c r="AB141" s="20"/>
      <c r="AC141" s="20"/>
      <c r="AD141" s="20"/>
      <c r="AE141" s="20"/>
      <c r="AF141" s="20"/>
      <c r="AG141" s="59"/>
      <c r="AH141" s="20"/>
      <c r="AI141" s="20"/>
      <c r="AJ141" s="20"/>
      <c r="AK141" s="20"/>
      <c r="AL141" s="20"/>
      <c r="AM141" s="20"/>
      <c r="AN141" s="59"/>
      <c r="AO141" s="20"/>
      <c r="AP141" s="20"/>
      <c r="AQ141" s="20"/>
      <c r="AR141" s="20"/>
      <c r="AS141" s="20"/>
      <c r="AT141" s="20"/>
      <c r="AU141" s="59"/>
      <c r="AV141" s="20"/>
      <c r="AW141" s="20"/>
      <c r="AX141" s="20"/>
      <c r="AY141" s="20"/>
      <c r="AZ141" s="20"/>
      <c r="BA141" s="20"/>
      <c r="BB141" s="59"/>
      <c r="BC141" s="60">
        <f t="shared" si="98"/>
        <v>213049</v>
      </c>
      <c r="BD141" s="23" t="s">
        <v>484</v>
      </c>
      <c r="BE141" s="20">
        <v>2022</v>
      </c>
      <c r="BF141" s="20">
        <v>2022</v>
      </c>
      <c r="BG141" s="201" t="s">
        <v>248</v>
      </c>
    </row>
    <row r="142" spans="1:59" s="15" customFormat="1" ht="81" customHeight="1" x14ac:dyDescent="0.25">
      <c r="A142" s="198" t="s">
        <v>615</v>
      </c>
      <c r="B142" s="149" t="s">
        <v>397</v>
      </c>
      <c r="C142" s="23" t="s">
        <v>315</v>
      </c>
      <c r="D142" s="20"/>
      <c r="E142" s="23" t="s">
        <v>767</v>
      </c>
      <c r="F142" s="20"/>
      <c r="G142" s="20"/>
      <c r="H142" s="20"/>
      <c r="I142" s="20"/>
      <c r="J142" s="20"/>
      <c r="K142" s="20"/>
      <c r="L142" s="58">
        <f t="shared" si="91"/>
        <v>0</v>
      </c>
      <c r="M142" s="20">
        <v>650000</v>
      </c>
      <c r="N142" s="20"/>
      <c r="O142" s="20"/>
      <c r="P142" s="20"/>
      <c r="Q142" s="20"/>
      <c r="R142" s="20"/>
      <c r="S142" s="59">
        <f t="shared" si="92"/>
        <v>650000</v>
      </c>
      <c r="T142" s="33"/>
      <c r="U142" s="20"/>
      <c r="V142" s="20"/>
      <c r="W142" s="20"/>
      <c r="X142" s="20"/>
      <c r="Y142" s="20"/>
      <c r="Z142" s="59">
        <f t="shared" si="93"/>
        <v>0</v>
      </c>
      <c r="AA142" s="20"/>
      <c r="AB142" s="20"/>
      <c r="AC142" s="20"/>
      <c r="AD142" s="20"/>
      <c r="AE142" s="20"/>
      <c r="AF142" s="20"/>
      <c r="AG142" s="59"/>
      <c r="AH142" s="20"/>
      <c r="AI142" s="20"/>
      <c r="AJ142" s="20"/>
      <c r="AK142" s="20"/>
      <c r="AL142" s="20"/>
      <c r="AM142" s="20"/>
      <c r="AN142" s="59"/>
      <c r="AO142" s="20"/>
      <c r="AP142" s="20"/>
      <c r="AQ142" s="20"/>
      <c r="AR142" s="20"/>
      <c r="AS142" s="20"/>
      <c r="AT142" s="20"/>
      <c r="AU142" s="59"/>
      <c r="AV142" s="20"/>
      <c r="AW142" s="20"/>
      <c r="AX142" s="20"/>
      <c r="AY142" s="20"/>
      <c r="AZ142" s="20"/>
      <c r="BA142" s="20"/>
      <c r="BB142" s="59"/>
      <c r="BC142" s="60">
        <f t="shared" si="98"/>
        <v>650000</v>
      </c>
      <c r="BD142" s="23" t="s">
        <v>486</v>
      </c>
      <c r="BE142" s="20">
        <v>2022</v>
      </c>
      <c r="BF142" s="20">
        <v>2022</v>
      </c>
      <c r="BG142" s="201" t="s">
        <v>248</v>
      </c>
    </row>
    <row r="143" spans="1:59" s="15" customFormat="1" ht="149.25" customHeight="1" x14ac:dyDescent="0.25">
      <c r="A143" s="198" t="s">
        <v>616</v>
      </c>
      <c r="B143" s="149" t="s">
        <v>398</v>
      </c>
      <c r="C143" s="23" t="s">
        <v>315</v>
      </c>
      <c r="D143" s="20"/>
      <c r="E143" s="23" t="s">
        <v>773</v>
      </c>
      <c r="F143" s="20">
        <v>34153</v>
      </c>
      <c r="G143" s="20"/>
      <c r="H143" s="20"/>
      <c r="I143" s="20"/>
      <c r="J143" s="20"/>
      <c r="K143" s="20"/>
      <c r="L143" s="58">
        <f t="shared" si="91"/>
        <v>34153</v>
      </c>
      <c r="M143" s="20">
        <f>79691-N143</f>
        <v>11953.650000000009</v>
      </c>
      <c r="N143" s="20">
        <f>0.85*79691</f>
        <v>67737.349999999991</v>
      </c>
      <c r="O143" s="20"/>
      <c r="P143" s="20"/>
      <c r="Q143" s="20"/>
      <c r="R143" s="20"/>
      <c r="S143" s="59">
        <f t="shared" si="92"/>
        <v>79691</v>
      </c>
      <c r="T143" s="33"/>
      <c r="U143" s="20"/>
      <c r="V143" s="20"/>
      <c r="W143" s="20"/>
      <c r="X143" s="20"/>
      <c r="Y143" s="20"/>
      <c r="Z143" s="59">
        <f t="shared" si="93"/>
        <v>0</v>
      </c>
      <c r="AA143" s="20"/>
      <c r="AB143" s="20"/>
      <c r="AC143" s="20"/>
      <c r="AD143" s="20"/>
      <c r="AE143" s="20"/>
      <c r="AF143" s="20"/>
      <c r="AG143" s="59"/>
      <c r="AH143" s="20"/>
      <c r="AI143" s="20"/>
      <c r="AJ143" s="20"/>
      <c r="AK143" s="20"/>
      <c r="AL143" s="20"/>
      <c r="AM143" s="20"/>
      <c r="AN143" s="59"/>
      <c r="AO143" s="20"/>
      <c r="AP143" s="20"/>
      <c r="AQ143" s="20"/>
      <c r="AR143" s="20"/>
      <c r="AS143" s="20"/>
      <c r="AT143" s="20"/>
      <c r="AU143" s="59"/>
      <c r="AV143" s="20"/>
      <c r="AW143" s="20"/>
      <c r="AX143" s="20"/>
      <c r="AY143" s="20"/>
      <c r="AZ143" s="20"/>
      <c r="BA143" s="20"/>
      <c r="BB143" s="59"/>
      <c r="BC143" s="60">
        <f t="shared" si="98"/>
        <v>113844</v>
      </c>
      <c r="BD143" s="23" t="s">
        <v>518</v>
      </c>
      <c r="BE143" s="20">
        <v>2022</v>
      </c>
      <c r="BF143" s="20">
        <v>2022</v>
      </c>
      <c r="BG143" s="201" t="s">
        <v>248</v>
      </c>
    </row>
    <row r="144" spans="1:59" s="15" customFormat="1" ht="166.5" customHeight="1" x14ac:dyDescent="0.25">
      <c r="A144" s="198" t="s">
        <v>617</v>
      </c>
      <c r="B144" s="149" t="s">
        <v>399</v>
      </c>
      <c r="C144" s="23" t="s">
        <v>315</v>
      </c>
      <c r="D144" s="22"/>
      <c r="E144" s="23" t="s">
        <v>774</v>
      </c>
      <c r="F144" s="20">
        <v>44242</v>
      </c>
      <c r="G144" s="20"/>
      <c r="H144" s="20"/>
      <c r="I144" s="20"/>
      <c r="J144" s="20"/>
      <c r="K144" s="20"/>
      <c r="L144" s="58">
        <f t="shared" si="91"/>
        <v>44242</v>
      </c>
      <c r="M144" s="20">
        <f>78653-N144</f>
        <v>11797.949999999997</v>
      </c>
      <c r="N144" s="20">
        <f>0.85*78653</f>
        <v>66855.05</v>
      </c>
      <c r="O144" s="20"/>
      <c r="P144" s="20"/>
      <c r="Q144" s="20"/>
      <c r="R144" s="20"/>
      <c r="S144" s="59">
        <f t="shared" si="92"/>
        <v>78653</v>
      </c>
      <c r="T144" s="33"/>
      <c r="U144" s="20"/>
      <c r="V144" s="20"/>
      <c r="W144" s="20"/>
      <c r="X144" s="20"/>
      <c r="Y144" s="20"/>
      <c r="Z144" s="59">
        <f t="shared" si="93"/>
        <v>0</v>
      </c>
      <c r="AA144" s="20"/>
      <c r="AB144" s="20"/>
      <c r="AC144" s="20"/>
      <c r="AD144" s="20"/>
      <c r="AE144" s="20"/>
      <c r="AF144" s="20"/>
      <c r="AG144" s="59"/>
      <c r="AH144" s="20"/>
      <c r="AI144" s="20"/>
      <c r="AJ144" s="20"/>
      <c r="AK144" s="20"/>
      <c r="AL144" s="20"/>
      <c r="AM144" s="20"/>
      <c r="AN144" s="59"/>
      <c r="AO144" s="20"/>
      <c r="AP144" s="20"/>
      <c r="AQ144" s="20"/>
      <c r="AR144" s="20"/>
      <c r="AS144" s="20"/>
      <c r="AT144" s="20"/>
      <c r="AU144" s="59"/>
      <c r="AV144" s="20"/>
      <c r="AW144" s="20"/>
      <c r="AX144" s="20"/>
      <c r="AY144" s="20"/>
      <c r="AZ144" s="20"/>
      <c r="BA144" s="20"/>
      <c r="BB144" s="59"/>
      <c r="BC144" s="60">
        <f t="shared" si="98"/>
        <v>122895</v>
      </c>
      <c r="BD144" s="23" t="s">
        <v>516</v>
      </c>
      <c r="BE144" s="20">
        <v>2022</v>
      </c>
      <c r="BF144" s="20">
        <v>2022</v>
      </c>
      <c r="BG144" s="201" t="s">
        <v>248</v>
      </c>
    </row>
    <row r="145" spans="1:59" s="15" customFormat="1" ht="159.75" customHeight="1" x14ac:dyDescent="0.25">
      <c r="A145" s="198" t="s">
        <v>618</v>
      </c>
      <c r="B145" s="149" t="s">
        <v>400</v>
      </c>
      <c r="C145" s="23" t="s">
        <v>315</v>
      </c>
      <c r="D145" s="20"/>
      <c r="E145" s="23" t="s">
        <v>775</v>
      </c>
      <c r="F145" s="20">
        <v>44026</v>
      </c>
      <c r="G145" s="20"/>
      <c r="H145" s="20"/>
      <c r="I145" s="20"/>
      <c r="J145" s="20"/>
      <c r="K145" s="20"/>
      <c r="L145" s="58">
        <f t="shared" si="91"/>
        <v>44026</v>
      </c>
      <c r="M145" s="20">
        <f>102728-N145</f>
        <v>15409.199999999997</v>
      </c>
      <c r="N145" s="20">
        <f>0.85*102728</f>
        <v>87318.8</v>
      </c>
      <c r="O145" s="20"/>
      <c r="P145" s="20"/>
      <c r="Q145" s="20"/>
      <c r="R145" s="20"/>
      <c r="S145" s="59">
        <f t="shared" si="92"/>
        <v>102728</v>
      </c>
      <c r="T145" s="33"/>
      <c r="U145" s="20"/>
      <c r="V145" s="20"/>
      <c r="W145" s="20"/>
      <c r="X145" s="20"/>
      <c r="Y145" s="20"/>
      <c r="Z145" s="59">
        <f t="shared" si="93"/>
        <v>0</v>
      </c>
      <c r="AA145" s="20"/>
      <c r="AB145" s="20"/>
      <c r="AC145" s="20"/>
      <c r="AD145" s="20"/>
      <c r="AE145" s="20"/>
      <c r="AF145" s="20"/>
      <c r="AG145" s="59"/>
      <c r="AH145" s="20"/>
      <c r="AI145" s="20"/>
      <c r="AJ145" s="20"/>
      <c r="AK145" s="20"/>
      <c r="AL145" s="20"/>
      <c r="AM145" s="20"/>
      <c r="AN145" s="59"/>
      <c r="AO145" s="20"/>
      <c r="AP145" s="20"/>
      <c r="AQ145" s="20"/>
      <c r="AR145" s="20"/>
      <c r="AS145" s="20"/>
      <c r="AT145" s="20"/>
      <c r="AU145" s="59"/>
      <c r="AV145" s="20"/>
      <c r="AW145" s="20"/>
      <c r="AX145" s="20"/>
      <c r="AY145" s="20"/>
      <c r="AZ145" s="20"/>
      <c r="BA145" s="20"/>
      <c r="BB145" s="59"/>
      <c r="BC145" s="60">
        <f t="shared" si="98"/>
        <v>146754</v>
      </c>
      <c r="BD145" s="23" t="s">
        <v>517</v>
      </c>
      <c r="BE145" s="20">
        <v>2022</v>
      </c>
      <c r="BF145" s="20">
        <v>2022</v>
      </c>
      <c r="BG145" s="201" t="s">
        <v>248</v>
      </c>
    </row>
    <row r="146" spans="1:59" s="15" customFormat="1" ht="54" x14ac:dyDescent="0.25">
      <c r="A146" s="198" t="s">
        <v>619</v>
      </c>
      <c r="B146" s="149" t="s">
        <v>401</v>
      </c>
      <c r="C146" s="23" t="s">
        <v>315</v>
      </c>
      <c r="D146" s="20"/>
      <c r="E146" s="20" t="s">
        <v>776</v>
      </c>
      <c r="F146" s="20"/>
      <c r="G146" s="20"/>
      <c r="H146" s="20"/>
      <c r="I146" s="20"/>
      <c r="J146" s="20"/>
      <c r="K146" s="20"/>
      <c r="L146" s="58">
        <f t="shared" si="91"/>
        <v>0</v>
      </c>
      <c r="M146" s="20">
        <v>88000</v>
      </c>
      <c r="N146" s="20"/>
      <c r="O146" s="20"/>
      <c r="P146" s="20"/>
      <c r="Q146" s="20"/>
      <c r="R146" s="20"/>
      <c r="S146" s="59">
        <f t="shared" si="92"/>
        <v>88000</v>
      </c>
      <c r="T146" s="33"/>
      <c r="U146" s="20"/>
      <c r="V146" s="20"/>
      <c r="W146" s="20"/>
      <c r="X146" s="20"/>
      <c r="Y146" s="20"/>
      <c r="Z146" s="59">
        <f t="shared" si="93"/>
        <v>0</v>
      </c>
      <c r="AA146" s="20"/>
      <c r="AB146" s="20"/>
      <c r="AC146" s="20"/>
      <c r="AD146" s="20"/>
      <c r="AE146" s="20"/>
      <c r="AF146" s="20"/>
      <c r="AG146" s="59"/>
      <c r="AH146" s="20"/>
      <c r="AI146" s="20"/>
      <c r="AJ146" s="20"/>
      <c r="AK146" s="20"/>
      <c r="AL146" s="20"/>
      <c r="AM146" s="20"/>
      <c r="AN146" s="59"/>
      <c r="AO146" s="20"/>
      <c r="AP146" s="20"/>
      <c r="AQ146" s="20"/>
      <c r="AR146" s="20"/>
      <c r="AS146" s="20"/>
      <c r="AT146" s="20"/>
      <c r="AU146" s="59"/>
      <c r="AV146" s="20"/>
      <c r="AW146" s="20"/>
      <c r="AX146" s="20"/>
      <c r="AY146" s="20"/>
      <c r="AZ146" s="20"/>
      <c r="BA146" s="20"/>
      <c r="BB146" s="59"/>
      <c r="BC146" s="60">
        <f t="shared" si="98"/>
        <v>88000</v>
      </c>
      <c r="BD146" s="23" t="s">
        <v>487</v>
      </c>
      <c r="BE146" s="20">
        <v>2022</v>
      </c>
      <c r="BF146" s="20">
        <v>2022</v>
      </c>
      <c r="BG146" s="201" t="s">
        <v>248</v>
      </c>
    </row>
    <row r="147" spans="1:59" s="15" customFormat="1" ht="108" x14ac:dyDescent="0.25">
      <c r="A147" s="198" t="s">
        <v>620</v>
      </c>
      <c r="B147" s="149" t="s">
        <v>402</v>
      </c>
      <c r="C147" s="23" t="s">
        <v>315</v>
      </c>
      <c r="D147" s="20"/>
      <c r="E147" s="20" t="s">
        <v>777</v>
      </c>
      <c r="F147" s="20"/>
      <c r="G147" s="20"/>
      <c r="H147" s="20"/>
      <c r="I147" s="20"/>
      <c r="J147" s="20"/>
      <c r="K147" s="20"/>
      <c r="L147" s="58">
        <f t="shared" si="91"/>
        <v>0</v>
      </c>
      <c r="M147" s="20">
        <v>170000</v>
      </c>
      <c r="N147" s="20"/>
      <c r="O147" s="20"/>
      <c r="P147" s="20"/>
      <c r="Q147" s="20"/>
      <c r="R147" s="20"/>
      <c r="S147" s="59">
        <f t="shared" si="92"/>
        <v>170000</v>
      </c>
      <c r="T147" s="33"/>
      <c r="U147" s="20"/>
      <c r="V147" s="20"/>
      <c r="W147" s="20"/>
      <c r="X147" s="20"/>
      <c r="Y147" s="20"/>
      <c r="Z147" s="59">
        <f t="shared" si="93"/>
        <v>0</v>
      </c>
      <c r="AA147" s="20"/>
      <c r="AB147" s="20"/>
      <c r="AC147" s="20"/>
      <c r="AD147" s="20"/>
      <c r="AE147" s="20"/>
      <c r="AF147" s="20"/>
      <c r="AG147" s="59"/>
      <c r="AH147" s="20"/>
      <c r="AI147" s="20"/>
      <c r="AJ147" s="20"/>
      <c r="AK147" s="20"/>
      <c r="AL147" s="20"/>
      <c r="AM147" s="20"/>
      <c r="AN147" s="59"/>
      <c r="AO147" s="20"/>
      <c r="AP147" s="20"/>
      <c r="AQ147" s="20"/>
      <c r="AR147" s="20"/>
      <c r="AS147" s="20"/>
      <c r="AT147" s="20"/>
      <c r="AU147" s="59"/>
      <c r="AV147" s="20"/>
      <c r="AW147" s="20"/>
      <c r="AX147" s="20"/>
      <c r="AY147" s="20"/>
      <c r="AZ147" s="20"/>
      <c r="BA147" s="20"/>
      <c r="BB147" s="59"/>
      <c r="BC147" s="60">
        <f t="shared" si="98"/>
        <v>170000</v>
      </c>
      <c r="BD147" s="23" t="s">
        <v>487</v>
      </c>
      <c r="BE147" s="20">
        <v>2022</v>
      </c>
      <c r="BF147" s="20">
        <v>2022</v>
      </c>
      <c r="BG147" s="201" t="s">
        <v>248</v>
      </c>
    </row>
    <row r="148" spans="1:59" s="15" customFormat="1" ht="72" x14ac:dyDescent="0.25">
      <c r="A148" s="198" t="s">
        <v>621</v>
      </c>
      <c r="B148" s="149" t="s">
        <v>403</v>
      </c>
      <c r="C148" s="23" t="s">
        <v>315</v>
      </c>
      <c r="D148" s="20"/>
      <c r="E148" s="20" t="s">
        <v>778</v>
      </c>
      <c r="F148" s="20"/>
      <c r="G148" s="20"/>
      <c r="H148" s="20"/>
      <c r="I148" s="20"/>
      <c r="J148" s="20"/>
      <c r="K148" s="20"/>
      <c r="L148" s="58">
        <f t="shared" si="91"/>
        <v>0</v>
      </c>
      <c r="M148" s="20">
        <v>277000</v>
      </c>
      <c r="N148" s="20"/>
      <c r="O148" s="20"/>
      <c r="P148" s="20"/>
      <c r="Q148" s="20"/>
      <c r="R148" s="20"/>
      <c r="S148" s="59">
        <f t="shared" si="92"/>
        <v>277000</v>
      </c>
      <c r="T148" s="33"/>
      <c r="U148" s="20"/>
      <c r="V148" s="20"/>
      <c r="W148" s="20"/>
      <c r="X148" s="20"/>
      <c r="Y148" s="20"/>
      <c r="Z148" s="59">
        <f t="shared" si="93"/>
        <v>0</v>
      </c>
      <c r="AA148" s="20"/>
      <c r="AB148" s="20"/>
      <c r="AC148" s="20"/>
      <c r="AD148" s="20"/>
      <c r="AE148" s="20"/>
      <c r="AF148" s="20"/>
      <c r="AG148" s="59"/>
      <c r="AH148" s="20"/>
      <c r="AI148" s="20"/>
      <c r="AJ148" s="20"/>
      <c r="AK148" s="20"/>
      <c r="AL148" s="20"/>
      <c r="AM148" s="20"/>
      <c r="AN148" s="59"/>
      <c r="AO148" s="20"/>
      <c r="AP148" s="20"/>
      <c r="AQ148" s="20"/>
      <c r="AR148" s="20"/>
      <c r="AS148" s="20"/>
      <c r="AT148" s="20"/>
      <c r="AU148" s="59"/>
      <c r="AV148" s="20"/>
      <c r="AW148" s="20"/>
      <c r="AX148" s="20"/>
      <c r="AY148" s="20"/>
      <c r="AZ148" s="20"/>
      <c r="BA148" s="20"/>
      <c r="BB148" s="59"/>
      <c r="BC148" s="60">
        <f t="shared" si="98"/>
        <v>277000</v>
      </c>
      <c r="BD148" s="23" t="s">
        <v>488</v>
      </c>
      <c r="BE148" s="20">
        <v>2022</v>
      </c>
      <c r="BF148" s="20">
        <v>2022</v>
      </c>
      <c r="BG148" s="201" t="s">
        <v>248</v>
      </c>
    </row>
    <row r="149" spans="1:59" s="15" customFormat="1" ht="54" customHeight="1" x14ac:dyDescent="0.25">
      <c r="A149" s="198" t="s">
        <v>622</v>
      </c>
      <c r="B149" s="149" t="s">
        <v>188</v>
      </c>
      <c r="C149" s="23" t="s">
        <v>315</v>
      </c>
      <c r="D149" s="20"/>
      <c r="E149" s="20" t="s">
        <v>779</v>
      </c>
      <c r="F149" s="20"/>
      <c r="G149" s="20"/>
      <c r="H149" s="20"/>
      <c r="I149" s="20"/>
      <c r="J149" s="20"/>
      <c r="K149" s="20"/>
      <c r="L149" s="58">
        <f t="shared" si="91"/>
        <v>0</v>
      </c>
      <c r="M149" s="21">
        <v>375000</v>
      </c>
      <c r="N149" s="20"/>
      <c r="O149" s="20"/>
      <c r="P149" s="20"/>
      <c r="Q149" s="21">
        <v>1125000</v>
      </c>
      <c r="R149" s="20"/>
      <c r="S149" s="59">
        <f t="shared" si="92"/>
        <v>1500000</v>
      </c>
      <c r="T149" s="20"/>
      <c r="U149" s="20"/>
      <c r="V149" s="20"/>
      <c r="W149" s="20"/>
      <c r="X149" s="20"/>
      <c r="Y149" s="20"/>
      <c r="Z149" s="59">
        <f t="shared" si="93"/>
        <v>0</v>
      </c>
      <c r="AA149" s="20"/>
      <c r="AB149" s="20"/>
      <c r="AC149" s="20"/>
      <c r="AD149" s="20"/>
      <c r="AE149" s="20"/>
      <c r="AF149" s="20"/>
      <c r="AG149" s="59">
        <f t="shared" si="94"/>
        <v>0</v>
      </c>
      <c r="AH149" s="20"/>
      <c r="AI149" s="20"/>
      <c r="AJ149" s="20"/>
      <c r="AK149" s="20"/>
      <c r="AL149" s="20"/>
      <c r="AM149" s="20"/>
      <c r="AN149" s="59">
        <f t="shared" si="95"/>
        <v>0</v>
      </c>
      <c r="AO149" s="20"/>
      <c r="AP149" s="20"/>
      <c r="AQ149" s="20"/>
      <c r="AR149" s="20"/>
      <c r="AS149" s="20"/>
      <c r="AT149" s="20"/>
      <c r="AU149" s="59">
        <f t="shared" si="96"/>
        <v>0</v>
      </c>
      <c r="AV149" s="20"/>
      <c r="AW149" s="20"/>
      <c r="AX149" s="20"/>
      <c r="AY149" s="20"/>
      <c r="AZ149" s="20"/>
      <c r="BA149" s="20"/>
      <c r="BB149" s="59">
        <f t="shared" si="97"/>
        <v>0</v>
      </c>
      <c r="BC149" s="60">
        <f t="shared" si="98"/>
        <v>1500000</v>
      </c>
      <c r="BD149" s="23" t="s">
        <v>189</v>
      </c>
      <c r="BE149" s="20">
        <v>2022</v>
      </c>
      <c r="BF149" s="20">
        <v>2022</v>
      </c>
      <c r="BG149" s="201" t="s">
        <v>248</v>
      </c>
    </row>
    <row r="150" spans="1:59" s="15" customFormat="1" ht="108" customHeight="1" x14ac:dyDescent="0.25">
      <c r="A150" s="198" t="s">
        <v>623</v>
      </c>
      <c r="B150" s="149" t="s">
        <v>377</v>
      </c>
      <c r="C150" s="23" t="s">
        <v>315</v>
      </c>
      <c r="D150" s="20"/>
      <c r="E150" s="23" t="s">
        <v>768</v>
      </c>
      <c r="F150" s="21">
        <f>12071*2+70000+73000</f>
        <v>167142</v>
      </c>
      <c r="G150" s="20"/>
      <c r="H150" s="20"/>
      <c r="I150" s="20"/>
      <c r="J150" s="20"/>
      <c r="K150" s="20"/>
      <c r="L150" s="58">
        <f t="shared" si="91"/>
        <v>167142</v>
      </c>
      <c r="M150" s="21">
        <f>63500+35000+35000</f>
        <v>133500</v>
      </c>
      <c r="N150" s="20"/>
      <c r="O150" s="20"/>
      <c r="P150" s="20"/>
      <c r="Q150" s="20"/>
      <c r="R150" s="20"/>
      <c r="S150" s="59">
        <f t="shared" si="92"/>
        <v>133500</v>
      </c>
      <c r="T150" s="20"/>
      <c r="U150" s="20"/>
      <c r="V150" s="20"/>
      <c r="W150" s="20"/>
      <c r="X150" s="20"/>
      <c r="Y150" s="20"/>
      <c r="Z150" s="59">
        <f t="shared" si="93"/>
        <v>0</v>
      </c>
      <c r="AA150" s="20"/>
      <c r="AB150" s="20"/>
      <c r="AC150" s="20"/>
      <c r="AD150" s="20"/>
      <c r="AE150" s="20"/>
      <c r="AF150" s="20"/>
      <c r="AG150" s="59"/>
      <c r="AH150" s="20"/>
      <c r="AI150" s="20"/>
      <c r="AJ150" s="20"/>
      <c r="AK150" s="20"/>
      <c r="AL150" s="20"/>
      <c r="AM150" s="20"/>
      <c r="AN150" s="59"/>
      <c r="AO150" s="20"/>
      <c r="AP150" s="20"/>
      <c r="AQ150" s="20"/>
      <c r="AR150" s="20"/>
      <c r="AS150" s="20"/>
      <c r="AT150" s="20"/>
      <c r="AU150" s="59"/>
      <c r="AV150" s="20"/>
      <c r="AW150" s="20"/>
      <c r="AX150" s="20"/>
      <c r="AY150" s="20"/>
      <c r="AZ150" s="20"/>
      <c r="BA150" s="20"/>
      <c r="BB150" s="59"/>
      <c r="BC150" s="60">
        <f t="shared" si="98"/>
        <v>300642</v>
      </c>
      <c r="BD150" s="23" t="s">
        <v>378</v>
      </c>
      <c r="BE150" s="20">
        <v>2021</v>
      </c>
      <c r="BF150" s="20">
        <v>2022</v>
      </c>
      <c r="BG150" s="201" t="s">
        <v>490</v>
      </c>
    </row>
    <row r="151" spans="1:59" s="15" customFormat="1" ht="54" x14ac:dyDescent="0.25">
      <c r="A151" s="198" t="s">
        <v>624</v>
      </c>
      <c r="B151" s="149" t="s">
        <v>191</v>
      </c>
      <c r="C151" s="23" t="s">
        <v>315</v>
      </c>
      <c r="D151" s="20"/>
      <c r="E151" s="19" t="s">
        <v>780</v>
      </c>
      <c r="F151" s="20"/>
      <c r="G151" s="20"/>
      <c r="H151" s="20"/>
      <c r="I151" s="20"/>
      <c r="J151" s="20"/>
      <c r="K151" s="20"/>
      <c r="L151" s="58">
        <f t="shared" si="91"/>
        <v>0</v>
      </c>
      <c r="M151" s="20">
        <v>24111</v>
      </c>
      <c r="N151" s="20"/>
      <c r="O151" s="20"/>
      <c r="P151" s="20"/>
      <c r="Q151" s="20"/>
      <c r="R151" s="20"/>
      <c r="S151" s="59">
        <f t="shared" si="92"/>
        <v>24111</v>
      </c>
      <c r="T151" s="20"/>
      <c r="U151" s="20"/>
      <c r="V151" s="20"/>
      <c r="W151" s="20"/>
      <c r="X151" s="20"/>
      <c r="Y151" s="20"/>
      <c r="Z151" s="59">
        <f t="shared" si="93"/>
        <v>0</v>
      </c>
      <c r="AA151" s="20"/>
      <c r="AB151" s="20"/>
      <c r="AC151" s="20"/>
      <c r="AD151" s="20"/>
      <c r="AE151" s="20"/>
      <c r="AF151" s="20"/>
      <c r="AG151" s="59">
        <f t="shared" si="94"/>
        <v>0</v>
      </c>
      <c r="AH151" s="20"/>
      <c r="AI151" s="20"/>
      <c r="AJ151" s="20"/>
      <c r="AK151" s="20"/>
      <c r="AL151" s="20"/>
      <c r="AM151" s="20"/>
      <c r="AN151" s="59">
        <f t="shared" si="95"/>
        <v>0</v>
      </c>
      <c r="AO151" s="20"/>
      <c r="AP151" s="20"/>
      <c r="AQ151" s="20"/>
      <c r="AR151" s="20"/>
      <c r="AS151" s="20"/>
      <c r="AT151" s="20"/>
      <c r="AU151" s="59">
        <f t="shared" si="96"/>
        <v>0</v>
      </c>
      <c r="AV151" s="20"/>
      <c r="AW151" s="20"/>
      <c r="AX151" s="20"/>
      <c r="AY151" s="20"/>
      <c r="AZ151" s="20"/>
      <c r="BA151" s="20"/>
      <c r="BB151" s="59">
        <f t="shared" si="97"/>
        <v>0</v>
      </c>
      <c r="BC151" s="60">
        <f t="shared" si="98"/>
        <v>24111</v>
      </c>
      <c r="BD151" s="23" t="s">
        <v>190</v>
      </c>
      <c r="BE151" s="20">
        <v>2022</v>
      </c>
      <c r="BF151" s="20">
        <v>2022</v>
      </c>
      <c r="BG151" s="201" t="s">
        <v>489</v>
      </c>
    </row>
    <row r="152" spans="1:59" s="15" customFormat="1" ht="54" x14ac:dyDescent="0.25">
      <c r="A152" s="198" t="s">
        <v>625</v>
      </c>
      <c r="B152" s="149" t="s">
        <v>192</v>
      </c>
      <c r="C152" s="23" t="s">
        <v>315</v>
      </c>
      <c r="D152" s="20"/>
      <c r="E152" s="19" t="s">
        <v>781</v>
      </c>
      <c r="F152" s="20"/>
      <c r="G152" s="20"/>
      <c r="H152" s="20"/>
      <c r="I152" s="20"/>
      <c r="J152" s="20"/>
      <c r="K152" s="20"/>
      <c r="L152" s="58">
        <f t="shared" si="91"/>
        <v>0</v>
      </c>
      <c r="M152" s="20">
        <v>24111</v>
      </c>
      <c r="N152" s="20"/>
      <c r="O152" s="20"/>
      <c r="P152" s="20"/>
      <c r="Q152" s="20"/>
      <c r="R152" s="20"/>
      <c r="S152" s="59">
        <f t="shared" si="92"/>
        <v>24111</v>
      </c>
      <c r="T152" s="20"/>
      <c r="U152" s="20"/>
      <c r="V152" s="20"/>
      <c r="W152" s="20"/>
      <c r="X152" s="20"/>
      <c r="Y152" s="20"/>
      <c r="Z152" s="59">
        <f t="shared" si="93"/>
        <v>0</v>
      </c>
      <c r="AA152" s="20"/>
      <c r="AB152" s="20"/>
      <c r="AC152" s="20"/>
      <c r="AD152" s="20"/>
      <c r="AE152" s="20"/>
      <c r="AF152" s="20"/>
      <c r="AG152" s="59">
        <f t="shared" si="94"/>
        <v>0</v>
      </c>
      <c r="AH152" s="20"/>
      <c r="AI152" s="20"/>
      <c r="AJ152" s="20"/>
      <c r="AK152" s="20"/>
      <c r="AL152" s="20"/>
      <c r="AM152" s="20"/>
      <c r="AN152" s="59">
        <f t="shared" si="95"/>
        <v>0</v>
      </c>
      <c r="AO152" s="20"/>
      <c r="AP152" s="20"/>
      <c r="AQ152" s="20"/>
      <c r="AR152" s="20"/>
      <c r="AS152" s="20"/>
      <c r="AT152" s="20"/>
      <c r="AU152" s="59">
        <f t="shared" si="96"/>
        <v>0</v>
      </c>
      <c r="AV152" s="20"/>
      <c r="AW152" s="20"/>
      <c r="AX152" s="20"/>
      <c r="AY152" s="20"/>
      <c r="AZ152" s="20"/>
      <c r="BA152" s="20"/>
      <c r="BB152" s="59">
        <f t="shared" si="97"/>
        <v>0</v>
      </c>
      <c r="BC152" s="60">
        <f t="shared" si="98"/>
        <v>24111</v>
      </c>
      <c r="BD152" s="23" t="s">
        <v>192</v>
      </c>
      <c r="BE152" s="20">
        <v>2022</v>
      </c>
      <c r="BF152" s="20">
        <v>2022</v>
      </c>
      <c r="BG152" s="201" t="s">
        <v>489</v>
      </c>
    </row>
    <row r="153" spans="1:59" s="15" customFormat="1" ht="90" x14ac:dyDescent="0.25">
      <c r="A153" s="198" t="s">
        <v>626</v>
      </c>
      <c r="B153" s="149" t="s">
        <v>193</v>
      </c>
      <c r="C153" s="23" t="s">
        <v>315</v>
      </c>
      <c r="D153" s="20"/>
      <c r="E153" s="19" t="s">
        <v>782</v>
      </c>
      <c r="F153" s="20"/>
      <c r="G153" s="20"/>
      <c r="H153" s="20"/>
      <c r="I153" s="20"/>
      <c r="J153" s="20"/>
      <c r="K153" s="20"/>
      <c r="L153" s="58">
        <f t="shared" si="91"/>
        <v>0</v>
      </c>
      <c r="M153" s="20">
        <v>5313</v>
      </c>
      <c r="N153" s="20"/>
      <c r="O153" s="20"/>
      <c r="P153" s="20"/>
      <c r="Q153" s="20"/>
      <c r="R153" s="20"/>
      <c r="S153" s="59">
        <f t="shared" si="92"/>
        <v>5313</v>
      </c>
      <c r="T153" s="20"/>
      <c r="U153" s="20"/>
      <c r="V153" s="20"/>
      <c r="W153" s="20"/>
      <c r="X153" s="20"/>
      <c r="Y153" s="20"/>
      <c r="Z153" s="59">
        <f t="shared" si="93"/>
        <v>0</v>
      </c>
      <c r="AA153" s="20"/>
      <c r="AB153" s="20"/>
      <c r="AC153" s="20"/>
      <c r="AD153" s="20"/>
      <c r="AE153" s="20"/>
      <c r="AF153" s="20"/>
      <c r="AG153" s="59">
        <f t="shared" si="94"/>
        <v>0</v>
      </c>
      <c r="AH153" s="20"/>
      <c r="AI153" s="20"/>
      <c r="AJ153" s="20"/>
      <c r="AK153" s="20"/>
      <c r="AL153" s="20"/>
      <c r="AM153" s="20"/>
      <c r="AN153" s="59">
        <f t="shared" si="95"/>
        <v>0</v>
      </c>
      <c r="AO153" s="20"/>
      <c r="AP153" s="20"/>
      <c r="AQ153" s="20"/>
      <c r="AR153" s="20"/>
      <c r="AS153" s="20"/>
      <c r="AT153" s="20"/>
      <c r="AU153" s="59">
        <f t="shared" si="96"/>
        <v>0</v>
      </c>
      <c r="AV153" s="20"/>
      <c r="AW153" s="20"/>
      <c r="AX153" s="20"/>
      <c r="AY153" s="20"/>
      <c r="AZ153" s="20"/>
      <c r="BA153" s="20"/>
      <c r="BB153" s="59">
        <f t="shared" si="97"/>
        <v>0</v>
      </c>
      <c r="BC153" s="60">
        <f t="shared" si="98"/>
        <v>5313</v>
      </c>
      <c r="BD153" s="23" t="s">
        <v>194</v>
      </c>
      <c r="BE153" s="20">
        <v>2022</v>
      </c>
      <c r="BF153" s="20">
        <v>2022</v>
      </c>
      <c r="BG153" s="201" t="s">
        <v>489</v>
      </c>
    </row>
    <row r="154" spans="1:59" s="15" customFormat="1" ht="54" x14ac:dyDescent="0.25">
      <c r="A154" s="198" t="s">
        <v>627</v>
      </c>
      <c r="B154" s="149" t="s">
        <v>814</v>
      </c>
      <c r="C154" s="23" t="s">
        <v>315</v>
      </c>
      <c r="D154" s="20"/>
      <c r="E154" s="19" t="s">
        <v>783</v>
      </c>
      <c r="F154" s="20"/>
      <c r="G154" s="20"/>
      <c r="H154" s="20"/>
      <c r="I154" s="20"/>
      <c r="J154" s="20"/>
      <c r="K154" s="20"/>
      <c r="L154" s="58">
        <f t="shared" si="91"/>
        <v>0</v>
      </c>
      <c r="M154" s="20">
        <v>9510</v>
      </c>
      <c r="N154" s="20"/>
      <c r="O154" s="20"/>
      <c r="P154" s="20"/>
      <c r="Q154" s="20"/>
      <c r="R154" s="20"/>
      <c r="S154" s="59">
        <f t="shared" si="92"/>
        <v>9510</v>
      </c>
      <c r="T154" s="20"/>
      <c r="U154" s="20"/>
      <c r="V154" s="20"/>
      <c r="W154" s="20"/>
      <c r="X154" s="20"/>
      <c r="Y154" s="20"/>
      <c r="Z154" s="59">
        <f t="shared" si="93"/>
        <v>0</v>
      </c>
      <c r="AA154" s="20"/>
      <c r="AB154" s="20"/>
      <c r="AC154" s="20"/>
      <c r="AD154" s="20"/>
      <c r="AE154" s="20"/>
      <c r="AF154" s="20"/>
      <c r="AG154" s="59">
        <f t="shared" si="94"/>
        <v>0</v>
      </c>
      <c r="AH154" s="20"/>
      <c r="AI154" s="20"/>
      <c r="AJ154" s="20"/>
      <c r="AK154" s="20"/>
      <c r="AL154" s="20"/>
      <c r="AM154" s="20"/>
      <c r="AN154" s="59">
        <f t="shared" si="95"/>
        <v>0</v>
      </c>
      <c r="AO154" s="20"/>
      <c r="AP154" s="20"/>
      <c r="AQ154" s="20"/>
      <c r="AR154" s="20"/>
      <c r="AS154" s="20"/>
      <c r="AT154" s="20"/>
      <c r="AU154" s="59">
        <f t="shared" si="96"/>
        <v>0</v>
      </c>
      <c r="AV154" s="20"/>
      <c r="AW154" s="20"/>
      <c r="AX154" s="20"/>
      <c r="AY154" s="20"/>
      <c r="AZ154" s="20"/>
      <c r="BA154" s="20"/>
      <c r="BB154" s="59">
        <f t="shared" si="97"/>
        <v>0</v>
      </c>
      <c r="BC154" s="60">
        <f t="shared" si="98"/>
        <v>9510</v>
      </c>
      <c r="BD154" s="23" t="s">
        <v>813</v>
      </c>
      <c r="BE154" s="20">
        <v>2022</v>
      </c>
      <c r="BF154" s="20">
        <v>2023</v>
      </c>
      <c r="BG154" s="201" t="s">
        <v>491</v>
      </c>
    </row>
    <row r="155" spans="1:59" s="15" customFormat="1" ht="54" x14ac:dyDescent="0.25">
      <c r="A155" s="198" t="s">
        <v>628</v>
      </c>
      <c r="B155" s="149" t="s">
        <v>195</v>
      </c>
      <c r="C155" s="23" t="s">
        <v>315</v>
      </c>
      <c r="D155" s="20"/>
      <c r="E155" s="19" t="s">
        <v>784</v>
      </c>
      <c r="F155" s="20"/>
      <c r="G155" s="20"/>
      <c r="H155" s="20"/>
      <c r="I155" s="20"/>
      <c r="J155" s="20"/>
      <c r="K155" s="20"/>
      <c r="L155" s="58">
        <f t="shared" si="91"/>
        <v>0</v>
      </c>
      <c r="M155" s="20">
        <v>2000</v>
      </c>
      <c r="N155" s="20"/>
      <c r="O155" s="20"/>
      <c r="P155" s="20"/>
      <c r="Q155" s="20"/>
      <c r="R155" s="20"/>
      <c r="S155" s="59">
        <f t="shared" si="92"/>
        <v>2000</v>
      </c>
      <c r="T155" s="20"/>
      <c r="U155" s="20"/>
      <c r="V155" s="20"/>
      <c r="W155" s="20"/>
      <c r="X155" s="20"/>
      <c r="Y155" s="20"/>
      <c r="Z155" s="59">
        <f t="shared" si="93"/>
        <v>0</v>
      </c>
      <c r="AA155" s="20"/>
      <c r="AB155" s="20"/>
      <c r="AC155" s="20"/>
      <c r="AD155" s="20"/>
      <c r="AE155" s="20"/>
      <c r="AF155" s="20"/>
      <c r="AG155" s="59">
        <f t="shared" si="94"/>
        <v>0</v>
      </c>
      <c r="AH155" s="20"/>
      <c r="AI155" s="20"/>
      <c r="AJ155" s="20"/>
      <c r="AK155" s="20"/>
      <c r="AL155" s="20"/>
      <c r="AM155" s="20"/>
      <c r="AN155" s="59">
        <f t="shared" si="95"/>
        <v>0</v>
      </c>
      <c r="AO155" s="20"/>
      <c r="AP155" s="20"/>
      <c r="AQ155" s="20"/>
      <c r="AR155" s="20"/>
      <c r="AS155" s="20"/>
      <c r="AT155" s="20"/>
      <c r="AU155" s="59">
        <f t="shared" si="96"/>
        <v>0</v>
      </c>
      <c r="AV155" s="20"/>
      <c r="AW155" s="20"/>
      <c r="AX155" s="20"/>
      <c r="AY155" s="20"/>
      <c r="AZ155" s="20"/>
      <c r="BA155" s="20"/>
      <c r="BB155" s="59">
        <f t="shared" si="97"/>
        <v>0</v>
      </c>
      <c r="BC155" s="60">
        <f t="shared" si="98"/>
        <v>2000</v>
      </c>
      <c r="BD155" s="23" t="s">
        <v>196</v>
      </c>
      <c r="BE155" s="20">
        <v>2022</v>
      </c>
      <c r="BF155" s="20">
        <v>2022</v>
      </c>
      <c r="BG155" s="201" t="s">
        <v>489</v>
      </c>
    </row>
    <row r="156" spans="1:59" s="15" customFormat="1" ht="119.25" customHeight="1" x14ac:dyDescent="0.25">
      <c r="A156" s="198" t="s">
        <v>629</v>
      </c>
      <c r="B156" s="149" t="s">
        <v>815</v>
      </c>
      <c r="C156" s="23" t="s">
        <v>315</v>
      </c>
      <c r="D156" s="20"/>
      <c r="E156" s="19" t="s">
        <v>785</v>
      </c>
      <c r="F156" s="20"/>
      <c r="G156" s="20"/>
      <c r="H156" s="20"/>
      <c r="I156" s="20"/>
      <c r="J156" s="20"/>
      <c r="K156" s="20"/>
      <c r="L156" s="58">
        <f t="shared" si="91"/>
        <v>0</v>
      </c>
      <c r="M156" s="20">
        <v>50000</v>
      </c>
      <c r="N156" s="20"/>
      <c r="O156" s="20"/>
      <c r="P156" s="20"/>
      <c r="Q156" s="20"/>
      <c r="R156" s="20" t="s">
        <v>822</v>
      </c>
      <c r="S156" s="59">
        <f t="shared" si="92"/>
        <v>50000</v>
      </c>
      <c r="T156" s="20"/>
      <c r="U156" s="20"/>
      <c r="V156" s="20"/>
      <c r="W156" s="20"/>
      <c r="X156" s="20"/>
      <c r="Y156" s="20"/>
      <c r="Z156" s="59">
        <f t="shared" si="93"/>
        <v>0</v>
      </c>
      <c r="AA156" s="20"/>
      <c r="AB156" s="20"/>
      <c r="AC156" s="20"/>
      <c r="AD156" s="20"/>
      <c r="AE156" s="20"/>
      <c r="AF156" s="20"/>
      <c r="AG156" s="59">
        <f t="shared" si="94"/>
        <v>0</v>
      </c>
      <c r="AH156" s="20"/>
      <c r="AI156" s="20"/>
      <c r="AJ156" s="20"/>
      <c r="AK156" s="20"/>
      <c r="AL156" s="20"/>
      <c r="AM156" s="20"/>
      <c r="AN156" s="59">
        <f t="shared" si="95"/>
        <v>0</v>
      </c>
      <c r="AO156" s="20"/>
      <c r="AP156" s="20"/>
      <c r="AQ156" s="20"/>
      <c r="AR156" s="20"/>
      <c r="AS156" s="20"/>
      <c r="AT156" s="20"/>
      <c r="AU156" s="59">
        <f t="shared" si="96"/>
        <v>0</v>
      </c>
      <c r="AV156" s="20"/>
      <c r="AW156" s="20"/>
      <c r="AX156" s="20"/>
      <c r="AY156" s="20"/>
      <c r="AZ156" s="20"/>
      <c r="BA156" s="20"/>
      <c r="BB156" s="59">
        <f t="shared" si="97"/>
        <v>0</v>
      </c>
      <c r="BC156" s="60">
        <f t="shared" si="98"/>
        <v>50000</v>
      </c>
      <c r="BD156" s="23" t="s">
        <v>197</v>
      </c>
      <c r="BE156" s="20">
        <v>2022</v>
      </c>
      <c r="BF156" s="20">
        <v>2023</v>
      </c>
      <c r="BG156" s="201" t="s">
        <v>492</v>
      </c>
    </row>
    <row r="157" spans="1:59" s="15" customFormat="1" ht="42.75" customHeight="1" x14ac:dyDescent="0.25">
      <c r="A157" s="198" t="s">
        <v>630</v>
      </c>
      <c r="B157" s="149" t="s">
        <v>816</v>
      </c>
      <c r="C157" s="23" t="s">
        <v>315</v>
      </c>
      <c r="D157" s="20"/>
      <c r="E157" s="19" t="s">
        <v>785</v>
      </c>
      <c r="F157" s="20"/>
      <c r="G157" s="20"/>
      <c r="H157" s="20"/>
      <c r="I157" s="20"/>
      <c r="J157" s="20"/>
      <c r="K157" s="20"/>
      <c r="L157" s="58">
        <f t="shared" si="91"/>
        <v>0</v>
      </c>
      <c r="M157" s="20"/>
      <c r="N157" s="20"/>
      <c r="O157" s="20"/>
      <c r="P157" s="20"/>
      <c r="Q157" s="20"/>
      <c r="R157" s="20"/>
      <c r="S157" s="59"/>
      <c r="T157" s="20">
        <v>50000</v>
      </c>
      <c r="U157" s="20"/>
      <c r="V157" s="20"/>
      <c r="W157" s="20"/>
      <c r="X157" s="20"/>
      <c r="Y157" s="20" t="s">
        <v>823</v>
      </c>
      <c r="Z157" s="59"/>
      <c r="AA157" s="20"/>
      <c r="AB157" s="20"/>
      <c r="AC157" s="20"/>
      <c r="AD157" s="20"/>
      <c r="AE157" s="20"/>
      <c r="AF157" s="20"/>
      <c r="AG157" s="59"/>
      <c r="AH157" s="20"/>
      <c r="AI157" s="20"/>
      <c r="AJ157" s="20"/>
      <c r="AK157" s="20"/>
      <c r="AL157" s="20"/>
      <c r="AM157" s="20"/>
      <c r="AN157" s="59"/>
      <c r="AO157" s="20"/>
      <c r="AP157" s="20"/>
      <c r="AQ157" s="20"/>
      <c r="AR157" s="20"/>
      <c r="AS157" s="20"/>
      <c r="AT157" s="20"/>
      <c r="AU157" s="59"/>
      <c r="AV157" s="20"/>
      <c r="AW157" s="20"/>
      <c r="AX157" s="20"/>
      <c r="AY157" s="20"/>
      <c r="AZ157" s="20"/>
      <c r="BA157" s="20"/>
      <c r="BB157" s="59"/>
      <c r="BC157" s="60"/>
      <c r="BD157" s="23" t="s">
        <v>818</v>
      </c>
      <c r="BE157" s="20">
        <v>2022</v>
      </c>
      <c r="BF157" s="20">
        <v>2023</v>
      </c>
      <c r="BG157" s="201" t="s">
        <v>820</v>
      </c>
    </row>
    <row r="158" spans="1:59" s="15" customFormat="1" ht="51.75" customHeight="1" x14ac:dyDescent="0.25">
      <c r="A158" s="198" t="s">
        <v>631</v>
      </c>
      <c r="B158" s="149" t="s">
        <v>817</v>
      </c>
      <c r="C158" s="23" t="s">
        <v>315</v>
      </c>
      <c r="D158" s="20"/>
      <c r="E158" s="19" t="s">
        <v>785</v>
      </c>
      <c r="F158" s="20"/>
      <c r="G158" s="20"/>
      <c r="H158" s="20"/>
      <c r="I158" s="20"/>
      <c r="J158" s="20"/>
      <c r="K158" s="20"/>
      <c r="L158" s="58">
        <f t="shared" si="91"/>
        <v>0</v>
      </c>
      <c r="M158" s="20"/>
      <c r="N158" s="20"/>
      <c r="O158" s="20"/>
      <c r="P158" s="20"/>
      <c r="Q158" s="20"/>
      <c r="R158" s="20"/>
      <c r="S158" s="59"/>
      <c r="T158" s="20">
        <v>50000</v>
      </c>
      <c r="U158" s="20"/>
      <c r="V158" s="20"/>
      <c r="W158" s="20"/>
      <c r="X158" s="20"/>
      <c r="Y158" s="20" t="s">
        <v>823</v>
      </c>
      <c r="Z158" s="59"/>
      <c r="AA158" s="20"/>
      <c r="AB158" s="20"/>
      <c r="AC158" s="20"/>
      <c r="AD158" s="20"/>
      <c r="AE158" s="20"/>
      <c r="AF158" s="20"/>
      <c r="AG158" s="59"/>
      <c r="AH158" s="20"/>
      <c r="AI158" s="20"/>
      <c r="AJ158" s="20"/>
      <c r="AK158" s="20"/>
      <c r="AL158" s="20"/>
      <c r="AM158" s="20"/>
      <c r="AN158" s="59"/>
      <c r="AO158" s="20"/>
      <c r="AP158" s="20"/>
      <c r="AQ158" s="20"/>
      <c r="AR158" s="20"/>
      <c r="AS158" s="20"/>
      <c r="AT158" s="20"/>
      <c r="AU158" s="59"/>
      <c r="AV158" s="20"/>
      <c r="AW158" s="20"/>
      <c r="AX158" s="20"/>
      <c r="AY158" s="20"/>
      <c r="AZ158" s="20"/>
      <c r="BA158" s="20"/>
      <c r="BB158" s="59"/>
      <c r="BC158" s="60"/>
      <c r="BD158" s="23" t="s">
        <v>819</v>
      </c>
      <c r="BE158" s="20">
        <v>2022</v>
      </c>
      <c r="BF158" s="20">
        <v>2023</v>
      </c>
      <c r="BG158" s="201" t="s">
        <v>451</v>
      </c>
    </row>
    <row r="159" spans="1:59" s="15" customFormat="1" ht="70.150000000000006" customHeight="1" x14ac:dyDescent="0.25">
      <c r="A159" s="198" t="s">
        <v>632</v>
      </c>
      <c r="B159" s="149" t="s">
        <v>812</v>
      </c>
      <c r="C159" s="23" t="s">
        <v>315</v>
      </c>
      <c r="D159" s="20"/>
      <c r="E159" s="19" t="s">
        <v>786</v>
      </c>
      <c r="F159" s="20"/>
      <c r="G159" s="20"/>
      <c r="H159" s="20"/>
      <c r="I159" s="20"/>
      <c r="J159" s="20"/>
      <c r="K159" s="20"/>
      <c r="L159" s="58">
        <f t="shared" si="91"/>
        <v>0</v>
      </c>
      <c r="M159" s="20">
        <v>7000</v>
      </c>
      <c r="N159" s="20"/>
      <c r="O159" s="20"/>
      <c r="P159" s="20"/>
      <c r="Q159" s="20"/>
      <c r="R159" s="20"/>
      <c r="S159" s="59">
        <f t="shared" si="92"/>
        <v>7000</v>
      </c>
      <c r="T159" s="20"/>
      <c r="U159" s="20"/>
      <c r="V159" s="20"/>
      <c r="W159" s="20"/>
      <c r="X159" s="20"/>
      <c r="Y159" s="20"/>
      <c r="Z159" s="59">
        <f t="shared" si="93"/>
        <v>0</v>
      </c>
      <c r="AA159" s="20"/>
      <c r="AB159" s="20"/>
      <c r="AC159" s="20"/>
      <c r="AD159" s="20"/>
      <c r="AE159" s="20"/>
      <c r="AF159" s="20"/>
      <c r="AG159" s="59">
        <f t="shared" si="94"/>
        <v>0</v>
      </c>
      <c r="AH159" s="20"/>
      <c r="AI159" s="20"/>
      <c r="AJ159" s="20"/>
      <c r="AK159" s="20"/>
      <c r="AL159" s="20"/>
      <c r="AM159" s="20"/>
      <c r="AN159" s="59">
        <f t="shared" si="95"/>
        <v>0</v>
      </c>
      <c r="AO159" s="20"/>
      <c r="AP159" s="20"/>
      <c r="AQ159" s="20"/>
      <c r="AR159" s="20"/>
      <c r="AS159" s="20"/>
      <c r="AT159" s="20"/>
      <c r="AU159" s="59">
        <f t="shared" si="96"/>
        <v>0</v>
      </c>
      <c r="AV159" s="20"/>
      <c r="AW159" s="20"/>
      <c r="AX159" s="20"/>
      <c r="AY159" s="20"/>
      <c r="AZ159" s="20"/>
      <c r="BA159" s="20"/>
      <c r="BB159" s="59">
        <f t="shared" si="97"/>
        <v>0</v>
      </c>
      <c r="BC159" s="60">
        <f t="shared" si="98"/>
        <v>7000</v>
      </c>
      <c r="BD159" s="23" t="s">
        <v>198</v>
      </c>
      <c r="BE159" s="20">
        <v>2022</v>
      </c>
      <c r="BF159" s="20">
        <v>2022</v>
      </c>
      <c r="BG159" s="201" t="s">
        <v>491</v>
      </c>
    </row>
    <row r="160" spans="1:59" s="15" customFormat="1" ht="54" x14ac:dyDescent="0.25">
      <c r="A160" s="198" t="s">
        <v>633</v>
      </c>
      <c r="B160" s="149" t="s">
        <v>199</v>
      </c>
      <c r="C160" s="23" t="s">
        <v>315</v>
      </c>
      <c r="D160" s="20"/>
      <c r="E160" s="19" t="s">
        <v>787</v>
      </c>
      <c r="F160" s="20"/>
      <c r="G160" s="20"/>
      <c r="H160" s="20"/>
      <c r="I160" s="20"/>
      <c r="J160" s="20"/>
      <c r="K160" s="20"/>
      <c r="L160" s="58">
        <f t="shared" si="91"/>
        <v>0</v>
      </c>
      <c r="M160" s="20">
        <v>9296</v>
      </c>
      <c r="N160" s="20"/>
      <c r="O160" s="20"/>
      <c r="P160" s="20"/>
      <c r="Q160" s="20"/>
      <c r="R160" s="20"/>
      <c r="S160" s="59">
        <f t="shared" si="92"/>
        <v>9296</v>
      </c>
      <c r="T160" s="20"/>
      <c r="U160" s="20"/>
      <c r="V160" s="20"/>
      <c r="W160" s="20"/>
      <c r="X160" s="20"/>
      <c r="Y160" s="20"/>
      <c r="Z160" s="59">
        <f t="shared" si="93"/>
        <v>0</v>
      </c>
      <c r="AA160" s="20"/>
      <c r="AB160" s="20"/>
      <c r="AC160" s="20"/>
      <c r="AD160" s="20"/>
      <c r="AE160" s="20"/>
      <c r="AF160" s="20"/>
      <c r="AG160" s="59">
        <f t="shared" si="94"/>
        <v>0</v>
      </c>
      <c r="AH160" s="20"/>
      <c r="AI160" s="20"/>
      <c r="AJ160" s="20"/>
      <c r="AK160" s="20"/>
      <c r="AL160" s="20"/>
      <c r="AM160" s="20"/>
      <c r="AN160" s="59">
        <f t="shared" si="95"/>
        <v>0</v>
      </c>
      <c r="AO160" s="20"/>
      <c r="AP160" s="20"/>
      <c r="AQ160" s="20"/>
      <c r="AR160" s="20"/>
      <c r="AS160" s="20"/>
      <c r="AT160" s="20"/>
      <c r="AU160" s="59">
        <f t="shared" si="96"/>
        <v>0</v>
      </c>
      <c r="AV160" s="20"/>
      <c r="AW160" s="20"/>
      <c r="AX160" s="20"/>
      <c r="AY160" s="20"/>
      <c r="AZ160" s="20"/>
      <c r="BA160" s="20"/>
      <c r="BB160" s="59">
        <f t="shared" si="97"/>
        <v>0</v>
      </c>
      <c r="BC160" s="60">
        <f t="shared" si="98"/>
        <v>9296</v>
      </c>
      <c r="BD160" s="23" t="s">
        <v>200</v>
      </c>
      <c r="BE160" s="20">
        <v>2022</v>
      </c>
      <c r="BF160" s="20">
        <v>2022</v>
      </c>
      <c r="BG160" s="201" t="s">
        <v>491</v>
      </c>
    </row>
    <row r="161" spans="1:63" s="15" customFormat="1" ht="61.5" customHeight="1" x14ac:dyDescent="0.25">
      <c r="A161" s="198" t="s">
        <v>634</v>
      </c>
      <c r="B161" s="149" t="s">
        <v>243</v>
      </c>
      <c r="C161" s="23" t="s">
        <v>315</v>
      </c>
      <c r="D161" s="33"/>
      <c r="E161" s="23" t="s">
        <v>769</v>
      </c>
      <c r="F161" s="20"/>
      <c r="G161" s="20"/>
      <c r="H161" s="20"/>
      <c r="I161" s="20"/>
      <c r="J161" s="20"/>
      <c r="K161" s="20"/>
      <c r="L161" s="58">
        <f t="shared" si="91"/>
        <v>0</v>
      </c>
      <c r="M161" s="20">
        <v>164000</v>
      </c>
      <c r="N161" s="20">
        <v>727600</v>
      </c>
      <c r="O161" s="20"/>
      <c r="P161" s="20"/>
      <c r="Q161" s="20"/>
      <c r="R161" s="20"/>
      <c r="S161" s="59">
        <f t="shared" si="92"/>
        <v>891600</v>
      </c>
      <c r="T161" s="20"/>
      <c r="U161" s="20"/>
      <c r="V161" s="20"/>
      <c r="W161" s="20"/>
      <c r="X161" s="20"/>
      <c r="Y161" s="20"/>
      <c r="Z161" s="59">
        <f t="shared" si="93"/>
        <v>0</v>
      </c>
      <c r="AA161" s="20"/>
      <c r="AB161" s="20"/>
      <c r="AC161" s="20"/>
      <c r="AD161" s="20"/>
      <c r="AE161" s="20"/>
      <c r="AF161" s="20"/>
      <c r="AG161" s="59">
        <f t="shared" si="94"/>
        <v>0</v>
      </c>
      <c r="AH161" s="20"/>
      <c r="AI161" s="20"/>
      <c r="AJ161" s="20"/>
      <c r="AK161" s="20"/>
      <c r="AL161" s="20"/>
      <c r="AM161" s="20"/>
      <c r="AN161" s="59">
        <f t="shared" si="95"/>
        <v>0</v>
      </c>
      <c r="AO161" s="20"/>
      <c r="AP161" s="20"/>
      <c r="AQ161" s="20"/>
      <c r="AR161" s="20"/>
      <c r="AS161" s="20"/>
      <c r="AT161" s="20"/>
      <c r="AU161" s="59">
        <f t="shared" si="96"/>
        <v>0</v>
      </c>
      <c r="AV161" s="20"/>
      <c r="AW161" s="20"/>
      <c r="AX161" s="20"/>
      <c r="AY161" s="20"/>
      <c r="AZ161" s="20"/>
      <c r="BA161" s="20"/>
      <c r="BB161" s="59">
        <f t="shared" si="97"/>
        <v>0</v>
      </c>
      <c r="BC161" s="60">
        <f t="shared" si="98"/>
        <v>891600</v>
      </c>
      <c r="BD161" s="20" t="s">
        <v>499</v>
      </c>
      <c r="BE161" s="20">
        <v>2022</v>
      </c>
      <c r="BF161" s="20">
        <v>2022</v>
      </c>
      <c r="BG161" s="201" t="s">
        <v>248</v>
      </c>
    </row>
    <row r="162" spans="1:63" s="15" customFormat="1" ht="82.15" customHeight="1" x14ac:dyDescent="0.25">
      <c r="A162" s="198" t="s">
        <v>821</v>
      </c>
      <c r="B162" s="23" t="s">
        <v>244</v>
      </c>
      <c r="C162" s="23" t="s">
        <v>315</v>
      </c>
      <c r="D162" s="33"/>
      <c r="E162" s="23" t="s">
        <v>770</v>
      </c>
      <c r="F162" s="20"/>
      <c r="G162" s="20"/>
      <c r="H162" s="20"/>
      <c r="I162" s="20"/>
      <c r="J162" s="20"/>
      <c r="K162" s="20"/>
      <c r="L162" s="58">
        <f t="shared" si="91"/>
        <v>0</v>
      </c>
      <c r="M162" s="20"/>
      <c r="N162" s="20"/>
      <c r="O162" s="20"/>
      <c r="P162" s="20"/>
      <c r="Q162" s="20"/>
      <c r="R162" s="20"/>
      <c r="S162" s="59">
        <f t="shared" si="92"/>
        <v>0</v>
      </c>
      <c r="T162" s="20"/>
      <c r="U162" s="20"/>
      <c r="V162" s="20"/>
      <c r="W162" s="20"/>
      <c r="X162" s="20"/>
      <c r="Y162" s="20"/>
      <c r="Z162" s="59">
        <f t="shared" si="93"/>
        <v>0</v>
      </c>
      <c r="AA162" s="20"/>
      <c r="AB162" s="20"/>
      <c r="AC162" s="20"/>
      <c r="AD162" s="20"/>
      <c r="AE162" s="20"/>
      <c r="AF162" s="20"/>
      <c r="AG162" s="59">
        <f t="shared" si="94"/>
        <v>0</v>
      </c>
      <c r="AH162" s="20"/>
      <c r="AI162" s="20"/>
      <c r="AJ162" s="20"/>
      <c r="AK162" s="20"/>
      <c r="AL162" s="20"/>
      <c r="AM162" s="20"/>
      <c r="AN162" s="59">
        <f t="shared" si="95"/>
        <v>0</v>
      </c>
      <c r="AO162" s="20"/>
      <c r="AP162" s="20"/>
      <c r="AQ162" s="20"/>
      <c r="AR162" s="20"/>
      <c r="AS162" s="20"/>
      <c r="AT162" s="20"/>
      <c r="AU162" s="59">
        <f t="shared" si="96"/>
        <v>0</v>
      </c>
      <c r="AV162" s="20"/>
      <c r="AW162" s="20"/>
      <c r="AX162" s="20"/>
      <c r="AY162" s="20"/>
      <c r="AZ162" s="20"/>
      <c r="BA162" s="20"/>
      <c r="BB162" s="59">
        <f t="shared" si="97"/>
        <v>0</v>
      </c>
      <c r="BC162" s="60">
        <f t="shared" si="98"/>
        <v>0</v>
      </c>
      <c r="BD162" s="20" t="s">
        <v>500</v>
      </c>
      <c r="BE162" s="20">
        <v>2022</v>
      </c>
      <c r="BF162" s="20">
        <v>2022</v>
      </c>
      <c r="BG162" s="201" t="s">
        <v>248</v>
      </c>
    </row>
    <row r="163" spans="1:63" s="15" customFormat="1" ht="26.45" customHeight="1" x14ac:dyDescent="0.25">
      <c r="A163" s="198" t="s">
        <v>634</v>
      </c>
      <c r="B163" s="23"/>
      <c r="C163" s="20"/>
      <c r="D163" s="20"/>
      <c r="E163" s="20"/>
      <c r="F163" s="20"/>
      <c r="G163" s="20"/>
      <c r="H163" s="20"/>
      <c r="I163" s="20"/>
      <c r="J163" s="20"/>
      <c r="K163" s="20"/>
      <c r="L163" s="105"/>
      <c r="M163" s="20"/>
      <c r="N163" s="20"/>
      <c r="O163" s="20"/>
      <c r="P163" s="20"/>
      <c r="Q163" s="20"/>
      <c r="R163" s="20"/>
      <c r="S163" s="59">
        <f t="shared" si="92"/>
        <v>0</v>
      </c>
      <c r="T163" s="20"/>
      <c r="U163" s="20"/>
      <c r="V163" s="20"/>
      <c r="W163" s="20"/>
      <c r="X163" s="20"/>
      <c r="Y163" s="20"/>
      <c r="Z163" s="59">
        <f t="shared" si="93"/>
        <v>0</v>
      </c>
      <c r="AA163" s="20"/>
      <c r="AB163" s="20"/>
      <c r="AC163" s="20"/>
      <c r="AD163" s="20"/>
      <c r="AE163" s="20"/>
      <c r="AF163" s="20"/>
      <c r="AG163" s="59">
        <f t="shared" si="94"/>
        <v>0</v>
      </c>
      <c r="AH163" s="20"/>
      <c r="AI163" s="20"/>
      <c r="AJ163" s="20"/>
      <c r="AK163" s="20"/>
      <c r="AL163" s="20"/>
      <c r="AM163" s="20"/>
      <c r="AN163" s="59">
        <f t="shared" si="95"/>
        <v>0</v>
      </c>
      <c r="AO163" s="20"/>
      <c r="AP163" s="20"/>
      <c r="AQ163" s="20"/>
      <c r="AR163" s="20"/>
      <c r="AS163" s="20"/>
      <c r="AT163" s="20"/>
      <c r="AU163" s="59">
        <f t="shared" si="96"/>
        <v>0</v>
      </c>
      <c r="AV163" s="20"/>
      <c r="AW163" s="20"/>
      <c r="AX163" s="20"/>
      <c r="AY163" s="20"/>
      <c r="AZ163" s="20"/>
      <c r="BA163" s="20"/>
      <c r="BB163" s="59">
        <f t="shared" si="97"/>
        <v>0</v>
      </c>
      <c r="BC163" s="60">
        <f t="shared" si="98"/>
        <v>0</v>
      </c>
      <c r="BD163" s="23"/>
      <c r="BE163" s="20"/>
      <c r="BF163" s="20"/>
      <c r="BG163" s="201"/>
    </row>
    <row r="164" spans="1:63" ht="29.45" customHeight="1" x14ac:dyDescent="0.25">
      <c r="A164" s="288" t="s">
        <v>803</v>
      </c>
      <c r="B164" s="289"/>
      <c r="C164" s="289"/>
      <c r="D164" s="289"/>
      <c r="E164" s="289"/>
      <c r="F164" s="289"/>
      <c r="G164" s="289"/>
      <c r="H164" s="289"/>
      <c r="I164" s="289"/>
      <c r="J164" s="289"/>
      <c r="K164" s="289"/>
      <c r="L164" s="289"/>
      <c r="M164" s="289"/>
      <c r="N164" s="289"/>
      <c r="O164" s="289"/>
      <c r="P164" s="289"/>
      <c r="Q164" s="289"/>
      <c r="R164" s="289"/>
      <c r="S164" s="289"/>
      <c r="T164" s="289"/>
      <c r="U164" s="289"/>
      <c r="V164" s="289"/>
      <c r="W164" s="289"/>
      <c r="X164" s="289"/>
      <c r="Y164" s="289"/>
      <c r="Z164" s="289"/>
      <c r="AA164" s="289"/>
      <c r="AB164" s="289"/>
      <c r="AC164" s="289"/>
      <c r="AD164" s="289"/>
      <c r="AE164" s="289"/>
      <c r="AF164" s="289"/>
      <c r="AG164" s="289"/>
      <c r="AH164" s="289"/>
      <c r="AI164" s="289"/>
      <c r="AJ164" s="289"/>
      <c r="AK164" s="289"/>
      <c r="AL164" s="289"/>
      <c r="AM164" s="289"/>
      <c r="AN164" s="289"/>
      <c r="AO164" s="289"/>
      <c r="AP164" s="289"/>
      <c r="AQ164" s="289"/>
      <c r="AR164" s="289"/>
      <c r="AS164" s="289"/>
      <c r="AT164" s="289"/>
      <c r="AU164" s="289"/>
      <c r="AV164" s="289"/>
      <c r="AW164" s="289"/>
      <c r="AX164" s="289"/>
      <c r="AY164" s="289"/>
      <c r="AZ164" s="289"/>
      <c r="BA164" s="289"/>
      <c r="BB164" s="289"/>
      <c r="BC164" s="289"/>
      <c r="BD164" s="289"/>
      <c r="BE164" s="289"/>
      <c r="BF164" s="289"/>
      <c r="BG164" s="290"/>
    </row>
    <row r="165" spans="1:63" ht="76.5" customHeight="1" x14ac:dyDescent="0.25">
      <c r="A165" s="198" t="s">
        <v>635</v>
      </c>
      <c r="B165" s="23" t="s">
        <v>388</v>
      </c>
      <c r="C165" s="23" t="s">
        <v>315</v>
      </c>
      <c r="D165" s="69"/>
      <c r="E165" s="69" t="s">
        <v>788</v>
      </c>
      <c r="F165" s="103">
        <v>15000</v>
      </c>
      <c r="G165" s="69"/>
      <c r="H165" s="69"/>
      <c r="I165" s="69"/>
      <c r="J165" s="69"/>
      <c r="K165" s="20"/>
      <c r="L165" s="59">
        <f t="shared" ref="L165" si="99">F165+G165+H165+J165</f>
        <v>15000</v>
      </c>
      <c r="M165" s="21">
        <v>60000</v>
      </c>
      <c r="N165" s="21">
        <v>70000</v>
      </c>
      <c r="O165" s="20"/>
      <c r="P165" s="20"/>
      <c r="Q165" s="20"/>
      <c r="R165" s="20"/>
      <c r="S165" s="59">
        <f t="shared" ref="S165" si="100">M165+N165+O165+Q165</f>
        <v>130000</v>
      </c>
      <c r="T165" s="21">
        <v>20000</v>
      </c>
      <c r="U165" s="21">
        <v>35000</v>
      </c>
      <c r="V165" s="20"/>
      <c r="W165" s="20"/>
      <c r="X165" s="20"/>
      <c r="Y165" s="20"/>
      <c r="Z165" s="59">
        <f t="shared" ref="Z165" si="101">T165+U165+V165+X165</f>
        <v>55000</v>
      </c>
      <c r="AA165" s="20"/>
      <c r="AB165" s="69"/>
      <c r="AC165" s="69"/>
      <c r="AD165" s="69"/>
      <c r="AE165" s="69"/>
      <c r="AF165" s="69"/>
      <c r="AG165" s="59">
        <f t="shared" ref="AG165" si="102">AA165+AB165+AC165+AE165</f>
        <v>0</v>
      </c>
      <c r="AH165" s="69"/>
      <c r="AI165" s="69"/>
      <c r="AJ165" s="69"/>
      <c r="AK165" s="69"/>
      <c r="AL165" s="69"/>
      <c r="AM165" s="69"/>
      <c r="AN165" s="59">
        <f t="shared" ref="AN165" si="103">AH165+AI165+AJ165+AL165</f>
        <v>0</v>
      </c>
      <c r="AO165" s="69"/>
      <c r="AP165" s="69"/>
      <c r="AQ165" s="69"/>
      <c r="AR165" s="69"/>
      <c r="AS165" s="69"/>
      <c r="AT165" s="69"/>
      <c r="AU165" s="59">
        <f t="shared" ref="AU165" si="104">AO165+AP165+AQ165+AS165</f>
        <v>0</v>
      </c>
      <c r="AV165" s="69"/>
      <c r="AW165" s="69"/>
      <c r="AX165" s="69"/>
      <c r="AY165" s="69"/>
      <c r="AZ165" s="69"/>
      <c r="BA165" s="69"/>
      <c r="BB165" s="59">
        <f t="shared" ref="BB165" si="105">AV165+AW165+AX165+AZ165</f>
        <v>0</v>
      </c>
      <c r="BC165" s="70">
        <f t="shared" ref="BC165" si="106">BB165+AU165+AN165+AG165+Z165+S165+L165</f>
        <v>200000</v>
      </c>
      <c r="BD165" s="25" t="s">
        <v>176</v>
      </c>
      <c r="BE165" s="69">
        <v>2021</v>
      </c>
      <c r="BF165" s="69">
        <v>2023</v>
      </c>
      <c r="BG165" s="201" t="s">
        <v>248</v>
      </c>
    </row>
    <row r="166" spans="1:63" ht="24" customHeight="1" x14ac:dyDescent="0.25">
      <c r="A166" s="288" t="s">
        <v>802</v>
      </c>
      <c r="B166" s="289"/>
      <c r="C166" s="289"/>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89"/>
      <c r="AA166" s="289"/>
      <c r="AB166" s="289"/>
      <c r="AC166" s="289"/>
      <c r="AD166" s="289"/>
      <c r="AE166" s="289"/>
      <c r="AF166" s="289"/>
      <c r="AG166" s="289"/>
      <c r="AH166" s="289"/>
      <c r="AI166" s="289"/>
      <c r="AJ166" s="289"/>
      <c r="AK166" s="289"/>
      <c r="AL166" s="289"/>
      <c r="AM166" s="289"/>
      <c r="AN166" s="289"/>
      <c r="AO166" s="289"/>
      <c r="AP166" s="289"/>
      <c r="AQ166" s="289"/>
      <c r="AR166" s="289"/>
      <c r="AS166" s="289"/>
      <c r="AT166" s="289"/>
      <c r="AU166" s="289"/>
      <c r="AV166" s="289"/>
      <c r="AW166" s="289"/>
      <c r="AX166" s="289"/>
      <c r="AY166" s="289"/>
      <c r="AZ166" s="289"/>
      <c r="BA166" s="289"/>
      <c r="BB166" s="289"/>
      <c r="BC166" s="289"/>
      <c r="BD166" s="289"/>
      <c r="BE166" s="289"/>
      <c r="BF166" s="289"/>
      <c r="BG166" s="290"/>
    </row>
    <row r="167" spans="1:63" ht="79.150000000000006" customHeight="1" x14ac:dyDescent="0.25">
      <c r="A167" s="198" t="s">
        <v>636</v>
      </c>
      <c r="B167" s="25" t="s">
        <v>387</v>
      </c>
      <c r="C167" s="23" t="s">
        <v>315</v>
      </c>
      <c r="D167" s="20"/>
      <c r="E167" s="25" t="s">
        <v>790</v>
      </c>
      <c r="F167" s="21">
        <v>19306</v>
      </c>
      <c r="G167" s="20"/>
      <c r="H167" s="20"/>
      <c r="I167" s="20"/>
      <c r="J167" s="20"/>
      <c r="K167" s="20"/>
      <c r="L167" s="59">
        <f t="shared" ref="L167:L172" si="107">F167+G167+H167+J167</f>
        <v>19306</v>
      </c>
      <c r="M167" s="21">
        <v>52000</v>
      </c>
      <c r="N167" s="20"/>
      <c r="O167" s="20"/>
      <c r="P167" s="20"/>
      <c r="Q167" s="20"/>
      <c r="R167" s="20"/>
      <c r="S167" s="59">
        <f t="shared" ref="S167:S172" si="108">M167+N167+O167+Q167</f>
        <v>52000</v>
      </c>
      <c r="T167" s="21">
        <v>10000</v>
      </c>
      <c r="U167" s="20"/>
      <c r="V167" s="20"/>
      <c r="W167" s="20"/>
      <c r="X167" s="20"/>
      <c r="Y167" s="20"/>
      <c r="Z167" s="59">
        <f t="shared" ref="Z167:Z172" si="109">T167+U167+V167+X167</f>
        <v>10000</v>
      </c>
      <c r="AA167" s="20"/>
      <c r="AB167" s="20"/>
      <c r="AC167" s="20"/>
      <c r="AD167" s="20"/>
      <c r="AE167" s="20"/>
      <c r="AF167" s="20"/>
      <c r="AG167" s="59">
        <f t="shared" ref="AG167:AG172" si="110">AA167+AB167+AC167+AE167</f>
        <v>0</v>
      </c>
      <c r="AH167" s="69"/>
      <c r="AI167" s="69"/>
      <c r="AJ167" s="69"/>
      <c r="AK167" s="69"/>
      <c r="AL167" s="69"/>
      <c r="AM167" s="69"/>
      <c r="AN167" s="59">
        <f t="shared" ref="AN167:AN172" si="111">AH167+AI167+AJ167+AL167</f>
        <v>0</v>
      </c>
      <c r="AO167" s="69"/>
      <c r="AP167" s="69"/>
      <c r="AQ167" s="69"/>
      <c r="AR167" s="69"/>
      <c r="AS167" s="69"/>
      <c r="AT167" s="69"/>
      <c r="AU167" s="59">
        <f t="shared" ref="AU167:AU172" si="112">AO167+AP167+AQ167+AS167</f>
        <v>0</v>
      </c>
      <c r="AV167" s="69"/>
      <c r="AW167" s="69"/>
      <c r="AX167" s="69"/>
      <c r="AY167" s="69"/>
      <c r="AZ167" s="69"/>
      <c r="BA167" s="69"/>
      <c r="BB167" s="59">
        <f t="shared" ref="BB167:BB172" si="113">AV167+AW167+AX167+AZ167</f>
        <v>0</v>
      </c>
      <c r="BC167" s="70">
        <f t="shared" ref="BC167:BC172" si="114">BB167+AU167+AN167+AG167+Z167+S167+L167</f>
        <v>81306</v>
      </c>
      <c r="BD167" s="25" t="s">
        <v>201</v>
      </c>
      <c r="BE167" s="69">
        <v>2021</v>
      </c>
      <c r="BF167" s="69">
        <v>2023</v>
      </c>
      <c r="BG167" s="185" t="s">
        <v>495</v>
      </c>
    </row>
    <row r="168" spans="1:63" ht="28.9" customHeight="1" x14ac:dyDescent="0.25">
      <c r="A168" s="198" t="s">
        <v>637</v>
      </c>
      <c r="B168" s="25" t="s">
        <v>202</v>
      </c>
      <c r="C168" s="23" t="s">
        <v>315</v>
      </c>
      <c r="D168" s="20"/>
      <c r="E168" s="25" t="s">
        <v>791</v>
      </c>
      <c r="F168" s="20"/>
      <c r="G168" s="20"/>
      <c r="H168" s="20"/>
      <c r="I168" s="20"/>
      <c r="J168" s="20"/>
      <c r="K168" s="20"/>
      <c r="L168" s="59">
        <f t="shared" si="107"/>
        <v>0</v>
      </c>
      <c r="M168" s="21">
        <v>20000</v>
      </c>
      <c r="N168" s="20"/>
      <c r="O168" s="20"/>
      <c r="P168" s="20"/>
      <c r="Q168" s="20"/>
      <c r="R168" s="20"/>
      <c r="S168" s="59">
        <f t="shared" si="108"/>
        <v>20000</v>
      </c>
      <c r="T168" s="20"/>
      <c r="U168" s="20"/>
      <c r="V168" s="20"/>
      <c r="W168" s="20"/>
      <c r="X168" s="20"/>
      <c r="Y168" s="20"/>
      <c r="Z168" s="59">
        <f t="shared" si="109"/>
        <v>0</v>
      </c>
      <c r="AA168" s="20"/>
      <c r="AB168" s="20"/>
      <c r="AC168" s="20"/>
      <c r="AD168" s="20"/>
      <c r="AE168" s="20"/>
      <c r="AF168" s="20"/>
      <c r="AG168" s="59">
        <f t="shared" si="110"/>
        <v>0</v>
      </c>
      <c r="AH168" s="69"/>
      <c r="AI168" s="69"/>
      <c r="AJ168" s="69"/>
      <c r="AK168" s="69"/>
      <c r="AL168" s="69"/>
      <c r="AM168" s="69"/>
      <c r="AN168" s="59">
        <f t="shared" si="111"/>
        <v>0</v>
      </c>
      <c r="AO168" s="69"/>
      <c r="AP168" s="69"/>
      <c r="AQ168" s="69"/>
      <c r="AR168" s="69"/>
      <c r="AS168" s="69"/>
      <c r="AT168" s="69"/>
      <c r="AU168" s="59">
        <f t="shared" si="112"/>
        <v>0</v>
      </c>
      <c r="AV168" s="69"/>
      <c r="AW168" s="69"/>
      <c r="AX168" s="69"/>
      <c r="AY168" s="69"/>
      <c r="AZ168" s="69"/>
      <c r="BA168" s="69"/>
      <c r="BB168" s="59">
        <f t="shared" si="113"/>
        <v>0</v>
      </c>
      <c r="BC168" s="70">
        <f t="shared" si="114"/>
        <v>20000</v>
      </c>
      <c r="BD168" s="25" t="s">
        <v>203</v>
      </c>
      <c r="BE168" s="69">
        <v>2022</v>
      </c>
      <c r="BF168" s="69">
        <v>2022</v>
      </c>
      <c r="BG168" s="185" t="s">
        <v>496</v>
      </c>
    </row>
    <row r="169" spans="1:63" ht="93.75" customHeight="1" x14ac:dyDescent="0.25">
      <c r="A169" s="198" t="s">
        <v>638</v>
      </c>
      <c r="B169" s="23" t="s">
        <v>204</v>
      </c>
      <c r="C169" s="23" t="s">
        <v>315</v>
      </c>
      <c r="D169" s="20"/>
      <c r="E169" s="25" t="s">
        <v>789</v>
      </c>
      <c r="F169" s="20"/>
      <c r="G169" s="20"/>
      <c r="H169" s="20"/>
      <c r="I169" s="20"/>
      <c r="J169" s="20"/>
      <c r="K169" s="20"/>
      <c r="L169" s="59">
        <f t="shared" si="107"/>
        <v>0</v>
      </c>
      <c r="M169" s="20"/>
      <c r="N169" s="20"/>
      <c r="O169" s="20"/>
      <c r="P169" s="20"/>
      <c r="Q169" s="20"/>
      <c r="R169" s="20"/>
      <c r="S169" s="59">
        <f t="shared" si="108"/>
        <v>0</v>
      </c>
      <c r="T169" s="21">
        <v>300000</v>
      </c>
      <c r="U169" s="20"/>
      <c r="V169" s="20"/>
      <c r="W169" s="20"/>
      <c r="X169" s="20"/>
      <c r="Y169" s="20"/>
      <c r="Z169" s="59">
        <f t="shared" si="109"/>
        <v>300000</v>
      </c>
      <c r="AA169" s="20"/>
      <c r="AB169" s="20"/>
      <c r="AC169" s="20"/>
      <c r="AD169" s="20"/>
      <c r="AE169" s="20"/>
      <c r="AF169" s="20"/>
      <c r="AG169" s="59">
        <f t="shared" si="110"/>
        <v>0</v>
      </c>
      <c r="AH169" s="69"/>
      <c r="AI169" s="69"/>
      <c r="AJ169" s="69"/>
      <c r="AK169" s="69"/>
      <c r="AL169" s="69"/>
      <c r="AM169" s="69"/>
      <c r="AN169" s="59">
        <f t="shared" si="111"/>
        <v>0</v>
      </c>
      <c r="AO169" s="69"/>
      <c r="AP169" s="69"/>
      <c r="AQ169" s="69"/>
      <c r="AR169" s="69"/>
      <c r="AS169" s="69"/>
      <c r="AT169" s="69"/>
      <c r="AU169" s="59">
        <f t="shared" si="112"/>
        <v>0</v>
      </c>
      <c r="AV169" s="69"/>
      <c r="AW169" s="69"/>
      <c r="AX169" s="69"/>
      <c r="AY169" s="69"/>
      <c r="AZ169" s="69"/>
      <c r="BA169" s="69"/>
      <c r="BB169" s="59">
        <f t="shared" si="113"/>
        <v>0</v>
      </c>
      <c r="BC169" s="70">
        <f t="shared" si="114"/>
        <v>300000</v>
      </c>
      <c r="BD169" s="25" t="s">
        <v>205</v>
      </c>
      <c r="BE169" s="69">
        <v>2023</v>
      </c>
      <c r="BF169" s="69">
        <v>2023</v>
      </c>
      <c r="BG169" s="201" t="s">
        <v>248</v>
      </c>
    </row>
    <row r="170" spans="1:63" ht="55.15" customHeight="1" x14ac:dyDescent="0.25">
      <c r="A170" s="198" t="s">
        <v>639</v>
      </c>
      <c r="B170" s="23" t="s">
        <v>534</v>
      </c>
      <c r="C170" s="23" t="s">
        <v>315</v>
      </c>
      <c r="D170" s="20"/>
      <c r="E170" s="25" t="s">
        <v>792</v>
      </c>
      <c r="F170" s="20"/>
      <c r="G170" s="20"/>
      <c r="H170" s="20"/>
      <c r="I170" s="20"/>
      <c r="J170" s="20"/>
      <c r="K170" s="20"/>
      <c r="L170" s="59">
        <f t="shared" si="107"/>
        <v>0</v>
      </c>
      <c r="M170" s="20">
        <v>150000</v>
      </c>
      <c r="N170" s="20">
        <v>850000</v>
      </c>
      <c r="O170" s="20"/>
      <c r="P170" s="20"/>
      <c r="Q170" s="20"/>
      <c r="R170" s="20"/>
      <c r="S170" s="59">
        <f t="shared" si="108"/>
        <v>1000000</v>
      </c>
      <c r="T170" s="20"/>
      <c r="U170" s="20"/>
      <c r="V170" s="20"/>
      <c r="W170" s="20"/>
      <c r="X170" s="20"/>
      <c r="Y170" s="20"/>
      <c r="Z170" s="59">
        <f t="shared" si="109"/>
        <v>0</v>
      </c>
      <c r="AA170" s="20"/>
      <c r="AB170" s="20"/>
      <c r="AC170" s="20"/>
      <c r="AD170" s="20"/>
      <c r="AE170" s="20"/>
      <c r="AF170" s="20"/>
      <c r="AG170" s="59">
        <f t="shared" si="110"/>
        <v>0</v>
      </c>
      <c r="AH170" s="69"/>
      <c r="AI170" s="69"/>
      <c r="AJ170" s="69"/>
      <c r="AK170" s="69"/>
      <c r="AL170" s="69"/>
      <c r="AM170" s="69"/>
      <c r="AN170" s="59">
        <f t="shared" si="111"/>
        <v>0</v>
      </c>
      <c r="AO170" s="69"/>
      <c r="AP170" s="69"/>
      <c r="AQ170" s="69"/>
      <c r="AR170" s="69"/>
      <c r="AS170" s="69"/>
      <c r="AT170" s="69"/>
      <c r="AU170" s="59">
        <f t="shared" si="112"/>
        <v>0</v>
      </c>
      <c r="AV170" s="69"/>
      <c r="AW170" s="69"/>
      <c r="AX170" s="69"/>
      <c r="AY170" s="69"/>
      <c r="AZ170" s="69"/>
      <c r="BA170" s="69"/>
      <c r="BB170" s="59">
        <f t="shared" si="113"/>
        <v>0</v>
      </c>
      <c r="BC170" s="70">
        <f t="shared" si="114"/>
        <v>1000000</v>
      </c>
      <c r="BD170" s="25" t="s">
        <v>206</v>
      </c>
      <c r="BE170" s="69">
        <v>2022</v>
      </c>
      <c r="BF170" s="69">
        <v>2022</v>
      </c>
      <c r="BG170" s="201" t="s">
        <v>248</v>
      </c>
    </row>
    <row r="171" spans="1:63" ht="91.5" customHeight="1" x14ac:dyDescent="0.25">
      <c r="A171" s="198" t="s">
        <v>640</v>
      </c>
      <c r="B171" s="23" t="s">
        <v>207</v>
      </c>
      <c r="C171" s="23" t="s">
        <v>315</v>
      </c>
      <c r="D171" s="20"/>
      <c r="E171" s="25" t="s">
        <v>793</v>
      </c>
      <c r="F171" s="20"/>
      <c r="G171" s="20"/>
      <c r="H171" s="20"/>
      <c r="I171" s="20"/>
      <c r="J171" s="20"/>
      <c r="K171" s="20"/>
      <c r="L171" s="59">
        <f t="shared" si="107"/>
        <v>0</v>
      </c>
      <c r="M171" s="20"/>
      <c r="N171" s="20"/>
      <c r="O171" s="20"/>
      <c r="P171" s="20"/>
      <c r="Q171" s="20"/>
      <c r="R171" s="20"/>
      <c r="S171" s="59">
        <f t="shared" si="108"/>
        <v>0</v>
      </c>
      <c r="T171" s="20">
        <v>70000</v>
      </c>
      <c r="U171" s="20"/>
      <c r="V171" s="20"/>
      <c r="W171" s="20"/>
      <c r="X171" s="20"/>
      <c r="Y171" s="20"/>
      <c r="Z171" s="59">
        <f t="shared" si="109"/>
        <v>70000</v>
      </c>
      <c r="AA171" s="20"/>
      <c r="AB171" s="20"/>
      <c r="AC171" s="20"/>
      <c r="AD171" s="20"/>
      <c r="AE171" s="20"/>
      <c r="AF171" s="20"/>
      <c r="AG171" s="59">
        <f t="shared" si="110"/>
        <v>0</v>
      </c>
      <c r="AH171" s="69"/>
      <c r="AI171" s="69"/>
      <c r="AJ171" s="69"/>
      <c r="AK171" s="69"/>
      <c r="AL171" s="69"/>
      <c r="AM171" s="69"/>
      <c r="AN171" s="59">
        <f t="shared" si="111"/>
        <v>0</v>
      </c>
      <c r="AO171" s="69"/>
      <c r="AP171" s="69"/>
      <c r="AQ171" s="69"/>
      <c r="AR171" s="69"/>
      <c r="AS171" s="69"/>
      <c r="AT171" s="69"/>
      <c r="AU171" s="59">
        <f t="shared" si="112"/>
        <v>0</v>
      </c>
      <c r="AV171" s="69"/>
      <c r="AW171" s="69"/>
      <c r="AX171" s="69"/>
      <c r="AY171" s="69"/>
      <c r="AZ171" s="69"/>
      <c r="BA171" s="69"/>
      <c r="BB171" s="59">
        <f t="shared" si="113"/>
        <v>0</v>
      </c>
      <c r="BC171" s="70">
        <f t="shared" si="114"/>
        <v>70000</v>
      </c>
      <c r="BD171" s="25" t="s">
        <v>208</v>
      </c>
      <c r="BE171" s="69">
        <v>2023</v>
      </c>
      <c r="BF171" s="69">
        <v>2023</v>
      </c>
      <c r="BG171" s="201" t="s">
        <v>248</v>
      </c>
    </row>
    <row r="172" spans="1:63" ht="36.75" thickBot="1" x14ac:dyDescent="0.3">
      <c r="A172" s="207" t="s">
        <v>641</v>
      </c>
      <c r="B172" s="208" t="s">
        <v>209</v>
      </c>
      <c r="C172" s="208" t="s">
        <v>315</v>
      </c>
      <c r="D172" s="209"/>
      <c r="E172" s="210" t="s">
        <v>794</v>
      </c>
      <c r="F172" s="209"/>
      <c r="G172" s="209"/>
      <c r="H172" s="209"/>
      <c r="I172" s="209"/>
      <c r="J172" s="209"/>
      <c r="K172" s="209"/>
      <c r="L172" s="211">
        <f t="shared" si="107"/>
        <v>0</v>
      </c>
      <c r="M172" s="209"/>
      <c r="N172" s="209"/>
      <c r="O172" s="209"/>
      <c r="P172" s="209"/>
      <c r="Q172" s="209"/>
      <c r="R172" s="209"/>
      <c r="S172" s="211">
        <f t="shared" si="108"/>
        <v>0</v>
      </c>
      <c r="T172" s="209">
        <v>130000</v>
      </c>
      <c r="U172" s="209"/>
      <c r="V172" s="209"/>
      <c r="W172" s="209"/>
      <c r="X172" s="209"/>
      <c r="Y172" s="209"/>
      <c r="Z172" s="211">
        <f t="shared" si="109"/>
        <v>130000</v>
      </c>
      <c r="AA172" s="209"/>
      <c r="AB172" s="209"/>
      <c r="AC172" s="209"/>
      <c r="AD172" s="209"/>
      <c r="AE172" s="209"/>
      <c r="AF172" s="209"/>
      <c r="AG172" s="211">
        <f t="shared" si="110"/>
        <v>0</v>
      </c>
      <c r="AH172" s="212"/>
      <c r="AI172" s="212"/>
      <c r="AJ172" s="212"/>
      <c r="AK172" s="212"/>
      <c r="AL172" s="212"/>
      <c r="AM172" s="212"/>
      <c r="AN172" s="211">
        <f t="shared" si="111"/>
        <v>0</v>
      </c>
      <c r="AO172" s="212"/>
      <c r="AP172" s="212"/>
      <c r="AQ172" s="212"/>
      <c r="AR172" s="212"/>
      <c r="AS172" s="212"/>
      <c r="AT172" s="212"/>
      <c r="AU172" s="211">
        <f t="shared" si="112"/>
        <v>0</v>
      </c>
      <c r="AV172" s="212"/>
      <c r="AW172" s="212"/>
      <c r="AX172" s="212"/>
      <c r="AY172" s="212"/>
      <c r="AZ172" s="212"/>
      <c r="BA172" s="212"/>
      <c r="BB172" s="211">
        <f t="shared" si="113"/>
        <v>0</v>
      </c>
      <c r="BC172" s="213">
        <f t="shared" si="114"/>
        <v>130000</v>
      </c>
      <c r="BD172" s="210" t="s">
        <v>210</v>
      </c>
      <c r="BE172" s="212">
        <v>2023</v>
      </c>
      <c r="BF172" s="212">
        <v>2023</v>
      </c>
      <c r="BG172" s="214" t="s">
        <v>248</v>
      </c>
    </row>
    <row r="173" spans="1:63" x14ac:dyDescent="0.25">
      <c r="A173" s="125"/>
      <c r="B173" s="195"/>
      <c r="C173" s="41"/>
      <c r="D173" s="22"/>
      <c r="E173" s="22"/>
      <c r="F173" s="22"/>
      <c r="G173" s="22"/>
      <c r="H173" s="22"/>
      <c r="I173" s="22"/>
      <c r="J173" s="22"/>
      <c r="K173" s="22"/>
      <c r="L173" s="39"/>
      <c r="M173" s="22"/>
      <c r="N173" s="22"/>
      <c r="O173" s="22"/>
      <c r="P173" s="22"/>
      <c r="Q173" s="22"/>
      <c r="R173" s="22"/>
      <c r="S173" s="39"/>
      <c r="T173" s="22"/>
      <c r="U173" s="22"/>
      <c r="V173" s="22"/>
      <c r="W173" s="22"/>
      <c r="X173" s="22"/>
      <c r="Y173" s="22"/>
      <c r="Z173" s="39"/>
      <c r="AA173" s="22"/>
      <c r="AB173" s="22"/>
      <c r="AC173" s="22"/>
      <c r="AD173" s="22"/>
      <c r="AE173" s="22"/>
      <c r="AF173" s="22"/>
      <c r="AG173" s="39"/>
      <c r="AH173" s="195"/>
      <c r="AI173" s="195"/>
      <c r="AJ173" s="195"/>
      <c r="AK173" s="195"/>
      <c r="AL173" s="195"/>
      <c r="AM173" s="195"/>
      <c r="AN173" s="196"/>
      <c r="AO173" s="195"/>
      <c r="AP173" s="195"/>
      <c r="AQ173" s="195"/>
      <c r="AR173" s="195"/>
      <c r="AS173" s="195"/>
      <c r="AT173" s="195"/>
      <c r="AU173" s="196"/>
      <c r="AV173" s="195"/>
      <c r="AW173" s="195"/>
      <c r="AX173" s="195"/>
      <c r="AY173" s="195"/>
      <c r="AZ173" s="195"/>
      <c r="BA173" s="195"/>
      <c r="BB173" s="196"/>
      <c r="BC173" s="196"/>
      <c r="BD173" s="195"/>
      <c r="BE173" s="195"/>
      <c r="BF173" s="195"/>
      <c r="BG173" s="197"/>
      <c r="BH173" s="195"/>
      <c r="BI173" s="195"/>
      <c r="BJ173" s="195"/>
      <c r="BK173" s="195"/>
    </row>
    <row r="174" spans="1:63" x14ac:dyDescent="0.25">
      <c r="A174" s="125"/>
      <c r="B174" s="195"/>
      <c r="C174" s="195"/>
      <c r="D174" s="22"/>
      <c r="E174" s="22"/>
      <c r="F174" s="22"/>
      <c r="G174" s="22"/>
      <c r="H174" s="22"/>
      <c r="I174" s="22"/>
      <c r="J174" s="22"/>
      <c r="K174" s="22"/>
      <c r="L174" s="39"/>
      <c r="M174" s="22"/>
      <c r="N174" s="22"/>
      <c r="O174" s="22"/>
      <c r="P174" s="22"/>
      <c r="Q174" s="22"/>
      <c r="R174" s="22"/>
      <c r="S174" s="39"/>
      <c r="T174" s="22"/>
      <c r="U174" s="22"/>
      <c r="V174" s="22"/>
      <c r="W174" s="22"/>
      <c r="X174" s="22"/>
      <c r="Y174" s="22"/>
      <c r="Z174" s="39"/>
      <c r="AA174" s="22"/>
      <c r="AB174" s="22"/>
      <c r="AC174" s="22"/>
      <c r="AD174" s="22"/>
      <c r="AE174" s="22"/>
      <c r="AF174" s="22"/>
      <c r="AG174" s="39"/>
      <c r="AH174" s="195"/>
      <c r="AI174" s="195"/>
      <c r="AJ174" s="195"/>
      <c r="AK174" s="195"/>
      <c r="AL174" s="195"/>
      <c r="AM174" s="195"/>
      <c r="AN174" s="196"/>
      <c r="AO174" s="195"/>
      <c r="AP174" s="195"/>
      <c r="AQ174" s="195"/>
      <c r="AR174" s="195"/>
      <c r="AS174" s="195"/>
      <c r="AT174" s="195"/>
      <c r="AU174" s="196"/>
      <c r="AV174" s="195"/>
      <c r="AW174" s="195"/>
      <c r="AX174" s="195"/>
      <c r="AY174" s="195"/>
      <c r="AZ174" s="195"/>
      <c r="BA174" s="195"/>
      <c r="BB174" s="196"/>
      <c r="BC174" s="196"/>
      <c r="BD174" s="195"/>
      <c r="BE174" s="195"/>
      <c r="BF174" s="195"/>
      <c r="BG174" s="197"/>
      <c r="BH174" s="195"/>
      <c r="BI174" s="195"/>
      <c r="BJ174" s="195"/>
      <c r="BK174" s="195"/>
    </row>
    <row r="175" spans="1:63" x14ac:dyDescent="0.25">
      <c r="A175" s="125"/>
      <c r="B175" s="195"/>
      <c r="C175" s="195"/>
      <c r="D175" s="22"/>
      <c r="E175" s="22"/>
      <c r="F175" s="22"/>
      <c r="G175" s="22"/>
      <c r="H175" s="22"/>
      <c r="I175" s="22"/>
      <c r="J175" s="22"/>
      <c r="K175" s="22"/>
      <c r="L175" s="39"/>
      <c r="M175" s="22"/>
      <c r="N175" s="22"/>
      <c r="O175" s="22"/>
      <c r="P175" s="22"/>
      <c r="Q175" s="22"/>
      <c r="R175" s="22"/>
      <c r="S175" s="39"/>
      <c r="T175" s="22"/>
      <c r="U175" s="22"/>
      <c r="V175" s="22"/>
      <c r="W175" s="22"/>
      <c r="X175" s="22"/>
      <c r="Y175" s="22"/>
      <c r="Z175" s="39"/>
      <c r="AA175" s="22"/>
      <c r="AB175" s="22"/>
      <c r="AC175" s="22"/>
      <c r="AD175" s="22"/>
      <c r="AE175" s="22"/>
      <c r="AF175" s="22"/>
      <c r="AG175" s="39"/>
      <c r="AH175" s="195"/>
      <c r="AI175" s="195"/>
      <c r="AJ175" s="195"/>
      <c r="AK175" s="195"/>
      <c r="AL175" s="195"/>
      <c r="AM175" s="195"/>
      <c r="AN175" s="196"/>
      <c r="AO175" s="195"/>
      <c r="AP175" s="195"/>
      <c r="AQ175" s="195"/>
      <c r="AR175" s="195"/>
      <c r="AS175" s="195"/>
      <c r="AT175" s="195"/>
      <c r="AU175" s="196"/>
      <c r="AV175" s="195"/>
      <c r="AW175" s="195"/>
      <c r="AX175" s="195"/>
      <c r="AY175" s="195"/>
      <c r="AZ175" s="195"/>
      <c r="BA175" s="195"/>
      <c r="BB175" s="196"/>
      <c r="BC175" s="196"/>
      <c r="BD175" s="195"/>
      <c r="BE175" s="195"/>
      <c r="BF175" s="195"/>
      <c r="BG175" s="197"/>
      <c r="BH175" s="195"/>
      <c r="BI175" s="195"/>
      <c r="BJ175" s="195"/>
      <c r="BK175" s="195"/>
    </row>
    <row r="176" spans="1:63" x14ac:dyDescent="0.25">
      <c r="A176" s="125"/>
      <c r="B176" s="195"/>
      <c r="C176" s="195"/>
      <c r="D176" s="22"/>
      <c r="E176" s="22"/>
      <c r="F176" s="22"/>
      <c r="G176" s="22"/>
      <c r="H176" s="22"/>
      <c r="I176" s="22"/>
      <c r="J176" s="22"/>
      <c r="K176" s="22"/>
      <c r="L176" s="39"/>
      <c r="M176" s="22"/>
      <c r="N176" s="22"/>
      <c r="O176" s="22"/>
      <c r="P176" s="22"/>
      <c r="Q176" s="22"/>
      <c r="R176" s="22"/>
      <c r="S176" s="39"/>
      <c r="T176" s="22"/>
      <c r="U176" s="22"/>
      <c r="V176" s="22"/>
      <c r="W176" s="22"/>
      <c r="X176" s="22"/>
      <c r="Y176" s="22"/>
      <c r="Z176" s="39"/>
      <c r="AA176" s="22"/>
      <c r="AB176" s="22"/>
      <c r="AC176" s="22"/>
      <c r="AD176" s="22"/>
      <c r="AE176" s="22"/>
      <c r="AF176" s="22"/>
      <c r="AG176" s="39"/>
      <c r="AH176" s="195"/>
      <c r="AI176" s="195"/>
      <c r="AJ176" s="195"/>
      <c r="AK176" s="195"/>
      <c r="AL176" s="195"/>
      <c r="AM176" s="195"/>
      <c r="AN176" s="196"/>
      <c r="AO176" s="195"/>
      <c r="AP176" s="195"/>
      <c r="AQ176" s="195"/>
      <c r="AR176" s="195"/>
      <c r="AS176" s="195"/>
      <c r="AT176" s="195"/>
      <c r="AU176" s="196"/>
      <c r="AV176" s="195"/>
      <c r="AW176" s="195"/>
      <c r="AX176" s="195"/>
      <c r="AY176" s="195"/>
      <c r="AZ176" s="195"/>
      <c r="BA176" s="195"/>
      <c r="BB176" s="196"/>
      <c r="BC176" s="196"/>
      <c r="BD176" s="195"/>
      <c r="BE176" s="195"/>
      <c r="BF176" s="195"/>
      <c r="BG176" s="197"/>
      <c r="BH176" s="195"/>
      <c r="BI176" s="195"/>
      <c r="BJ176" s="195"/>
      <c r="BK176" s="195"/>
    </row>
    <row r="177" spans="1:63" x14ac:dyDescent="0.25">
      <c r="A177" s="195"/>
      <c r="B177" s="195"/>
      <c r="C177" s="195"/>
      <c r="D177" s="22"/>
      <c r="E177" s="22"/>
      <c r="F177" s="22"/>
      <c r="G177" s="22"/>
      <c r="H177" s="22"/>
      <c r="I177" s="22"/>
      <c r="J177" s="22"/>
      <c r="K177" s="22"/>
      <c r="L177" s="39"/>
      <c r="M177" s="22"/>
      <c r="N177" s="22"/>
      <c r="O177" s="22"/>
      <c r="P177" s="22"/>
      <c r="Q177" s="22"/>
      <c r="R177" s="22"/>
      <c r="S177" s="39"/>
      <c r="T177" s="22"/>
      <c r="U177" s="22"/>
      <c r="V177" s="22"/>
      <c r="W177" s="22"/>
      <c r="X177" s="22"/>
      <c r="Y177" s="22"/>
      <c r="Z177" s="39"/>
      <c r="AA177" s="22"/>
      <c r="AB177" s="22"/>
      <c r="AC177" s="22"/>
      <c r="AD177" s="22"/>
      <c r="AE177" s="22"/>
      <c r="AF177" s="22"/>
      <c r="AG177" s="39"/>
      <c r="AH177" s="195"/>
      <c r="AI177" s="195"/>
      <c r="AJ177" s="195"/>
      <c r="AK177" s="195"/>
      <c r="AL177" s="195"/>
      <c r="AM177" s="195"/>
      <c r="AN177" s="196"/>
      <c r="AO177" s="195"/>
      <c r="AP177" s="195"/>
      <c r="AQ177" s="195"/>
      <c r="AR177" s="195"/>
      <c r="AS177" s="195"/>
      <c r="AT177" s="195"/>
      <c r="AU177" s="196"/>
      <c r="AV177" s="195"/>
      <c r="AW177" s="195"/>
      <c r="AX177" s="195"/>
      <c r="AY177" s="195"/>
      <c r="AZ177" s="195"/>
      <c r="BA177" s="195"/>
      <c r="BB177" s="196"/>
      <c r="BC177" s="196"/>
      <c r="BD177" s="195"/>
      <c r="BE177" s="195"/>
      <c r="BF177" s="195"/>
      <c r="BG177" s="197"/>
      <c r="BH177" s="195"/>
      <c r="BI177" s="195"/>
      <c r="BJ177" s="195"/>
      <c r="BK177" s="195"/>
    </row>
    <row r="178" spans="1:63" x14ac:dyDescent="0.25">
      <c r="A178" s="195"/>
      <c r="B178" s="195"/>
      <c r="C178" s="195"/>
      <c r="D178" s="22"/>
      <c r="E178" s="22"/>
      <c r="F178" s="22"/>
      <c r="G178" s="22"/>
      <c r="H178" s="22"/>
      <c r="I178" s="22"/>
      <c r="J178" s="22"/>
      <c r="K178" s="22"/>
      <c r="L178" s="39"/>
      <c r="M178" s="22"/>
      <c r="N178" s="22"/>
      <c r="O178" s="22"/>
      <c r="P178" s="22"/>
      <c r="Q178" s="22"/>
      <c r="R178" s="22"/>
      <c r="S178" s="39"/>
      <c r="T178" s="22"/>
      <c r="U178" s="22"/>
      <c r="V178" s="22"/>
      <c r="W178" s="22"/>
      <c r="X178" s="22"/>
      <c r="Y178" s="22"/>
      <c r="Z178" s="39"/>
      <c r="AA178" s="22"/>
      <c r="AB178" s="22"/>
      <c r="AC178" s="22"/>
      <c r="AD178" s="22"/>
      <c r="AE178" s="22"/>
      <c r="AF178" s="22"/>
      <c r="AG178" s="39"/>
      <c r="AH178" s="195"/>
      <c r="AI178" s="195"/>
      <c r="AJ178" s="195"/>
      <c r="AK178" s="195"/>
      <c r="AL178" s="195"/>
      <c r="AM178" s="195"/>
      <c r="AN178" s="196"/>
      <c r="AO178" s="195"/>
      <c r="AP178" s="195"/>
      <c r="AQ178" s="195"/>
      <c r="AR178" s="195"/>
      <c r="AS178" s="195"/>
      <c r="AT178" s="195"/>
      <c r="AU178" s="196"/>
      <c r="AV178" s="195"/>
      <c r="AW178" s="195"/>
      <c r="AX178" s="195"/>
      <c r="AY178" s="195"/>
      <c r="AZ178" s="195"/>
      <c r="BA178" s="195"/>
      <c r="BB178" s="196"/>
      <c r="BC178" s="196"/>
      <c r="BD178" s="195"/>
      <c r="BE178" s="195"/>
      <c r="BF178" s="195"/>
      <c r="BG178" s="197"/>
      <c r="BH178" s="195"/>
      <c r="BI178" s="195"/>
      <c r="BJ178" s="195"/>
      <c r="BK178" s="195"/>
    </row>
    <row r="179" spans="1:63" x14ac:dyDescent="0.25">
      <c r="A179" s="195"/>
      <c r="B179" s="195"/>
      <c r="C179" s="195"/>
      <c r="D179" s="22"/>
      <c r="E179" s="22"/>
      <c r="F179" s="22"/>
      <c r="G179" s="22"/>
      <c r="H179" s="22"/>
      <c r="I179" s="22"/>
      <c r="J179" s="22"/>
      <c r="K179" s="22"/>
      <c r="L179" s="39"/>
      <c r="M179" s="22"/>
      <c r="N179" s="22"/>
      <c r="O179" s="22"/>
      <c r="P179" s="22"/>
      <c r="Q179" s="22"/>
      <c r="R179" s="22"/>
      <c r="S179" s="39"/>
      <c r="T179" s="22"/>
      <c r="U179" s="22"/>
      <c r="V179" s="22"/>
      <c r="W179" s="22"/>
      <c r="X179" s="22"/>
      <c r="Y179" s="22"/>
      <c r="Z179" s="39"/>
      <c r="AA179" s="22"/>
      <c r="AB179" s="22"/>
      <c r="AC179" s="22"/>
      <c r="AD179" s="22"/>
      <c r="AE179" s="22"/>
      <c r="AF179" s="22"/>
      <c r="AG179" s="39"/>
      <c r="AH179" s="195"/>
      <c r="AI179" s="195"/>
      <c r="AJ179" s="195"/>
      <c r="AK179" s="195"/>
      <c r="AL179" s="195"/>
      <c r="AM179" s="195"/>
      <c r="AN179" s="196"/>
      <c r="AO179" s="195"/>
      <c r="AP179" s="195"/>
      <c r="AQ179" s="195"/>
      <c r="AR179" s="195"/>
      <c r="AS179" s="195"/>
      <c r="AT179" s="195"/>
      <c r="AU179" s="196"/>
      <c r="AV179" s="195"/>
      <c r="AW179" s="195"/>
      <c r="AX179" s="195"/>
      <c r="AY179" s="195"/>
      <c r="AZ179" s="195"/>
      <c r="BA179" s="195"/>
      <c r="BB179" s="196"/>
      <c r="BC179" s="196"/>
      <c r="BD179" s="195"/>
      <c r="BE179" s="195"/>
      <c r="BF179" s="195"/>
      <c r="BG179" s="197"/>
      <c r="BH179" s="195"/>
      <c r="BI179" s="195"/>
      <c r="BJ179" s="195"/>
      <c r="BK179" s="195"/>
    </row>
    <row r="180" spans="1:63" x14ac:dyDescent="0.25">
      <c r="A180" s="195"/>
      <c r="B180" s="195"/>
      <c r="C180" s="195"/>
      <c r="D180" s="22"/>
      <c r="E180" s="22"/>
      <c r="F180" s="22"/>
      <c r="G180" s="22"/>
      <c r="H180" s="22"/>
      <c r="I180" s="22"/>
      <c r="J180" s="22"/>
      <c r="K180" s="22"/>
      <c r="L180" s="39"/>
      <c r="M180" s="22"/>
      <c r="N180" s="22"/>
      <c r="O180" s="22"/>
      <c r="P180" s="22"/>
      <c r="Q180" s="22"/>
      <c r="R180" s="22"/>
      <c r="S180" s="39"/>
      <c r="T180" s="22"/>
      <c r="U180" s="22"/>
      <c r="V180" s="22"/>
      <c r="W180" s="22"/>
      <c r="X180" s="22"/>
      <c r="Y180" s="22"/>
      <c r="Z180" s="39"/>
      <c r="AA180" s="22"/>
      <c r="AB180" s="22"/>
      <c r="AC180" s="22"/>
      <c r="AD180" s="22"/>
      <c r="AE180" s="22"/>
      <c r="AF180" s="22"/>
      <c r="AG180" s="39"/>
      <c r="AH180" s="195"/>
      <c r="AI180" s="195"/>
      <c r="AJ180" s="195"/>
      <c r="AK180" s="195"/>
      <c r="AL180" s="195"/>
      <c r="AM180" s="195"/>
      <c r="AN180" s="196"/>
      <c r="AO180" s="195"/>
      <c r="AP180" s="195"/>
      <c r="AQ180" s="195"/>
      <c r="AR180" s="195"/>
      <c r="AS180" s="195"/>
      <c r="AT180" s="195"/>
      <c r="AU180" s="196"/>
      <c r="AV180" s="195"/>
      <c r="AW180" s="195"/>
      <c r="AX180" s="195"/>
      <c r="AY180" s="195"/>
      <c r="AZ180" s="195"/>
      <c r="BA180" s="195"/>
      <c r="BB180" s="196"/>
      <c r="BC180" s="196"/>
      <c r="BD180" s="195"/>
      <c r="BE180" s="195"/>
      <c r="BF180" s="195"/>
      <c r="BG180" s="197"/>
      <c r="BH180" s="195"/>
      <c r="BI180" s="195"/>
      <c r="BJ180" s="195"/>
      <c r="BK180" s="195"/>
    </row>
    <row r="181" spans="1:63" x14ac:dyDescent="0.25">
      <c r="D181" s="15"/>
      <c r="E181" s="15"/>
      <c r="F181" s="15"/>
      <c r="G181" s="15"/>
      <c r="H181" s="15"/>
      <c r="I181" s="15"/>
      <c r="J181" s="15"/>
      <c r="K181" s="15"/>
      <c r="L181" s="14"/>
      <c r="M181" s="15"/>
      <c r="N181" s="15"/>
      <c r="O181" s="15"/>
      <c r="P181" s="15"/>
      <c r="Q181" s="15"/>
      <c r="R181" s="15"/>
      <c r="S181" s="14"/>
      <c r="T181" s="15"/>
      <c r="U181" s="15"/>
      <c r="V181" s="15"/>
      <c r="W181" s="15"/>
      <c r="X181" s="15"/>
      <c r="Y181" s="15"/>
      <c r="Z181" s="14"/>
      <c r="AA181" s="15"/>
      <c r="AB181" s="15"/>
      <c r="AC181" s="15"/>
      <c r="AD181" s="15"/>
      <c r="AE181" s="15"/>
      <c r="AF181" s="15"/>
      <c r="AG181" s="14"/>
    </row>
    <row r="182" spans="1:63" s="15" customFormat="1" x14ac:dyDescent="0.25">
      <c r="L182" s="14"/>
      <c r="S182" s="14"/>
      <c r="Z182" s="14"/>
      <c r="AG182" s="14"/>
      <c r="AN182" s="14"/>
      <c r="AU182" s="14"/>
      <c r="BB182" s="14"/>
      <c r="BC182" s="14"/>
      <c r="BG182" s="28"/>
    </row>
    <row r="183" spans="1:63" s="15" customFormat="1" x14ac:dyDescent="0.25">
      <c r="L183" s="14"/>
      <c r="S183" s="14"/>
      <c r="Z183" s="14"/>
      <c r="AG183" s="14"/>
      <c r="AN183" s="14"/>
      <c r="AU183" s="14"/>
      <c r="BB183" s="14"/>
      <c r="BC183" s="14"/>
      <c r="BG183" s="28"/>
    </row>
    <row r="184" spans="1:63" s="15" customFormat="1" x14ac:dyDescent="0.25">
      <c r="L184" s="14"/>
      <c r="S184" s="14"/>
      <c r="Z184" s="14"/>
      <c r="AG184" s="14"/>
      <c r="AN184" s="14"/>
      <c r="AU184" s="14"/>
      <c r="BB184" s="14"/>
      <c r="BC184" s="14"/>
      <c r="BG184" s="28"/>
    </row>
    <row r="185" spans="1:63" s="15" customFormat="1" x14ac:dyDescent="0.25">
      <c r="L185" s="14"/>
      <c r="S185" s="14"/>
      <c r="Z185" s="14"/>
      <c r="AG185" s="14"/>
      <c r="AN185" s="14"/>
      <c r="AU185" s="14"/>
      <c r="BB185" s="14"/>
      <c r="BC185" s="14"/>
      <c r="BG185" s="28"/>
    </row>
    <row r="186" spans="1:63" s="15" customFormat="1" x14ac:dyDescent="0.25">
      <c r="L186" s="14"/>
      <c r="S186" s="14"/>
      <c r="Z186" s="14"/>
      <c r="AG186" s="14"/>
      <c r="AN186" s="14"/>
      <c r="AU186" s="14"/>
      <c r="BB186" s="14"/>
      <c r="BC186" s="14"/>
      <c r="BG186" s="28"/>
    </row>
    <row r="187" spans="1:63" s="15" customFormat="1" x14ac:dyDescent="0.25">
      <c r="L187" s="14"/>
      <c r="S187" s="14"/>
      <c r="Z187" s="14"/>
      <c r="AG187" s="14"/>
      <c r="AN187" s="14"/>
      <c r="AU187" s="14"/>
      <c r="BB187" s="14"/>
      <c r="BC187" s="14"/>
      <c r="BG187" s="28"/>
    </row>
    <row r="188" spans="1:63" s="15" customFormat="1" x14ac:dyDescent="0.25">
      <c r="L188" s="14"/>
      <c r="S188" s="14"/>
      <c r="Z188" s="14"/>
      <c r="AG188" s="14"/>
      <c r="AN188" s="14"/>
      <c r="AU188" s="14"/>
      <c r="BB188" s="14"/>
      <c r="BC188" s="14"/>
      <c r="BG188" s="28"/>
    </row>
    <row r="189" spans="1:63" s="15" customFormat="1" x14ac:dyDescent="0.25">
      <c r="L189" s="14"/>
      <c r="S189" s="14"/>
      <c r="Z189" s="14"/>
      <c r="AG189" s="14"/>
      <c r="AN189" s="14"/>
      <c r="AU189" s="14"/>
      <c r="BB189" s="14"/>
      <c r="BC189" s="14"/>
      <c r="BG189" s="28"/>
    </row>
    <row r="190" spans="1:63" s="15" customFormat="1" x14ac:dyDescent="0.25">
      <c r="L190" s="14"/>
      <c r="S190" s="14"/>
      <c r="Z190" s="14"/>
      <c r="AG190" s="14"/>
      <c r="AN190" s="14"/>
      <c r="AU190" s="14"/>
      <c r="BB190" s="14"/>
      <c r="BC190" s="14"/>
      <c r="BG190" s="28"/>
    </row>
    <row r="191" spans="1:63" s="15" customFormat="1" x14ac:dyDescent="0.25">
      <c r="L191" s="14"/>
      <c r="S191" s="14"/>
      <c r="Z191" s="14"/>
      <c r="AG191" s="14"/>
      <c r="AN191" s="14"/>
      <c r="AU191" s="14"/>
      <c r="BB191" s="14"/>
      <c r="BC191" s="14"/>
      <c r="BG191" s="28"/>
    </row>
    <row r="192" spans="1:63" s="15" customFormat="1" x14ac:dyDescent="0.25">
      <c r="L192" s="14"/>
      <c r="S192" s="14"/>
      <c r="Z192" s="14"/>
      <c r="AG192" s="14"/>
      <c r="AN192" s="14"/>
      <c r="AU192" s="14"/>
      <c r="BB192" s="14"/>
      <c r="BC192" s="14"/>
      <c r="BG192" s="28"/>
    </row>
    <row r="193" spans="12:59" s="15" customFormat="1" x14ac:dyDescent="0.25">
      <c r="L193" s="14"/>
      <c r="S193" s="14"/>
      <c r="Z193" s="14"/>
      <c r="AG193" s="14"/>
      <c r="AN193" s="14"/>
      <c r="AU193" s="14"/>
      <c r="BB193" s="14"/>
      <c r="BC193" s="14"/>
      <c r="BG193" s="28"/>
    </row>
    <row r="194" spans="12:59" s="15" customFormat="1" x14ac:dyDescent="0.25">
      <c r="L194" s="14"/>
      <c r="S194" s="14"/>
      <c r="Z194" s="14"/>
      <c r="AG194" s="14"/>
      <c r="AN194" s="14"/>
      <c r="AU194" s="14"/>
      <c r="BB194" s="14"/>
      <c r="BC194" s="14"/>
      <c r="BG194" s="28"/>
    </row>
    <row r="195" spans="12:59" s="15" customFormat="1" x14ac:dyDescent="0.25">
      <c r="L195" s="14"/>
      <c r="S195" s="14"/>
      <c r="Z195" s="14"/>
      <c r="AG195" s="14"/>
      <c r="AN195" s="14"/>
      <c r="AU195" s="14"/>
      <c r="BB195" s="14"/>
      <c r="BC195" s="14"/>
      <c r="BG195" s="28"/>
    </row>
    <row r="196" spans="12:59" s="15" customFormat="1" x14ac:dyDescent="0.25">
      <c r="L196" s="14"/>
      <c r="S196" s="14"/>
      <c r="Z196" s="14"/>
      <c r="AG196" s="14"/>
      <c r="AN196" s="14"/>
      <c r="AU196" s="14"/>
      <c r="BB196" s="14"/>
      <c r="BC196" s="14"/>
      <c r="BG196" s="28"/>
    </row>
    <row r="197" spans="12:59" s="15" customFormat="1" x14ac:dyDescent="0.25">
      <c r="L197" s="14"/>
      <c r="S197" s="14"/>
      <c r="Z197" s="14"/>
      <c r="AG197" s="14"/>
      <c r="AN197" s="14"/>
      <c r="AU197" s="14"/>
      <c r="BB197" s="14"/>
      <c r="BC197" s="14"/>
      <c r="BG197" s="28"/>
    </row>
    <row r="198" spans="12:59" s="15" customFormat="1" x14ac:dyDescent="0.25">
      <c r="L198" s="14"/>
      <c r="S198" s="14"/>
      <c r="Z198" s="14"/>
      <c r="AG198" s="14"/>
      <c r="AN198" s="14"/>
      <c r="AU198" s="14"/>
      <c r="BB198" s="14"/>
      <c r="BC198" s="14"/>
      <c r="BG198" s="28"/>
    </row>
    <row r="199" spans="12:59" s="15" customFormat="1" x14ac:dyDescent="0.25">
      <c r="L199" s="14"/>
      <c r="S199" s="14"/>
      <c r="Z199" s="14"/>
      <c r="AG199" s="14"/>
      <c r="AN199" s="14"/>
      <c r="AU199" s="14"/>
      <c r="BB199" s="14"/>
      <c r="BC199" s="14"/>
      <c r="BG199" s="28"/>
    </row>
    <row r="200" spans="12:59" s="15" customFormat="1" x14ac:dyDescent="0.25">
      <c r="L200" s="14"/>
      <c r="S200" s="14"/>
      <c r="Z200" s="14"/>
      <c r="AG200" s="14"/>
      <c r="AN200" s="14"/>
      <c r="AU200" s="14"/>
      <c r="BB200" s="14"/>
      <c r="BC200" s="14"/>
      <c r="BG200" s="28"/>
    </row>
    <row r="201" spans="12:59" s="15" customFormat="1" x14ac:dyDescent="0.25">
      <c r="L201" s="14"/>
      <c r="S201" s="14"/>
      <c r="Z201" s="14"/>
      <c r="AG201" s="14"/>
      <c r="AN201" s="14"/>
      <c r="AU201" s="14"/>
      <c r="BB201" s="14"/>
      <c r="BC201" s="14"/>
      <c r="BG201" s="28"/>
    </row>
    <row r="202" spans="12:59" s="15" customFormat="1" x14ac:dyDescent="0.25">
      <c r="L202" s="14"/>
      <c r="S202" s="14"/>
      <c r="Z202" s="14"/>
      <c r="AG202" s="14"/>
      <c r="AN202" s="14"/>
      <c r="AU202" s="14"/>
      <c r="BB202" s="14"/>
      <c r="BC202" s="14"/>
      <c r="BG202" s="28"/>
    </row>
    <row r="203" spans="12:59" s="15" customFormat="1" x14ac:dyDescent="0.25">
      <c r="L203" s="14"/>
      <c r="S203" s="14"/>
      <c r="Z203" s="14"/>
      <c r="AG203" s="14"/>
      <c r="AN203" s="14"/>
      <c r="AU203" s="14"/>
      <c r="BB203" s="14"/>
      <c r="BC203" s="14"/>
      <c r="BG203" s="28"/>
    </row>
    <row r="204" spans="12:59" s="15" customFormat="1" x14ac:dyDescent="0.25">
      <c r="L204" s="14"/>
      <c r="S204" s="14"/>
      <c r="Z204" s="14"/>
      <c r="AG204" s="14"/>
      <c r="AN204" s="14"/>
      <c r="AU204" s="14"/>
      <c r="BB204" s="14"/>
      <c r="BC204" s="14"/>
      <c r="BG204" s="28"/>
    </row>
    <row r="205" spans="12:59" s="15" customFormat="1" x14ac:dyDescent="0.25">
      <c r="L205" s="14"/>
      <c r="S205" s="14"/>
      <c r="Z205" s="14"/>
      <c r="AG205" s="14"/>
      <c r="AN205" s="14"/>
      <c r="AU205" s="14"/>
      <c r="BB205" s="14"/>
      <c r="BC205" s="14"/>
      <c r="BG205" s="28"/>
    </row>
    <row r="206" spans="12:59" s="15" customFormat="1" x14ac:dyDescent="0.25">
      <c r="L206" s="14"/>
      <c r="S206" s="14"/>
      <c r="Z206" s="14"/>
      <c r="AG206" s="14"/>
      <c r="AN206" s="14"/>
      <c r="AU206" s="14"/>
      <c r="BB206" s="14"/>
      <c r="BC206" s="14"/>
      <c r="BG206" s="28"/>
    </row>
    <row r="207" spans="12:59" s="15" customFormat="1" x14ac:dyDescent="0.25">
      <c r="L207" s="14"/>
      <c r="S207" s="14"/>
      <c r="Z207" s="14"/>
      <c r="AG207" s="14"/>
      <c r="AN207" s="14"/>
      <c r="AU207" s="14"/>
      <c r="BB207" s="14"/>
      <c r="BC207" s="14"/>
      <c r="BG207" s="28"/>
    </row>
    <row r="208" spans="12:59" s="15" customFormat="1" x14ac:dyDescent="0.25">
      <c r="L208" s="14"/>
      <c r="S208" s="14"/>
      <c r="Z208" s="14"/>
      <c r="AG208" s="14"/>
      <c r="AN208" s="14"/>
      <c r="AU208" s="14"/>
      <c r="BB208" s="14"/>
      <c r="BC208" s="14"/>
      <c r="BG208" s="28"/>
    </row>
    <row r="209" spans="12:59" s="15" customFormat="1" x14ac:dyDescent="0.25">
      <c r="L209" s="14"/>
      <c r="S209" s="14"/>
      <c r="Z209" s="14"/>
      <c r="AG209" s="14"/>
      <c r="AN209" s="14"/>
      <c r="AU209" s="14"/>
      <c r="BB209" s="14"/>
      <c r="BC209" s="14"/>
      <c r="BG209" s="28"/>
    </row>
    <row r="210" spans="12:59" s="15" customFormat="1" x14ac:dyDescent="0.25">
      <c r="L210" s="14"/>
      <c r="S210" s="14"/>
      <c r="Z210" s="14"/>
      <c r="AG210" s="14"/>
      <c r="AN210" s="14"/>
      <c r="AU210" s="14"/>
      <c r="BB210" s="14"/>
      <c r="BC210" s="14"/>
      <c r="BG210" s="28"/>
    </row>
    <row r="211" spans="12:59" s="15" customFormat="1" x14ac:dyDescent="0.25">
      <c r="L211" s="14"/>
      <c r="S211" s="14"/>
      <c r="Z211" s="14"/>
      <c r="AG211" s="14"/>
      <c r="AN211" s="14"/>
      <c r="AU211" s="14"/>
      <c r="BB211" s="14"/>
      <c r="BC211" s="14"/>
      <c r="BG211" s="28"/>
    </row>
    <row r="212" spans="12:59" s="15" customFormat="1" x14ac:dyDescent="0.25">
      <c r="L212" s="14"/>
      <c r="S212" s="14"/>
      <c r="Z212" s="14"/>
      <c r="AG212" s="14"/>
      <c r="AN212" s="14"/>
      <c r="AU212" s="14"/>
      <c r="BB212" s="14"/>
      <c r="BC212" s="14"/>
      <c r="BG212" s="28"/>
    </row>
    <row r="213" spans="12:59" s="15" customFormat="1" x14ac:dyDescent="0.25">
      <c r="L213" s="14"/>
      <c r="S213" s="14"/>
      <c r="Z213" s="14"/>
      <c r="AG213" s="14"/>
      <c r="AN213" s="14"/>
      <c r="AU213" s="14"/>
      <c r="BB213" s="14"/>
      <c r="BC213" s="14"/>
      <c r="BG213" s="28"/>
    </row>
    <row r="214" spans="12:59" s="15" customFormat="1" x14ac:dyDescent="0.25">
      <c r="L214" s="14"/>
      <c r="S214" s="14"/>
      <c r="Z214" s="14"/>
      <c r="AG214" s="14"/>
      <c r="AN214" s="14"/>
      <c r="AU214" s="14"/>
      <c r="BB214" s="14"/>
      <c r="BC214" s="14"/>
      <c r="BG214" s="28"/>
    </row>
    <row r="215" spans="12:59" s="15" customFormat="1" x14ac:dyDescent="0.25">
      <c r="L215" s="14"/>
      <c r="S215" s="14"/>
      <c r="Z215" s="14"/>
      <c r="AG215" s="14"/>
      <c r="AN215" s="14"/>
      <c r="AU215" s="14"/>
      <c r="BB215" s="14"/>
      <c r="BC215" s="14"/>
      <c r="BG215" s="28"/>
    </row>
    <row r="216" spans="12:59" s="15" customFormat="1" x14ac:dyDescent="0.25">
      <c r="L216" s="14"/>
      <c r="S216" s="14"/>
      <c r="Z216" s="14"/>
      <c r="AG216" s="14"/>
      <c r="AN216" s="14"/>
      <c r="AU216" s="14"/>
      <c r="BB216" s="14"/>
      <c r="BC216" s="14"/>
      <c r="BG216" s="28"/>
    </row>
    <row r="217" spans="12:59" s="15" customFormat="1" x14ac:dyDescent="0.25">
      <c r="L217" s="14"/>
      <c r="S217" s="14"/>
      <c r="Z217" s="14"/>
      <c r="AG217" s="14"/>
      <c r="AN217" s="14"/>
      <c r="AU217" s="14"/>
      <c r="BB217" s="14"/>
      <c r="BC217" s="14"/>
      <c r="BG217" s="28"/>
    </row>
    <row r="218" spans="12:59" s="15" customFormat="1" x14ac:dyDescent="0.25">
      <c r="L218" s="14"/>
      <c r="S218" s="14"/>
      <c r="Z218" s="14"/>
      <c r="AG218" s="14"/>
      <c r="AN218" s="14"/>
      <c r="AU218" s="14"/>
      <c r="BB218" s="14"/>
      <c r="BC218" s="14"/>
      <c r="BG218" s="28"/>
    </row>
    <row r="219" spans="12:59" s="15" customFormat="1" x14ac:dyDescent="0.25">
      <c r="L219" s="14"/>
      <c r="S219" s="14"/>
      <c r="Z219" s="14"/>
      <c r="AG219" s="14"/>
      <c r="AN219" s="14"/>
      <c r="AU219" s="14"/>
      <c r="BB219" s="14"/>
      <c r="BC219" s="14"/>
      <c r="BG219" s="28"/>
    </row>
    <row r="220" spans="12:59" s="15" customFormat="1" x14ac:dyDescent="0.25">
      <c r="L220" s="14"/>
      <c r="S220" s="14"/>
      <c r="Z220" s="14"/>
      <c r="AG220" s="14"/>
      <c r="AN220" s="14"/>
      <c r="AU220" s="14"/>
      <c r="BB220" s="14"/>
      <c r="BC220" s="14"/>
      <c r="BG220" s="28"/>
    </row>
    <row r="221" spans="12:59" s="15" customFormat="1" x14ac:dyDescent="0.25">
      <c r="L221" s="14"/>
      <c r="S221" s="14"/>
      <c r="Z221" s="14"/>
      <c r="AG221" s="14"/>
      <c r="AN221" s="14"/>
      <c r="AU221" s="14"/>
      <c r="BB221" s="14"/>
      <c r="BC221" s="14"/>
      <c r="BG221" s="28"/>
    </row>
    <row r="222" spans="12:59" s="15" customFormat="1" x14ac:dyDescent="0.25">
      <c r="L222" s="14"/>
      <c r="S222" s="14"/>
      <c r="Z222" s="14"/>
      <c r="AG222" s="14"/>
      <c r="AN222" s="14"/>
      <c r="AU222" s="14"/>
      <c r="BB222" s="14"/>
      <c r="BC222" s="14"/>
      <c r="BG222" s="28"/>
    </row>
    <row r="223" spans="12:59" s="15" customFormat="1" x14ac:dyDescent="0.25">
      <c r="L223" s="14"/>
      <c r="S223" s="14"/>
      <c r="Z223" s="14"/>
      <c r="AG223" s="14"/>
      <c r="AN223" s="14"/>
      <c r="AU223" s="14"/>
      <c r="BB223" s="14"/>
      <c r="BC223" s="14"/>
      <c r="BG223" s="28"/>
    </row>
    <row r="224" spans="12:59" s="15" customFormat="1" x14ac:dyDescent="0.25">
      <c r="L224" s="14"/>
      <c r="S224" s="14"/>
      <c r="Z224" s="14"/>
      <c r="AG224" s="14"/>
      <c r="AN224" s="14"/>
      <c r="AU224" s="14"/>
      <c r="BB224" s="14"/>
      <c r="BC224" s="14"/>
      <c r="BG224" s="28"/>
    </row>
    <row r="225" spans="12:59" s="15" customFormat="1" x14ac:dyDescent="0.25">
      <c r="L225" s="14"/>
      <c r="S225" s="14"/>
      <c r="Z225" s="14"/>
      <c r="AG225" s="14"/>
      <c r="AN225" s="14"/>
      <c r="AU225" s="14"/>
      <c r="BB225" s="14"/>
      <c r="BC225" s="14"/>
      <c r="BG225" s="28"/>
    </row>
    <row r="226" spans="12:59" s="15" customFormat="1" x14ac:dyDescent="0.25">
      <c r="L226" s="14"/>
      <c r="S226" s="14"/>
      <c r="Z226" s="14"/>
      <c r="AG226" s="14"/>
      <c r="AN226" s="14"/>
      <c r="AU226" s="14"/>
      <c r="BB226" s="14"/>
      <c r="BC226" s="14"/>
      <c r="BG226" s="28"/>
    </row>
    <row r="227" spans="12:59" s="15" customFormat="1" x14ac:dyDescent="0.25">
      <c r="L227" s="14"/>
      <c r="S227" s="14"/>
      <c r="Z227" s="14"/>
      <c r="AG227" s="14"/>
      <c r="AN227" s="14"/>
      <c r="AU227" s="14"/>
      <c r="BB227" s="14"/>
      <c r="BC227" s="14"/>
      <c r="BG227" s="28"/>
    </row>
    <row r="228" spans="12:59" s="15" customFormat="1" x14ac:dyDescent="0.25">
      <c r="L228" s="14"/>
      <c r="S228" s="14"/>
      <c r="Z228" s="14"/>
      <c r="AG228" s="14"/>
      <c r="AN228" s="14"/>
      <c r="AU228" s="14"/>
      <c r="BB228" s="14"/>
      <c r="BC228" s="14"/>
      <c r="BG228" s="28"/>
    </row>
    <row r="229" spans="12:59" s="15" customFormat="1" x14ac:dyDescent="0.25">
      <c r="L229" s="14"/>
      <c r="S229" s="14"/>
      <c r="Z229" s="14"/>
      <c r="AG229" s="14"/>
      <c r="AN229" s="14"/>
      <c r="AU229" s="14"/>
      <c r="BB229" s="14"/>
      <c r="BC229" s="14"/>
      <c r="BG229" s="28"/>
    </row>
    <row r="230" spans="12:59" s="15" customFormat="1" x14ac:dyDescent="0.25">
      <c r="L230" s="14"/>
      <c r="S230" s="14"/>
      <c r="Z230" s="14"/>
      <c r="AG230" s="14"/>
      <c r="AN230" s="14"/>
      <c r="AU230" s="14"/>
      <c r="BB230" s="14"/>
      <c r="BC230" s="14"/>
      <c r="BG230" s="28"/>
    </row>
    <row r="231" spans="12:59" s="15" customFormat="1" x14ac:dyDescent="0.25">
      <c r="L231" s="14"/>
      <c r="S231" s="14"/>
      <c r="Z231" s="14"/>
      <c r="AG231" s="14"/>
      <c r="AN231" s="14"/>
      <c r="AU231" s="14"/>
      <c r="BB231" s="14"/>
      <c r="BC231" s="14"/>
      <c r="BG231" s="28"/>
    </row>
    <row r="232" spans="12:59" s="15" customFormat="1" x14ac:dyDescent="0.25">
      <c r="L232" s="14"/>
      <c r="S232" s="14"/>
      <c r="Z232" s="14"/>
      <c r="AG232" s="14"/>
      <c r="AN232" s="14"/>
      <c r="AU232" s="14"/>
      <c r="BB232" s="14"/>
      <c r="BC232" s="14"/>
      <c r="BG232" s="28"/>
    </row>
    <row r="233" spans="12:59" s="15" customFormat="1" x14ac:dyDescent="0.25">
      <c r="L233" s="14"/>
      <c r="S233" s="14"/>
      <c r="Z233" s="14"/>
      <c r="AG233" s="14"/>
      <c r="AN233" s="14"/>
      <c r="AU233" s="14"/>
      <c r="BB233" s="14"/>
      <c r="BC233" s="14"/>
      <c r="BG233" s="28"/>
    </row>
    <row r="234" spans="12:59" s="15" customFormat="1" x14ac:dyDescent="0.25">
      <c r="L234" s="14"/>
      <c r="S234" s="14"/>
      <c r="Z234" s="14"/>
      <c r="AG234" s="14"/>
      <c r="AN234" s="14"/>
      <c r="AU234" s="14"/>
      <c r="BB234" s="14"/>
      <c r="BC234" s="14"/>
      <c r="BG234" s="28"/>
    </row>
    <row r="235" spans="12:59" s="15" customFormat="1" x14ac:dyDescent="0.25">
      <c r="L235" s="14"/>
      <c r="S235" s="14"/>
      <c r="Z235" s="14"/>
      <c r="AG235" s="14"/>
      <c r="AN235" s="14"/>
      <c r="AU235" s="14"/>
      <c r="BB235" s="14"/>
      <c r="BC235" s="14"/>
      <c r="BG235" s="28"/>
    </row>
    <row r="236" spans="12:59" s="15" customFormat="1" x14ac:dyDescent="0.25">
      <c r="L236" s="14"/>
      <c r="S236" s="14"/>
      <c r="Z236" s="14"/>
      <c r="AG236" s="14"/>
      <c r="AN236" s="14"/>
      <c r="AU236" s="14"/>
      <c r="BB236" s="14"/>
      <c r="BC236" s="14"/>
      <c r="BG236" s="28"/>
    </row>
    <row r="237" spans="12:59" s="15" customFormat="1" x14ac:dyDescent="0.25">
      <c r="L237" s="14"/>
      <c r="S237" s="14"/>
      <c r="Z237" s="14"/>
      <c r="AG237" s="14"/>
      <c r="AN237" s="14"/>
      <c r="AU237" s="14"/>
      <c r="BB237" s="14"/>
      <c r="BC237" s="14"/>
      <c r="BG237" s="28"/>
    </row>
    <row r="238" spans="12:59" s="15" customFormat="1" x14ac:dyDescent="0.25">
      <c r="L238" s="14"/>
      <c r="S238" s="14"/>
      <c r="Z238" s="14"/>
      <c r="AG238" s="14"/>
      <c r="AN238" s="14"/>
      <c r="AU238" s="14"/>
      <c r="BB238" s="14"/>
      <c r="BC238" s="14"/>
      <c r="BG238" s="28"/>
    </row>
    <row r="239" spans="12:59" s="15" customFormat="1" x14ac:dyDescent="0.25">
      <c r="L239" s="14"/>
      <c r="S239" s="14"/>
      <c r="Z239" s="14"/>
      <c r="AG239" s="14"/>
      <c r="AN239" s="14"/>
      <c r="AU239" s="14"/>
      <c r="BB239" s="14"/>
      <c r="BC239" s="14"/>
      <c r="BG239" s="28"/>
    </row>
    <row r="240" spans="12:59" s="15" customFormat="1" x14ac:dyDescent="0.25">
      <c r="L240" s="14"/>
      <c r="S240" s="14"/>
      <c r="Z240" s="14"/>
      <c r="AG240" s="14"/>
      <c r="AN240" s="14"/>
      <c r="AU240" s="14"/>
      <c r="BB240" s="14"/>
      <c r="BC240" s="14"/>
      <c r="BG240" s="28"/>
    </row>
    <row r="241" spans="12:59" s="15" customFormat="1" x14ac:dyDescent="0.25">
      <c r="L241" s="14"/>
      <c r="S241" s="14"/>
      <c r="Z241" s="14"/>
      <c r="AG241" s="14"/>
      <c r="AN241" s="14"/>
      <c r="AU241" s="14"/>
      <c r="BB241" s="14"/>
      <c r="BC241" s="14"/>
      <c r="BG241" s="28"/>
    </row>
    <row r="242" spans="12:59" s="15" customFormat="1" x14ac:dyDescent="0.25">
      <c r="L242" s="14"/>
      <c r="S242" s="14"/>
      <c r="Z242" s="14"/>
      <c r="AG242" s="14"/>
      <c r="AN242" s="14"/>
      <c r="AU242" s="14"/>
      <c r="BB242" s="14"/>
      <c r="BC242" s="14"/>
      <c r="BG242" s="28"/>
    </row>
    <row r="243" spans="12:59" s="15" customFormat="1" x14ac:dyDescent="0.25">
      <c r="L243" s="14"/>
      <c r="S243" s="14"/>
      <c r="Z243" s="14"/>
      <c r="AG243" s="14"/>
      <c r="AN243" s="14"/>
      <c r="AU243" s="14"/>
      <c r="BB243" s="14"/>
      <c r="BC243" s="14"/>
      <c r="BG243" s="28"/>
    </row>
    <row r="244" spans="12:59" s="15" customFormat="1" x14ac:dyDescent="0.25">
      <c r="L244" s="14"/>
      <c r="S244" s="14"/>
      <c r="Z244" s="14"/>
      <c r="AG244" s="14"/>
      <c r="AN244" s="14"/>
      <c r="AU244" s="14"/>
      <c r="BB244" s="14"/>
      <c r="BC244" s="14"/>
      <c r="BG244" s="28"/>
    </row>
    <row r="245" spans="12:59" s="15" customFormat="1" x14ac:dyDescent="0.25">
      <c r="L245" s="14"/>
      <c r="S245" s="14"/>
      <c r="Z245" s="14"/>
      <c r="AG245" s="14"/>
      <c r="AN245" s="14"/>
      <c r="AU245" s="14"/>
      <c r="BB245" s="14"/>
      <c r="BC245" s="14"/>
      <c r="BG245" s="28"/>
    </row>
    <row r="246" spans="12:59" s="15" customFormat="1" x14ac:dyDescent="0.25">
      <c r="L246" s="14"/>
      <c r="S246" s="14"/>
      <c r="Z246" s="14"/>
      <c r="AG246" s="14"/>
      <c r="AN246" s="14"/>
      <c r="AU246" s="14"/>
      <c r="BB246" s="14"/>
      <c r="BC246" s="14"/>
      <c r="BG246" s="28"/>
    </row>
    <row r="247" spans="12:59" s="15" customFormat="1" x14ac:dyDescent="0.25">
      <c r="L247" s="14"/>
      <c r="S247" s="14"/>
      <c r="Z247" s="14"/>
      <c r="AG247" s="14"/>
      <c r="AN247" s="14"/>
      <c r="AU247" s="14"/>
      <c r="BB247" s="14"/>
      <c r="BC247" s="14"/>
      <c r="BG247" s="28"/>
    </row>
    <row r="248" spans="12:59" s="15" customFormat="1" x14ac:dyDescent="0.25">
      <c r="L248" s="14"/>
      <c r="S248" s="14"/>
      <c r="Z248" s="14"/>
      <c r="AG248" s="14"/>
      <c r="AN248" s="14"/>
      <c r="AU248" s="14"/>
      <c r="BB248" s="14"/>
      <c r="BC248" s="14"/>
      <c r="BG248" s="28"/>
    </row>
    <row r="249" spans="12:59" s="15" customFormat="1" x14ac:dyDescent="0.25">
      <c r="L249" s="14"/>
      <c r="S249" s="14"/>
      <c r="Z249" s="14"/>
      <c r="AG249" s="14"/>
      <c r="AN249" s="14"/>
      <c r="AU249" s="14"/>
      <c r="BB249" s="14"/>
      <c r="BC249" s="14"/>
      <c r="BG249" s="28"/>
    </row>
    <row r="250" spans="12:59" s="15" customFormat="1" x14ac:dyDescent="0.25">
      <c r="L250" s="14"/>
      <c r="S250" s="14"/>
      <c r="Z250" s="14"/>
      <c r="AG250" s="14"/>
      <c r="AN250" s="14"/>
      <c r="AU250" s="14"/>
      <c r="BB250" s="14"/>
      <c r="BC250" s="14"/>
      <c r="BG250" s="28"/>
    </row>
    <row r="251" spans="12:59" s="15" customFormat="1" x14ac:dyDescent="0.25">
      <c r="L251" s="14"/>
      <c r="S251" s="14"/>
      <c r="Z251" s="14"/>
      <c r="AG251" s="14"/>
      <c r="AN251" s="14"/>
      <c r="AU251" s="14"/>
      <c r="BB251" s="14"/>
      <c r="BC251" s="14"/>
      <c r="BG251" s="28"/>
    </row>
    <row r="252" spans="12:59" s="15" customFormat="1" x14ac:dyDescent="0.25">
      <c r="L252" s="14"/>
      <c r="S252" s="14"/>
      <c r="Z252" s="14"/>
      <c r="AG252" s="14"/>
      <c r="AN252" s="14"/>
      <c r="AU252" s="14"/>
      <c r="BB252" s="14"/>
      <c r="BC252" s="14"/>
      <c r="BG252" s="28"/>
    </row>
    <row r="253" spans="12:59" s="15" customFormat="1" x14ac:dyDescent="0.25">
      <c r="L253" s="14"/>
      <c r="S253" s="14"/>
      <c r="Z253" s="14"/>
      <c r="AG253" s="14"/>
      <c r="AN253" s="14"/>
      <c r="AU253" s="14"/>
      <c r="BB253" s="14"/>
      <c r="BC253" s="14"/>
      <c r="BG253" s="28"/>
    </row>
    <row r="254" spans="12:59" s="15" customFormat="1" x14ac:dyDescent="0.25">
      <c r="L254" s="14"/>
      <c r="S254" s="14"/>
      <c r="Z254" s="14"/>
      <c r="AG254" s="14"/>
      <c r="AN254" s="14"/>
      <c r="AU254" s="14"/>
      <c r="BB254" s="14"/>
      <c r="BC254" s="14"/>
      <c r="BG254" s="28"/>
    </row>
    <row r="255" spans="12:59" s="15" customFormat="1" x14ac:dyDescent="0.25">
      <c r="L255" s="14"/>
      <c r="S255" s="14"/>
      <c r="Z255" s="14"/>
      <c r="AG255" s="14"/>
      <c r="AN255" s="14"/>
      <c r="AU255" s="14"/>
      <c r="BB255" s="14"/>
      <c r="BC255" s="14"/>
      <c r="BG255" s="28"/>
    </row>
    <row r="256" spans="12:59" s="15" customFormat="1" x14ac:dyDescent="0.25">
      <c r="L256" s="14"/>
      <c r="S256" s="14"/>
      <c r="Z256" s="14"/>
      <c r="AG256" s="14"/>
      <c r="AN256" s="14"/>
      <c r="AU256" s="14"/>
      <c r="BB256" s="14"/>
      <c r="BC256" s="14"/>
      <c r="BG256" s="28"/>
    </row>
    <row r="257" spans="12:59" s="15" customFormat="1" x14ac:dyDescent="0.25">
      <c r="L257" s="14"/>
      <c r="S257" s="14"/>
      <c r="Z257" s="14"/>
      <c r="AG257" s="14"/>
      <c r="AN257" s="14"/>
      <c r="AU257" s="14"/>
      <c r="BB257" s="14"/>
      <c r="BC257" s="14"/>
      <c r="BG257" s="28"/>
    </row>
    <row r="258" spans="12:59" s="15" customFormat="1" x14ac:dyDescent="0.25">
      <c r="L258" s="14"/>
      <c r="S258" s="14"/>
      <c r="Z258" s="14"/>
      <c r="AG258" s="14"/>
      <c r="AN258" s="14"/>
      <c r="AU258" s="14"/>
      <c r="BB258" s="14"/>
      <c r="BC258" s="14"/>
      <c r="BG258" s="28"/>
    </row>
    <row r="259" spans="12:59" s="15" customFormat="1" x14ac:dyDescent="0.25">
      <c r="L259" s="14"/>
      <c r="S259" s="14"/>
      <c r="Z259" s="14"/>
      <c r="AG259" s="14"/>
      <c r="AN259" s="14"/>
      <c r="AU259" s="14"/>
      <c r="BB259" s="14"/>
      <c r="BC259" s="14"/>
      <c r="BG259" s="28"/>
    </row>
    <row r="260" spans="12:59" s="15" customFormat="1" x14ac:dyDescent="0.25">
      <c r="L260" s="14"/>
      <c r="S260" s="14"/>
      <c r="Z260" s="14"/>
      <c r="AG260" s="14"/>
      <c r="AN260" s="14"/>
      <c r="AU260" s="14"/>
      <c r="BB260" s="14"/>
      <c r="BC260" s="14"/>
      <c r="BG260" s="28"/>
    </row>
    <row r="261" spans="12:59" s="15" customFormat="1" x14ac:dyDescent="0.25">
      <c r="L261" s="14"/>
      <c r="S261" s="14"/>
      <c r="Z261" s="14"/>
      <c r="AG261" s="14"/>
      <c r="AN261" s="14"/>
      <c r="AU261" s="14"/>
      <c r="BB261" s="14"/>
      <c r="BC261" s="14"/>
      <c r="BG261" s="28"/>
    </row>
    <row r="262" spans="12:59" s="15" customFormat="1" x14ac:dyDescent="0.25">
      <c r="L262" s="14"/>
      <c r="S262" s="14"/>
      <c r="Z262" s="14"/>
      <c r="AG262" s="14"/>
      <c r="AN262" s="14"/>
      <c r="AU262" s="14"/>
      <c r="BB262" s="14"/>
      <c r="BC262" s="14"/>
      <c r="BG262" s="28"/>
    </row>
    <row r="263" spans="12:59" s="15" customFormat="1" x14ac:dyDescent="0.25">
      <c r="L263" s="14"/>
      <c r="S263" s="14"/>
      <c r="Z263" s="14"/>
      <c r="AG263" s="14"/>
      <c r="AN263" s="14"/>
      <c r="AU263" s="14"/>
      <c r="BB263" s="14"/>
      <c r="BC263" s="14"/>
      <c r="BG263" s="28"/>
    </row>
    <row r="264" spans="12:59" s="15" customFormat="1" x14ac:dyDescent="0.25">
      <c r="L264" s="14"/>
      <c r="S264" s="14"/>
      <c r="Z264" s="14"/>
      <c r="AG264" s="14"/>
      <c r="AN264" s="14"/>
      <c r="AU264" s="14"/>
      <c r="BB264" s="14"/>
      <c r="BC264" s="14"/>
      <c r="BG264" s="28"/>
    </row>
    <row r="265" spans="12:59" s="15" customFormat="1" x14ac:dyDescent="0.25">
      <c r="L265" s="14"/>
      <c r="S265" s="14"/>
      <c r="Z265" s="14"/>
      <c r="AG265" s="14"/>
      <c r="AN265" s="14"/>
      <c r="AU265" s="14"/>
      <c r="BB265" s="14"/>
      <c r="BC265" s="14"/>
      <c r="BG265" s="28"/>
    </row>
    <row r="266" spans="12:59" s="15" customFormat="1" x14ac:dyDescent="0.25">
      <c r="L266" s="14"/>
      <c r="S266" s="14"/>
      <c r="Z266" s="14"/>
      <c r="AG266" s="14"/>
      <c r="AN266" s="14"/>
      <c r="AU266" s="14"/>
      <c r="BB266" s="14"/>
      <c r="BC266" s="14"/>
      <c r="BG266" s="28"/>
    </row>
    <row r="267" spans="12:59" s="15" customFormat="1" x14ac:dyDescent="0.25">
      <c r="L267" s="14"/>
      <c r="S267" s="14"/>
      <c r="Z267" s="14"/>
      <c r="AG267" s="14"/>
      <c r="AN267" s="14"/>
      <c r="AU267" s="14"/>
      <c r="BB267" s="14"/>
      <c r="BC267" s="14"/>
      <c r="BG267" s="28"/>
    </row>
    <row r="268" spans="12:59" s="15" customFormat="1" x14ac:dyDescent="0.25">
      <c r="L268" s="14"/>
      <c r="S268" s="14"/>
      <c r="Z268" s="14"/>
      <c r="AG268" s="14"/>
      <c r="AN268" s="14"/>
      <c r="AU268" s="14"/>
      <c r="BB268" s="14"/>
      <c r="BC268" s="14"/>
      <c r="BG268" s="28"/>
    </row>
    <row r="269" spans="12:59" s="15" customFormat="1" x14ac:dyDescent="0.25">
      <c r="L269" s="14"/>
      <c r="S269" s="14"/>
      <c r="Z269" s="14"/>
      <c r="AG269" s="14"/>
      <c r="AN269" s="14"/>
      <c r="AU269" s="14"/>
      <c r="BB269" s="14"/>
      <c r="BC269" s="14"/>
      <c r="BG269" s="28"/>
    </row>
    <row r="270" spans="12:59" s="15" customFormat="1" x14ac:dyDescent="0.25">
      <c r="L270" s="14"/>
      <c r="S270" s="14"/>
      <c r="Z270" s="14"/>
      <c r="AG270" s="14"/>
      <c r="AN270" s="14"/>
      <c r="AU270" s="14"/>
      <c r="BB270" s="14"/>
      <c r="BC270" s="14"/>
      <c r="BG270" s="28"/>
    </row>
    <row r="271" spans="12:59" s="15" customFormat="1" x14ac:dyDescent="0.25">
      <c r="L271" s="14"/>
      <c r="S271" s="14"/>
      <c r="Z271" s="14"/>
      <c r="AG271" s="14"/>
      <c r="AN271" s="14"/>
      <c r="AU271" s="14"/>
      <c r="BB271" s="14"/>
      <c r="BC271" s="14"/>
      <c r="BG271" s="28"/>
    </row>
    <row r="272" spans="12:59" s="15" customFormat="1" x14ac:dyDescent="0.25">
      <c r="L272" s="14"/>
      <c r="S272" s="14"/>
      <c r="Z272" s="14"/>
      <c r="AG272" s="14"/>
      <c r="AN272" s="14"/>
      <c r="AU272" s="14"/>
      <c r="BB272" s="14"/>
      <c r="BC272" s="14"/>
      <c r="BG272" s="28"/>
    </row>
    <row r="273" spans="12:59" s="15" customFormat="1" x14ac:dyDescent="0.25">
      <c r="L273" s="14"/>
      <c r="S273" s="14"/>
      <c r="Z273" s="14"/>
      <c r="AG273" s="14"/>
      <c r="AN273" s="14"/>
      <c r="AU273" s="14"/>
      <c r="BB273" s="14"/>
      <c r="BC273" s="14"/>
      <c r="BG273" s="28"/>
    </row>
    <row r="274" spans="12:59" s="15" customFormat="1" x14ac:dyDescent="0.25">
      <c r="L274" s="14"/>
      <c r="S274" s="14"/>
      <c r="Z274" s="14"/>
      <c r="AG274" s="14"/>
      <c r="AN274" s="14"/>
      <c r="AU274" s="14"/>
      <c r="BB274" s="14"/>
      <c r="BC274" s="14"/>
      <c r="BG274" s="28"/>
    </row>
    <row r="275" spans="12:59" s="15" customFormat="1" x14ac:dyDescent="0.25">
      <c r="L275" s="14"/>
      <c r="S275" s="14"/>
      <c r="Z275" s="14"/>
      <c r="AG275" s="14"/>
      <c r="AN275" s="14"/>
      <c r="AU275" s="14"/>
      <c r="BB275" s="14"/>
      <c r="BC275" s="14"/>
      <c r="BG275" s="28"/>
    </row>
    <row r="276" spans="12:59" s="15" customFormat="1" x14ac:dyDescent="0.25">
      <c r="L276" s="14"/>
      <c r="S276" s="14"/>
      <c r="Z276" s="14"/>
      <c r="AG276" s="14"/>
      <c r="AN276" s="14"/>
      <c r="AU276" s="14"/>
      <c r="BB276" s="14"/>
      <c r="BC276" s="14"/>
      <c r="BG276" s="28"/>
    </row>
    <row r="277" spans="12:59" s="15" customFormat="1" x14ac:dyDescent="0.25">
      <c r="L277" s="14"/>
      <c r="S277" s="14"/>
      <c r="Z277" s="14"/>
      <c r="AG277" s="14"/>
      <c r="AN277" s="14"/>
      <c r="AU277" s="14"/>
      <c r="BB277" s="14"/>
      <c r="BC277" s="14"/>
      <c r="BG277" s="28"/>
    </row>
    <row r="278" spans="12:59" s="15" customFormat="1" x14ac:dyDescent="0.25">
      <c r="L278" s="14"/>
      <c r="S278" s="14"/>
      <c r="Z278" s="14"/>
      <c r="AG278" s="14"/>
      <c r="AN278" s="14"/>
      <c r="AU278" s="14"/>
      <c r="BB278" s="14"/>
      <c r="BC278" s="14"/>
      <c r="BG278" s="28"/>
    </row>
    <row r="279" spans="12:59" s="15" customFormat="1" x14ac:dyDescent="0.25">
      <c r="L279" s="14"/>
      <c r="S279" s="14"/>
      <c r="Z279" s="14"/>
      <c r="AG279" s="14"/>
      <c r="AN279" s="14"/>
      <c r="AU279" s="14"/>
      <c r="BB279" s="14"/>
      <c r="BC279" s="14"/>
      <c r="BG279" s="28"/>
    </row>
    <row r="280" spans="12:59" s="15" customFormat="1" x14ac:dyDescent="0.25">
      <c r="L280" s="14"/>
      <c r="S280" s="14"/>
      <c r="Z280" s="14"/>
      <c r="AG280" s="14"/>
      <c r="AN280" s="14"/>
      <c r="AU280" s="14"/>
      <c r="BB280" s="14"/>
      <c r="BC280" s="14"/>
      <c r="BG280" s="28"/>
    </row>
    <row r="281" spans="12:59" s="15" customFormat="1" x14ac:dyDescent="0.25">
      <c r="L281" s="14"/>
      <c r="S281" s="14"/>
      <c r="Z281" s="14"/>
      <c r="AG281" s="14"/>
      <c r="AN281" s="14"/>
      <c r="AU281" s="14"/>
      <c r="BB281" s="14"/>
      <c r="BC281" s="14"/>
      <c r="BG281" s="28"/>
    </row>
    <row r="282" spans="12:59" s="15" customFormat="1" x14ac:dyDescent="0.25">
      <c r="L282" s="14"/>
      <c r="S282" s="14"/>
      <c r="Z282" s="14"/>
      <c r="AG282" s="14"/>
      <c r="AN282" s="14"/>
      <c r="AU282" s="14"/>
      <c r="BB282" s="14"/>
      <c r="BC282" s="14"/>
      <c r="BG282" s="28"/>
    </row>
    <row r="283" spans="12:59" s="15" customFormat="1" x14ac:dyDescent="0.25">
      <c r="L283" s="14"/>
      <c r="S283" s="14"/>
      <c r="Z283" s="14"/>
      <c r="AG283" s="14"/>
      <c r="AN283" s="14"/>
      <c r="AU283" s="14"/>
      <c r="BB283" s="14"/>
      <c r="BC283" s="14"/>
      <c r="BG283" s="28"/>
    </row>
    <row r="284" spans="12:59" s="15" customFormat="1" x14ac:dyDescent="0.25">
      <c r="L284" s="14"/>
      <c r="S284" s="14"/>
      <c r="Z284" s="14"/>
      <c r="AG284" s="14"/>
      <c r="AN284" s="14"/>
      <c r="AU284" s="14"/>
      <c r="BB284" s="14"/>
      <c r="BC284" s="14"/>
      <c r="BG284" s="28"/>
    </row>
    <row r="285" spans="12:59" s="15" customFormat="1" x14ac:dyDescent="0.25">
      <c r="L285" s="14"/>
      <c r="S285" s="14"/>
      <c r="Z285" s="14"/>
      <c r="AG285" s="14"/>
      <c r="AN285" s="14"/>
      <c r="AU285" s="14"/>
      <c r="BB285" s="14"/>
      <c r="BC285" s="14"/>
      <c r="BG285" s="28"/>
    </row>
    <row r="286" spans="12:59" s="15" customFormat="1" x14ac:dyDescent="0.25">
      <c r="L286" s="14"/>
      <c r="S286" s="14"/>
      <c r="Z286" s="14"/>
      <c r="AG286" s="14"/>
      <c r="AN286" s="14"/>
      <c r="AU286" s="14"/>
      <c r="BB286" s="14"/>
      <c r="BC286" s="14"/>
      <c r="BG286" s="28"/>
    </row>
    <row r="287" spans="12:59" s="15" customFormat="1" x14ac:dyDescent="0.25">
      <c r="L287" s="14"/>
      <c r="S287" s="14"/>
      <c r="Z287" s="14"/>
      <c r="AG287" s="14"/>
      <c r="AN287" s="14"/>
      <c r="AU287" s="14"/>
      <c r="BB287" s="14"/>
      <c r="BC287" s="14"/>
      <c r="BG287" s="28"/>
    </row>
    <row r="288" spans="12:59" s="15" customFormat="1" x14ac:dyDescent="0.25">
      <c r="L288" s="14"/>
      <c r="S288" s="14"/>
      <c r="Z288" s="14"/>
      <c r="AG288" s="14"/>
      <c r="AN288" s="14"/>
      <c r="AU288" s="14"/>
      <c r="BB288" s="14"/>
      <c r="BC288" s="14"/>
      <c r="BG288" s="28"/>
    </row>
    <row r="289" spans="12:59" s="15" customFormat="1" x14ac:dyDescent="0.25">
      <c r="L289" s="14"/>
      <c r="S289" s="14"/>
      <c r="Z289" s="14"/>
      <c r="AG289" s="14"/>
      <c r="AN289" s="14"/>
      <c r="AU289" s="14"/>
      <c r="BB289" s="14"/>
      <c r="BC289" s="14"/>
      <c r="BG289" s="28"/>
    </row>
    <row r="290" spans="12:59" s="15" customFormat="1" x14ac:dyDescent="0.25">
      <c r="L290" s="14"/>
      <c r="S290" s="14"/>
      <c r="Z290" s="14"/>
      <c r="AG290" s="14"/>
      <c r="AN290" s="14"/>
      <c r="AU290" s="14"/>
      <c r="BB290" s="14"/>
      <c r="BC290" s="14"/>
      <c r="BG290" s="28"/>
    </row>
    <row r="291" spans="12:59" s="15" customFormat="1" x14ac:dyDescent="0.25">
      <c r="L291" s="14"/>
      <c r="S291" s="14"/>
      <c r="Z291" s="14"/>
      <c r="AG291" s="14"/>
      <c r="AN291" s="14"/>
      <c r="AU291" s="14"/>
      <c r="BB291" s="14"/>
      <c r="BC291" s="14"/>
      <c r="BG291" s="28"/>
    </row>
    <row r="292" spans="12:59" s="15" customFormat="1" x14ac:dyDescent="0.25">
      <c r="L292" s="14"/>
      <c r="S292" s="14"/>
      <c r="Z292" s="14"/>
      <c r="AG292" s="14"/>
      <c r="AN292" s="14"/>
      <c r="AU292" s="14"/>
      <c r="BB292" s="14"/>
      <c r="BC292" s="14"/>
      <c r="BG292" s="28"/>
    </row>
    <row r="293" spans="12:59" s="15" customFormat="1" x14ac:dyDescent="0.25">
      <c r="L293" s="14"/>
      <c r="S293" s="14"/>
      <c r="Z293" s="14"/>
      <c r="AG293" s="14"/>
      <c r="AN293" s="14"/>
      <c r="AU293" s="14"/>
      <c r="BB293" s="14"/>
      <c r="BC293" s="14"/>
      <c r="BG293" s="28"/>
    </row>
    <row r="294" spans="12:59" s="15" customFormat="1" x14ac:dyDescent="0.25">
      <c r="L294" s="14"/>
      <c r="S294" s="14"/>
      <c r="Z294" s="14"/>
      <c r="AG294" s="14"/>
      <c r="AN294" s="14"/>
      <c r="AU294" s="14"/>
      <c r="BB294" s="14"/>
      <c r="BC294" s="14"/>
      <c r="BG294" s="28"/>
    </row>
    <row r="295" spans="12:59" s="15" customFormat="1" x14ac:dyDescent="0.25">
      <c r="L295" s="14"/>
      <c r="S295" s="14"/>
      <c r="Z295" s="14"/>
      <c r="AG295" s="14"/>
      <c r="AN295" s="14"/>
      <c r="AU295" s="14"/>
      <c r="BB295" s="14"/>
      <c r="BC295" s="14"/>
      <c r="BG295" s="28"/>
    </row>
    <row r="296" spans="12:59" s="15" customFormat="1" x14ac:dyDescent="0.25">
      <c r="L296" s="14"/>
      <c r="S296" s="14"/>
      <c r="Z296" s="14"/>
      <c r="AG296" s="14"/>
      <c r="AN296" s="14"/>
      <c r="AU296" s="14"/>
      <c r="BB296" s="14"/>
      <c r="BC296" s="14"/>
      <c r="BG296" s="28"/>
    </row>
    <row r="297" spans="12:59" s="15" customFormat="1" x14ac:dyDescent="0.25">
      <c r="L297" s="14"/>
      <c r="S297" s="14"/>
      <c r="Z297" s="14"/>
      <c r="AG297" s="14"/>
      <c r="AN297" s="14"/>
      <c r="AU297" s="14"/>
      <c r="BB297" s="14"/>
      <c r="BC297" s="14"/>
      <c r="BG297" s="28"/>
    </row>
    <row r="298" spans="12:59" s="15" customFormat="1" x14ac:dyDescent="0.25">
      <c r="L298" s="14"/>
      <c r="S298" s="14"/>
      <c r="Z298" s="14"/>
      <c r="AG298" s="14"/>
      <c r="AN298" s="14"/>
      <c r="AU298" s="14"/>
      <c r="BB298" s="14"/>
      <c r="BC298" s="14"/>
      <c r="BG298" s="28"/>
    </row>
    <row r="299" spans="12:59" s="15" customFormat="1" x14ac:dyDescent="0.25">
      <c r="L299" s="14"/>
      <c r="S299" s="14"/>
      <c r="Z299" s="14"/>
      <c r="AG299" s="14"/>
      <c r="AN299" s="14"/>
      <c r="AU299" s="14"/>
      <c r="BB299" s="14"/>
      <c r="BC299" s="14"/>
      <c r="BG299" s="28"/>
    </row>
    <row r="300" spans="12:59" s="15" customFormat="1" x14ac:dyDescent="0.25">
      <c r="L300" s="14"/>
      <c r="S300" s="14"/>
      <c r="Z300" s="14"/>
      <c r="AG300" s="14"/>
      <c r="AN300" s="14"/>
      <c r="AU300" s="14"/>
      <c r="BB300" s="14"/>
      <c r="BC300" s="14"/>
      <c r="BG300" s="28"/>
    </row>
    <row r="301" spans="12:59" s="15" customFormat="1" x14ac:dyDescent="0.25">
      <c r="L301" s="14"/>
      <c r="S301" s="14"/>
      <c r="Z301" s="14"/>
      <c r="AG301" s="14"/>
      <c r="AN301" s="14"/>
      <c r="AU301" s="14"/>
      <c r="BB301" s="14"/>
      <c r="BC301" s="14"/>
      <c r="BG301" s="28"/>
    </row>
    <row r="302" spans="12:59" s="15" customFormat="1" x14ac:dyDescent="0.25">
      <c r="L302" s="14"/>
      <c r="S302" s="14"/>
      <c r="Z302" s="14"/>
      <c r="AG302" s="14"/>
      <c r="AN302" s="14"/>
      <c r="AU302" s="14"/>
      <c r="BB302" s="14"/>
      <c r="BC302" s="14"/>
      <c r="BG302" s="28"/>
    </row>
    <row r="303" spans="12:59" s="15" customFormat="1" x14ac:dyDescent="0.25">
      <c r="L303" s="14"/>
      <c r="S303" s="14"/>
      <c r="Z303" s="14"/>
      <c r="AG303" s="14"/>
      <c r="AN303" s="14"/>
      <c r="AU303" s="14"/>
      <c r="BB303" s="14"/>
      <c r="BC303" s="14"/>
      <c r="BG303" s="28"/>
    </row>
    <row r="304" spans="12:59" s="15" customFormat="1" x14ac:dyDescent="0.25">
      <c r="L304" s="14"/>
      <c r="S304" s="14"/>
      <c r="Z304" s="14"/>
      <c r="AG304" s="14"/>
      <c r="AN304" s="14"/>
      <c r="AU304" s="14"/>
      <c r="BB304" s="14"/>
      <c r="BC304" s="14"/>
      <c r="BG304" s="28"/>
    </row>
    <row r="305" spans="12:59" s="15" customFormat="1" x14ac:dyDescent="0.25">
      <c r="L305" s="14"/>
      <c r="S305" s="14"/>
      <c r="Z305" s="14"/>
      <c r="AG305" s="14"/>
      <c r="AN305" s="14"/>
      <c r="AU305" s="14"/>
      <c r="BB305" s="14"/>
      <c r="BC305" s="14"/>
      <c r="BG305" s="28"/>
    </row>
    <row r="306" spans="12:59" s="15" customFormat="1" x14ac:dyDescent="0.25">
      <c r="L306" s="14"/>
      <c r="S306" s="14"/>
      <c r="Z306" s="14"/>
      <c r="AG306" s="14"/>
      <c r="AN306" s="14"/>
      <c r="AU306" s="14"/>
      <c r="BB306" s="14"/>
      <c r="BC306" s="14"/>
      <c r="BG306" s="28"/>
    </row>
    <row r="307" spans="12:59" s="15" customFormat="1" x14ac:dyDescent="0.25">
      <c r="L307" s="14"/>
      <c r="S307" s="14"/>
      <c r="Z307" s="14"/>
      <c r="AG307" s="14"/>
      <c r="AN307" s="14"/>
      <c r="AU307" s="14"/>
      <c r="BB307" s="14"/>
      <c r="BC307" s="14"/>
      <c r="BG307" s="28"/>
    </row>
    <row r="308" spans="12:59" s="15" customFormat="1" x14ac:dyDescent="0.25">
      <c r="L308" s="14"/>
      <c r="S308" s="14"/>
      <c r="Z308" s="14"/>
      <c r="AG308" s="14"/>
      <c r="AN308" s="14"/>
      <c r="AU308" s="14"/>
      <c r="BB308" s="14"/>
      <c r="BC308" s="14"/>
      <c r="BG308" s="28"/>
    </row>
    <row r="309" spans="12:59" s="15" customFormat="1" x14ac:dyDescent="0.25">
      <c r="L309" s="14"/>
      <c r="S309" s="14"/>
      <c r="Z309" s="14"/>
      <c r="AG309" s="14"/>
      <c r="AN309" s="14"/>
      <c r="AU309" s="14"/>
      <c r="BB309" s="14"/>
      <c r="BC309" s="14"/>
      <c r="BG309" s="28"/>
    </row>
    <row r="310" spans="12:59" s="15" customFormat="1" x14ac:dyDescent="0.25">
      <c r="L310" s="14"/>
      <c r="S310" s="14"/>
      <c r="Z310" s="14"/>
      <c r="AG310" s="14"/>
      <c r="AN310" s="14"/>
      <c r="AU310" s="14"/>
      <c r="BB310" s="14"/>
      <c r="BC310" s="14"/>
      <c r="BG310" s="28"/>
    </row>
    <row r="311" spans="12:59" s="15" customFormat="1" x14ac:dyDescent="0.25">
      <c r="L311" s="14"/>
      <c r="S311" s="14"/>
      <c r="Z311" s="14"/>
      <c r="AG311" s="14"/>
      <c r="AN311" s="14"/>
      <c r="AU311" s="14"/>
      <c r="BB311" s="14"/>
      <c r="BC311" s="14"/>
      <c r="BG311" s="28"/>
    </row>
    <row r="312" spans="12:59" s="15" customFormat="1" x14ac:dyDescent="0.25">
      <c r="L312" s="14"/>
      <c r="S312" s="14"/>
      <c r="Z312" s="14"/>
      <c r="AG312" s="14"/>
      <c r="AN312" s="14"/>
      <c r="AU312" s="14"/>
      <c r="BB312" s="14"/>
      <c r="BC312" s="14"/>
      <c r="BG312" s="28"/>
    </row>
    <row r="313" spans="12:59" s="15" customFormat="1" x14ac:dyDescent="0.25">
      <c r="L313" s="14"/>
      <c r="S313" s="14"/>
      <c r="Z313" s="14"/>
      <c r="AG313" s="14"/>
      <c r="AN313" s="14"/>
      <c r="AU313" s="14"/>
      <c r="BB313" s="14"/>
      <c r="BC313" s="14"/>
      <c r="BG313" s="28"/>
    </row>
    <row r="314" spans="12:59" s="15" customFormat="1" x14ac:dyDescent="0.25">
      <c r="L314" s="14"/>
      <c r="S314" s="14"/>
      <c r="Z314" s="14"/>
      <c r="AG314" s="14"/>
      <c r="AN314" s="14"/>
      <c r="AU314" s="14"/>
      <c r="BB314" s="14"/>
      <c r="BC314" s="14"/>
      <c r="BG314" s="28"/>
    </row>
    <row r="315" spans="12:59" s="15" customFormat="1" x14ac:dyDescent="0.25">
      <c r="L315" s="14"/>
      <c r="S315" s="14"/>
      <c r="Z315" s="14"/>
      <c r="AG315" s="14"/>
      <c r="AN315" s="14"/>
      <c r="AU315" s="14"/>
      <c r="BB315" s="14"/>
      <c r="BC315" s="14"/>
      <c r="BG315" s="28"/>
    </row>
    <row r="316" spans="12:59" s="15" customFormat="1" x14ac:dyDescent="0.25">
      <c r="L316" s="14"/>
      <c r="S316" s="14"/>
      <c r="Z316" s="14"/>
      <c r="AG316" s="14"/>
      <c r="AN316" s="14"/>
      <c r="AU316" s="14"/>
      <c r="BB316" s="14"/>
      <c r="BC316" s="14"/>
      <c r="BG316" s="28"/>
    </row>
    <row r="317" spans="12:59" s="15" customFormat="1" x14ac:dyDescent="0.25">
      <c r="L317" s="14"/>
      <c r="S317" s="14"/>
      <c r="Z317" s="14"/>
      <c r="AG317" s="14"/>
      <c r="AN317" s="14"/>
      <c r="AU317" s="14"/>
      <c r="BB317" s="14"/>
      <c r="BC317" s="14"/>
      <c r="BG317" s="28"/>
    </row>
    <row r="318" spans="12:59" s="15" customFormat="1" x14ac:dyDescent="0.25">
      <c r="L318" s="14"/>
      <c r="S318" s="14"/>
      <c r="Z318" s="14"/>
      <c r="AG318" s="14"/>
      <c r="AN318" s="14"/>
      <c r="AU318" s="14"/>
      <c r="BB318" s="14"/>
      <c r="BC318" s="14"/>
      <c r="BG318" s="28"/>
    </row>
    <row r="319" spans="12:59" s="15" customFormat="1" x14ac:dyDescent="0.25">
      <c r="L319" s="14"/>
      <c r="S319" s="14"/>
      <c r="Z319" s="14"/>
      <c r="AG319" s="14"/>
      <c r="AN319" s="14"/>
      <c r="AU319" s="14"/>
      <c r="BB319" s="14"/>
      <c r="BC319" s="14"/>
      <c r="BG319" s="28"/>
    </row>
    <row r="320" spans="12:59" s="15" customFormat="1" x14ac:dyDescent="0.25">
      <c r="L320" s="14"/>
      <c r="S320" s="14"/>
      <c r="Z320" s="14"/>
      <c r="AG320" s="14"/>
      <c r="AN320" s="14"/>
      <c r="AU320" s="14"/>
      <c r="BB320" s="14"/>
      <c r="BC320" s="14"/>
      <c r="BG320" s="28"/>
    </row>
    <row r="321" spans="12:59" s="15" customFormat="1" x14ac:dyDescent="0.25">
      <c r="L321" s="14"/>
      <c r="S321" s="14"/>
      <c r="Z321" s="14"/>
      <c r="AG321" s="14"/>
      <c r="AN321" s="14"/>
      <c r="AU321" s="14"/>
      <c r="BB321" s="14"/>
      <c r="BC321" s="14"/>
      <c r="BG321" s="28"/>
    </row>
    <row r="322" spans="12:59" s="15" customFormat="1" x14ac:dyDescent="0.25">
      <c r="L322" s="14"/>
      <c r="S322" s="14"/>
      <c r="Z322" s="14"/>
      <c r="AG322" s="14"/>
      <c r="AN322" s="14"/>
      <c r="AU322" s="14"/>
      <c r="BB322" s="14"/>
      <c r="BC322" s="14"/>
      <c r="BG322" s="28"/>
    </row>
    <row r="323" spans="12:59" s="15" customFormat="1" x14ac:dyDescent="0.25">
      <c r="L323" s="14"/>
      <c r="S323" s="14"/>
      <c r="Z323" s="14"/>
      <c r="AG323" s="14"/>
      <c r="AN323" s="14"/>
      <c r="AU323" s="14"/>
      <c r="BB323" s="14"/>
      <c r="BC323" s="14"/>
      <c r="BG323" s="28"/>
    </row>
    <row r="324" spans="12:59" s="15" customFormat="1" x14ac:dyDescent="0.25">
      <c r="L324" s="14"/>
      <c r="S324" s="14"/>
      <c r="Z324" s="14"/>
      <c r="AG324" s="14"/>
      <c r="AN324" s="14"/>
      <c r="AU324" s="14"/>
      <c r="BB324" s="14"/>
      <c r="BC324" s="14"/>
      <c r="BG324" s="28"/>
    </row>
    <row r="325" spans="12:59" s="15" customFormat="1" x14ac:dyDescent="0.25">
      <c r="L325" s="14"/>
      <c r="S325" s="14"/>
      <c r="Z325" s="14"/>
      <c r="AG325" s="14"/>
      <c r="AN325" s="14"/>
      <c r="AU325" s="14"/>
      <c r="BB325" s="14"/>
      <c r="BC325" s="14"/>
      <c r="BG325" s="28"/>
    </row>
    <row r="326" spans="12:59" s="15" customFormat="1" x14ac:dyDescent="0.25">
      <c r="L326" s="14"/>
      <c r="S326" s="14"/>
      <c r="Z326" s="14"/>
      <c r="AG326" s="14"/>
      <c r="AN326" s="14"/>
      <c r="AU326" s="14"/>
      <c r="BB326" s="14"/>
      <c r="BC326" s="14"/>
      <c r="BG326" s="28"/>
    </row>
    <row r="327" spans="12:59" s="15" customFormat="1" x14ac:dyDescent="0.25">
      <c r="L327" s="14"/>
      <c r="S327" s="14"/>
      <c r="Z327" s="14"/>
      <c r="AG327" s="14"/>
      <c r="AN327" s="14"/>
      <c r="AU327" s="14"/>
      <c r="BB327" s="14"/>
      <c r="BC327" s="14"/>
      <c r="BG327" s="28"/>
    </row>
    <row r="328" spans="12:59" s="15" customFormat="1" x14ac:dyDescent="0.25">
      <c r="L328" s="14"/>
      <c r="S328" s="14"/>
      <c r="Z328" s="14"/>
      <c r="AG328" s="14"/>
      <c r="AN328" s="14"/>
      <c r="AU328" s="14"/>
      <c r="BB328" s="14"/>
      <c r="BC328" s="14"/>
      <c r="BG328" s="28"/>
    </row>
    <row r="329" spans="12:59" s="15" customFormat="1" x14ac:dyDescent="0.25">
      <c r="L329" s="14"/>
      <c r="S329" s="14"/>
      <c r="Z329" s="14"/>
      <c r="AG329" s="14"/>
      <c r="AN329" s="14"/>
      <c r="AU329" s="14"/>
      <c r="BB329" s="14"/>
      <c r="BC329" s="14"/>
      <c r="BG329" s="28"/>
    </row>
    <row r="330" spans="12:59" s="15" customFormat="1" x14ac:dyDescent="0.25">
      <c r="L330" s="14"/>
      <c r="S330" s="14"/>
      <c r="Z330" s="14"/>
      <c r="AG330" s="14"/>
      <c r="AN330" s="14"/>
      <c r="AU330" s="14"/>
      <c r="BB330" s="14"/>
      <c r="BC330" s="14"/>
      <c r="BG330" s="28"/>
    </row>
    <row r="331" spans="12:59" s="15" customFormat="1" x14ac:dyDescent="0.25">
      <c r="L331" s="14"/>
      <c r="S331" s="14"/>
      <c r="Z331" s="14"/>
      <c r="AG331" s="14"/>
      <c r="AN331" s="14"/>
      <c r="AU331" s="14"/>
      <c r="BB331" s="14"/>
      <c r="BC331" s="14"/>
      <c r="BG331" s="28"/>
    </row>
    <row r="332" spans="12:59" s="15" customFormat="1" x14ac:dyDescent="0.25">
      <c r="L332" s="14"/>
      <c r="S332" s="14"/>
      <c r="Z332" s="14"/>
      <c r="AG332" s="14"/>
      <c r="AN332" s="14"/>
      <c r="AU332" s="14"/>
      <c r="BB332" s="14"/>
      <c r="BC332" s="14"/>
      <c r="BG332" s="28"/>
    </row>
    <row r="333" spans="12:59" s="15" customFormat="1" x14ac:dyDescent="0.25">
      <c r="L333" s="14"/>
      <c r="S333" s="14"/>
      <c r="Z333" s="14"/>
      <c r="AG333" s="14"/>
      <c r="AN333" s="14"/>
      <c r="AU333" s="14"/>
      <c r="BB333" s="14"/>
      <c r="BC333" s="14"/>
      <c r="BG333" s="28"/>
    </row>
    <row r="334" spans="12:59" s="15" customFormat="1" x14ac:dyDescent="0.25">
      <c r="L334" s="14"/>
      <c r="S334" s="14"/>
      <c r="Z334" s="14"/>
      <c r="AG334" s="14"/>
      <c r="AN334" s="14"/>
      <c r="AU334" s="14"/>
      <c r="BB334" s="14"/>
      <c r="BC334" s="14"/>
      <c r="BG334" s="28"/>
    </row>
    <row r="335" spans="12:59" s="15" customFormat="1" x14ac:dyDescent="0.25">
      <c r="L335" s="14"/>
      <c r="S335" s="14"/>
      <c r="Z335" s="14"/>
      <c r="AG335" s="14"/>
      <c r="AN335" s="14"/>
      <c r="AU335" s="14"/>
      <c r="BB335" s="14"/>
      <c r="BC335" s="14"/>
      <c r="BG335" s="28"/>
    </row>
    <row r="336" spans="12:59" s="15" customFormat="1" x14ac:dyDescent="0.25">
      <c r="L336" s="14"/>
      <c r="S336" s="14"/>
      <c r="Z336" s="14"/>
      <c r="AG336" s="14"/>
      <c r="AN336" s="14"/>
      <c r="AU336" s="14"/>
      <c r="BB336" s="14"/>
      <c r="BC336" s="14"/>
      <c r="BG336" s="28"/>
    </row>
    <row r="337" spans="12:59" s="15" customFormat="1" x14ac:dyDescent="0.25">
      <c r="L337" s="14"/>
      <c r="S337" s="14"/>
      <c r="Z337" s="14"/>
      <c r="AG337" s="14"/>
      <c r="AN337" s="14"/>
      <c r="AU337" s="14"/>
      <c r="BB337" s="14"/>
      <c r="BC337" s="14"/>
      <c r="BG337" s="28"/>
    </row>
    <row r="338" spans="12:59" s="15" customFormat="1" x14ac:dyDescent="0.25">
      <c r="L338" s="14"/>
      <c r="S338" s="14"/>
      <c r="Z338" s="14"/>
      <c r="AG338" s="14"/>
      <c r="AN338" s="14"/>
      <c r="AU338" s="14"/>
      <c r="BB338" s="14"/>
      <c r="BC338" s="14"/>
      <c r="BG338" s="28"/>
    </row>
    <row r="339" spans="12:59" s="15" customFormat="1" x14ac:dyDescent="0.25">
      <c r="L339" s="14"/>
      <c r="S339" s="14"/>
      <c r="Z339" s="14"/>
      <c r="AG339" s="14"/>
      <c r="AN339" s="14"/>
      <c r="AU339" s="14"/>
      <c r="BB339" s="14"/>
      <c r="BC339" s="14"/>
      <c r="BG339" s="28"/>
    </row>
    <row r="340" spans="12:59" s="15" customFormat="1" x14ac:dyDescent="0.25">
      <c r="L340" s="14"/>
      <c r="S340" s="14"/>
      <c r="Z340" s="14"/>
      <c r="AG340" s="14"/>
      <c r="AN340" s="14"/>
      <c r="AU340" s="14"/>
      <c r="BB340" s="14"/>
      <c r="BC340" s="14"/>
      <c r="BG340" s="28"/>
    </row>
    <row r="341" spans="12:59" s="15" customFormat="1" x14ac:dyDescent="0.25">
      <c r="L341" s="14"/>
      <c r="S341" s="14"/>
      <c r="Z341" s="14"/>
      <c r="AG341" s="14"/>
      <c r="AN341" s="14"/>
      <c r="AU341" s="14"/>
      <c r="BB341" s="14"/>
      <c r="BC341" s="14"/>
      <c r="BG341" s="28"/>
    </row>
    <row r="342" spans="12:59" s="15" customFormat="1" x14ac:dyDescent="0.25">
      <c r="L342" s="14"/>
      <c r="S342" s="14"/>
      <c r="Z342" s="14"/>
      <c r="AG342" s="14"/>
      <c r="AN342" s="14"/>
      <c r="AU342" s="14"/>
      <c r="BB342" s="14"/>
      <c r="BC342" s="14"/>
      <c r="BG342" s="28"/>
    </row>
    <row r="343" spans="12:59" s="15" customFormat="1" x14ac:dyDescent="0.25">
      <c r="L343" s="14"/>
      <c r="S343" s="14"/>
      <c r="Z343" s="14"/>
      <c r="AG343" s="14"/>
      <c r="AN343" s="14"/>
      <c r="AU343" s="14"/>
      <c r="BB343" s="14"/>
      <c r="BC343" s="14"/>
      <c r="BG343" s="28"/>
    </row>
    <row r="344" spans="12:59" s="15" customFormat="1" x14ac:dyDescent="0.25">
      <c r="L344" s="14"/>
      <c r="S344" s="14"/>
      <c r="Z344" s="14"/>
      <c r="AG344" s="14"/>
      <c r="AN344" s="14"/>
      <c r="AU344" s="14"/>
      <c r="BB344" s="14"/>
      <c r="BC344" s="14"/>
      <c r="BG344" s="28"/>
    </row>
    <row r="345" spans="12:59" s="15" customFormat="1" x14ac:dyDescent="0.25">
      <c r="L345" s="14"/>
      <c r="S345" s="14"/>
      <c r="Z345" s="14"/>
      <c r="AG345" s="14"/>
      <c r="AN345" s="14"/>
      <c r="AU345" s="14"/>
      <c r="BB345" s="14"/>
      <c r="BC345" s="14"/>
      <c r="BG345" s="28"/>
    </row>
    <row r="346" spans="12:59" s="15" customFormat="1" x14ac:dyDescent="0.25">
      <c r="L346" s="14"/>
      <c r="S346" s="14"/>
      <c r="Z346" s="14"/>
      <c r="AG346" s="14"/>
      <c r="AN346" s="14"/>
      <c r="AU346" s="14"/>
      <c r="BB346" s="14"/>
      <c r="BC346" s="14"/>
      <c r="BG346" s="28"/>
    </row>
    <row r="347" spans="12:59" s="15" customFormat="1" x14ac:dyDescent="0.25">
      <c r="L347" s="14"/>
      <c r="S347" s="14"/>
      <c r="Z347" s="14"/>
      <c r="AG347" s="14"/>
      <c r="AN347" s="14"/>
      <c r="AU347" s="14"/>
      <c r="BB347" s="14"/>
      <c r="BC347" s="14"/>
      <c r="BG347" s="28"/>
    </row>
    <row r="348" spans="12:59" s="15" customFormat="1" x14ac:dyDescent="0.25">
      <c r="L348" s="14"/>
      <c r="S348" s="14"/>
      <c r="Z348" s="14"/>
      <c r="AG348" s="14"/>
      <c r="AN348" s="14"/>
      <c r="AU348" s="14"/>
      <c r="BB348" s="14"/>
      <c r="BC348" s="14"/>
      <c r="BG348" s="28"/>
    </row>
    <row r="349" spans="12:59" s="15" customFormat="1" x14ac:dyDescent="0.25">
      <c r="L349" s="14"/>
      <c r="S349" s="14"/>
      <c r="Z349" s="14"/>
      <c r="AG349" s="14"/>
      <c r="AN349" s="14"/>
      <c r="AU349" s="14"/>
      <c r="BB349" s="14"/>
      <c r="BC349" s="14"/>
      <c r="BG349" s="28"/>
    </row>
    <row r="350" spans="12:59" s="15" customFormat="1" x14ac:dyDescent="0.25">
      <c r="L350" s="14"/>
      <c r="S350" s="14"/>
      <c r="Z350" s="14"/>
      <c r="AG350" s="14"/>
      <c r="AN350" s="14"/>
      <c r="AU350" s="14"/>
      <c r="BB350" s="14"/>
      <c r="BC350" s="14"/>
      <c r="BG350" s="28"/>
    </row>
    <row r="351" spans="12:59" s="15" customFormat="1" x14ac:dyDescent="0.25">
      <c r="L351" s="14"/>
      <c r="S351" s="14"/>
      <c r="Z351" s="14"/>
      <c r="AG351" s="14"/>
      <c r="AN351" s="14"/>
      <c r="AU351" s="14"/>
      <c r="BB351" s="14"/>
      <c r="BC351" s="14"/>
      <c r="BG351" s="28"/>
    </row>
    <row r="352" spans="12:59" s="15" customFormat="1" x14ac:dyDescent="0.25">
      <c r="L352" s="14"/>
      <c r="S352" s="14"/>
      <c r="Z352" s="14"/>
      <c r="AG352" s="14"/>
      <c r="AN352" s="14"/>
      <c r="AU352" s="14"/>
      <c r="BB352" s="14"/>
      <c r="BC352" s="14"/>
      <c r="BG352" s="28"/>
    </row>
    <row r="353" spans="12:59" s="15" customFormat="1" x14ac:dyDescent="0.25">
      <c r="L353" s="14"/>
      <c r="S353" s="14"/>
      <c r="Z353" s="14"/>
      <c r="AG353" s="14"/>
      <c r="AN353" s="14"/>
      <c r="AU353" s="14"/>
      <c r="BB353" s="14"/>
      <c r="BC353" s="14"/>
      <c r="BG353" s="28"/>
    </row>
    <row r="354" spans="12:59" s="15" customFormat="1" x14ac:dyDescent="0.25">
      <c r="L354" s="14"/>
      <c r="S354" s="14"/>
      <c r="Z354" s="14"/>
      <c r="AG354" s="14"/>
      <c r="AN354" s="14"/>
      <c r="AU354" s="14"/>
      <c r="BB354" s="14"/>
      <c r="BC354" s="14"/>
      <c r="BG354" s="28"/>
    </row>
    <row r="355" spans="12:59" s="15" customFormat="1" x14ac:dyDescent="0.25">
      <c r="L355" s="14"/>
      <c r="S355" s="14"/>
      <c r="Z355" s="14"/>
      <c r="AG355" s="14"/>
      <c r="AN355" s="14"/>
      <c r="AU355" s="14"/>
      <c r="BB355" s="14"/>
      <c r="BC355" s="14"/>
      <c r="BG355" s="28"/>
    </row>
    <row r="356" spans="12:59" s="15" customFormat="1" x14ac:dyDescent="0.25">
      <c r="L356" s="14"/>
      <c r="S356" s="14"/>
      <c r="Z356" s="14"/>
      <c r="AG356" s="14"/>
      <c r="AN356" s="14"/>
      <c r="AU356" s="14"/>
      <c r="BB356" s="14"/>
      <c r="BC356" s="14"/>
      <c r="BG356" s="28"/>
    </row>
    <row r="357" spans="12:59" s="15" customFormat="1" x14ac:dyDescent="0.25">
      <c r="L357" s="14"/>
      <c r="S357" s="14"/>
      <c r="Z357" s="14"/>
      <c r="AG357" s="14"/>
      <c r="AN357" s="14"/>
      <c r="AU357" s="14"/>
      <c r="BB357" s="14"/>
      <c r="BC357" s="14"/>
      <c r="BG357" s="28"/>
    </row>
    <row r="358" spans="12:59" s="15" customFormat="1" x14ac:dyDescent="0.25">
      <c r="L358" s="14"/>
      <c r="S358" s="14"/>
      <c r="Z358" s="14"/>
      <c r="AG358" s="14"/>
      <c r="AN358" s="14"/>
      <c r="AU358" s="14"/>
      <c r="BB358" s="14"/>
      <c r="BC358" s="14"/>
      <c r="BG358" s="28"/>
    </row>
    <row r="359" spans="12:59" s="15" customFormat="1" x14ac:dyDescent="0.25">
      <c r="L359" s="14"/>
      <c r="S359" s="14"/>
      <c r="Z359" s="14"/>
      <c r="AG359" s="14"/>
      <c r="AN359" s="14"/>
      <c r="AU359" s="14"/>
      <c r="BB359" s="14"/>
      <c r="BC359" s="14"/>
      <c r="BG359" s="28"/>
    </row>
    <row r="360" spans="12:59" s="15" customFormat="1" x14ac:dyDescent="0.25">
      <c r="L360" s="14"/>
      <c r="S360" s="14"/>
      <c r="Z360" s="14"/>
      <c r="AG360" s="14"/>
      <c r="AN360" s="14"/>
      <c r="AU360" s="14"/>
      <c r="BB360" s="14"/>
      <c r="BC360" s="14"/>
      <c r="BG360" s="28"/>
    </row>
    <row r="361" spans="12:59" s="15" customFormat="1" x14ac:dyDescent="0.25">
      <c r="L361" s="14"/>
      <c r="S361" s="14"/>
      <c r="Z361" s="14"/>
      <c r="AG361" s="14"/>
      <c r="AN361" s="14"/>
      <c r="AU361" s="14"/>
      <c r="BB361" s="14"/>
      <c r="BC361" s="14"/>
      <c r="BG361" s="28"/>
    </row>
    <row r="362" spans="12:59" s="15" customFormat="1" x14ac:dyDescent="0.25">
      <c r="L362" s="14"/>
      <c r="S362" s="14"/>
      <c r="Z362" s="14"/>
      <c r="AG362" s="14"/>
      <c r="AN362" s="14"/>
      <c r="AU362" s="14"/>
      <c r="BB362" s="14"/>
      <c r="BC362" s="14"/>
      <c r="BG362" s="28"/>
    </row>
    <row r="363" spans="12:59" s="15" customFormat="1" x14ac:dyDescent="0.25">
      <c r="L363" s="14"/>
      <c r="S363" s="14"/>
      <c r="Z363" s="14"/>
      <c r="AG363" s="14"/>
      <c r="AN363" s="14"/>
      <c r="AU363" s="14"/>
      <c r="BB363" s="14"/>
      <c r="BC363" s="14"/>
      <c r="BG363" s="28"/>
    </row>
    <row r="364" spans="12:59" s="15" customFormat="1" x14ac:dyDescent="0.25">
      <c r="L364" s="14"/>
      <c r="S364" s="14"/>
      <c r="Z364" s="14"/>
      <c r="AG364" s="14"/>
      <c r="AN364" s="14"/>
      <c r="AU364" s="14"/>
      <c r="BB364" s="14"/>
      <c r="BC364" s="14"/>
      <c r="BG364" s="28"/>
    </row>
    <row r="365" spans="12:59" s="15" customFormat="1" x14ac:dyDescent="0.25">
      <c r="L365" s="14"/>
      <c r="S365" s="14"/>
      <c r="Z365" s="14"/>
      <c r="AG365" s="14"/>
      <c r="AN365" s="14"/>
      <c r="AU365" s="14"/>
      <c r="BB365" s="14"/>
      <c r="BC365" s="14"/>
      <c r="BG365" s="28"/>
    </row>
    <row r="366" spans="12:59" s="15" customFormat="1" x14ac:dyDescent="0.25">
      <c r="L366" s="14"/>
      <c r="S366" s="14"/>
      <c r="Z366" s="14"/>
      <c r="AG366" s="14"/>
      <c r="AN366" s="14"/>
      <c r="AU366" s="14"/>
      <c r="BB366" s="14"/>
      <c r="BC366" s="14"/>
      <c r="BG366" s="28"/>
    </row>
    <row r="367" spans="12:59" s="15" customFormat="1" x14ac:dyDescent="0.25">
      <c r="L367" s="14"/>
      <c r="S367" s="14"/>
      <c r="Z367" s="14"/>
      <c r="AG367" s="14"/>
      <c r="AN367" s="14"/>
      <c r="AU367" s="14"/>
      <c r="BB367" s="14"/>
      <c r="BC367" s="14"/>
      <c r="BG367" s="28"/>
    </row>
    <row r="368" spans="12:59" s="15" customFormat="1" x14ac:dyDescent="0.25">
      <c r="L368" s="14"/>
      <c r="S368" s="14"/>
      <c r="Z368" s="14"/>
      <c r="AG368" s="14"/>
      <c r="AN368" s="14"/>
      <c r="AU368" s="14"/>
      <c r="BB368" s="14"/>
      <c r="BC368" s="14"/>
      <c r="BG368" s="28"/>
    </row>
    <row r="369" spans="12:59" s="15" customFormat="1" x14ac:dyDescent="0.25">
      <c r="L369" s="14"/>
      <c r="S369" s="14"/>
      <c r="Z369" s="14"/>
      <c r="AG369" s="14"/>
      <c r="AN369" s="14"/>
      <c r="AU369" s="14"/>
      <c r="BB369" s="14"/>
      <c r="BC369" s="14"/>
      <c r="BG369" s="28"/>
    </row>
    <row r="370" spans="12:59" s="15" customFormat="1" x14ac:dyDescent="0.25">
      <c r="L370" s="14"/>
      <c r="S370" s="14"/>
      <c r="Z370" s="14"/>
      <c r="AG370" s="14"/>
      <c r="AN370" s="14"/>
      <c r="AU370" s="14"/>
      <c r="BB370" s="14"/>
      <c r="BC370" s="14"/>
      <c r="BG370" s="28"/>
    </row>
    <row r="371" spans="12:59" s="15" customFormat="1" x14ac:dyDescent="0.25">
      <c r="L371" s="14"/>
      <c r="S371" s="14"/>
      <c r="Z371" s="14"/>
      <c r="AG371" s="14"/>
      <c r="AN371" s="14"/>
      <c r="AU371" s="14"/>
      <c r="BB371" s="14"/>
      <c r="BC371" s="14"/>
      <c r="BG371" s="28"/>
    </row>
    <row r="372" spans="12:59" s="15" customFormat="1" x14ac:dyDescent="0.25">
      <c r="L372" s="14"/>
      <c r="S372" s="14"/>
      <c r="Z372" s="14"/>
      <c r="AG372" s="14"/>
      <c r="AN372" s="14"/>
      <c r="AU372" s="14"/>
      <c r="BB372" s="14"/>
      <c r="BC372" s="14"/>
      <c r="BG372" s="28"/>
    </row>
    <row r="373" spans="12:59" s="15" customFormat="1" x14ac:dyDescent="0.25">
      <c r="L373" s="14"/>
      <c r="S373" s="14"/>
      <c r="Z373" s="14"/>
      <c r="AG373" s="14"/>
      <c r="AN373" s="14"/>
      <c r="AU373" s="14"/>
      <c r="BB373" s="14"/>
      <c r="BC373" s="14"/>
      <c r="BG373" s="28"/>
    </row>
    <row r="374" spans="12:59" s="15" customFormat="1" x14ac:dyDescent="0.25">
      <c r="L374" s="14"/>
      <c r="S374" s="14"/>
      <c r="Z374" s="14"/>
      <c r="AG374" s="14"/>
      <c r="AN374" s="14"/>
      <c r="AU374" s="14"/>
      <c r="BB374" s="14"/>
      <c r="BC374" s="14"/>
      <c r="BG374" s="28"/>
    </row>
    <row r="375" spans="12:59" s="15" customFormat="1" x14ac:dyDescent="0.25">
      <c r="L375" s="14"/>
      <c r="S375" s="14"/>
      <c r="Z375" s="14"/>
      <c r="AG375" s="14"/>
      <c r="AN375" s="14"/>
      <c r="AU375" s="14"/>
      <c r="BB375" s="14"/>
      <c r="BC375" s="14"/>
      <c r="BG375" s="28"/>
    </row>
    <row r="376" spans="12:59" s="15" customFormat="1" x14ac:dyDescent="0.25">
      <c r="L376" s="14"/>
      <c r="S376" s="14"/>
      <c r="Z376" s="14"/>
      <c r="AG376" s="14"/>
      <c r="AN376" s="14"/>
      <c r="AU376" s="14"/>
      <c r="BB376" s="14"/>
      <c r="BC376" s="14"/>
      <c r="BG376" s="28"/>
    </row>
    <row r="377" spans="12:59" s="15" customFormat="1" x14ac:dyDescent="0.25">
      <c r="L377" s="14"/>
      <c r="S377" s="14"/>
      <c r="Z377" s="14"/>
      <c r="AG377" s="14"/>
      <c r="AN377" s="14"/>
      <c r="AU377" s="14"/>
      <c r="BB377" s="14"/>
      <c r="BC377" s="14"/>
      <c r="BG377" s="28"/>
    </row>
    <row r="378" spans="12:59" s="15" customFormat="1" x14ac:dyDescent="0.25">
      <c r="L378" s="14"/>
      <c r="S378" s="14"/>
      <c r="Z378" s="14"/>
      <c r="AG378" s="14"/>
      <c r="AN378" s="14"/>
      <c r="AU378" s="14"/>
      <c r="BB378" s="14"/>
      <c r="BC378" s="14"/>
      <c r="BG378" s="28"/>
    </row>
    <row r="379" spans="12:59" s="15" customFormat="1" x14ac:dyDescent="0.25">
      <c r="L379" s="14"/>
      <c r="S379" s="14"/>
      <c r="Z379" s="14"/>
      <c r="AG379" s="14"/>
      <c r="AN379" s="14"/>
      <c r="AU379" s="14"/>
      <c r="BB379" s="14"/>
      <c r="BC379" s="14"/>
      <c r="BG379" s="28"/>
    </row>
    <row r="380" spans="12:59" s="15" customFormat="1" x14ac:dyDescent="0.25">
      <c r="L380" s="14"/>
      <c r="S380" s="14"/>
      <c r="Z380" s="14"/>
      <c r="AG380" s="14"/>
      <c r="AN380" s="14"/>
      <c r="AU380" s="14"/>
      <c r="BB380" s="14"/>
      <c r="BC380" s="14"/>
      <c r="BG380" s="28"/>
    </row>
    <row r="381" spans="12:59" s="15" customFormat="1" x14ac:dyDescent="0.25">
      <c r="L381" s="14"/>
      <c r="S381" s="14"/>
      <c r="Z381" s="14"/>
      <c r="AG381" s="14"/>
      <c r="AN381" s="14"/>
      <c r="AU381" s="14"/>
      <c r="BB381" s="14"/>
      <c r="BC381" s="14"/>
      <c r="BG381" s="28"/>
    </row>
    <row r="382" spans="12:59" s="15" customFormat="1" x14ac:dyDescent="0.25">
      <c r="L382" s="14"/>
      <c r="S382" s="14"/>
      <c r="Z382" s="14"/>
      <c r="AG382" s="14"/>
      <c r="AN382" s="14"/>
      <c r="AU382" s="14"/>
      <c r="BB382" s="14"/>
      <c r="BC382" s="14"/>
      <c r="BG382" s="28"/>
    </row>
    <row r="383" spans="12:59" s="15" customFormat="1" x14ac:dyDescent="0.25">
      <c r="L383" s="14"/>
      <c r="S383" s="14"/>
      <c r="Z383" s="14"/>
      <c r="AG383" s="14"/>
      <c r="AN383" s="14"/>
      <c r="AU383" s="14"/>
      <c r="BB383" s="14"/>
      <c r="BC383" s="14"/>
      <c r="BG383" s="28"/>
    </row>
    <row r="384" spans="12:59" s="15" customFormat="1" x14ac:dyDescent="0.25">
      <c r="L384" s="14"/>
      <c r="S384" s="14"/>
      <c r="Z384" s="14"/>
      <c r="AG384" s="14"/>
      <c r="AN384" s="14"/>
      <c r="AU384" s="14"/>
      <c r="BB384" s="14"/>
      <c r="BC384" s="14"/>
      <c r="BG384" s="28"/>
    </row>
    <row r="385" spans="12:59" s="15" customFormat="1" x14ac:dyDescent="0.25">
      <c r="L385" s="14"/>
      <c r="S385" s="14"/>
      <c r="Z385" s="14"/>
      <c r="AG385" s="14"/>
      <c r="AN385" s="14"/>
      <c r="AU385" s="14"/>
      <c r="BB385" s="14"/>
      <c r="BC385" s="14"/>
      <c r="BG385" s="28"/>
    </row>
    <row r="386" spans="12:59" s="15" customFormat="1" x14ac:dyDescent="0.25">
      <c r="L386" s="14"/>
      <c r="S386" s="14"/>
      <c r="Z386" s="14"/>
      <c r="AG386" s="14"/>
      <c r="AN386" s="14"/>
      <c r="AU386" s="14"/>
      <c r="BB386" s="14"/>
      <c r="BC386" s="14"/>
      <c r="BG386" s="28"/>
    </row>
    <row r="387" spans="12:59" s="15" customFormat="1" x14ac:dyDescent="0.25">
      <c r="L387" s="14"/>
      <c r="S387" s="14"/>
      <c r="Z387" s="14"/>
      <c r="AG387" s="14"/>
      <c r="AN387" s="14"/>
      <c r="AU387" s="14"/>
      <c r="BB387" s="14"/>
      <c r="BC387" s="14"/>
      <c r="BG387" s="28"/>
    </row>
    <row r="388" spans="12:59" s="15" customFormat="1" x14ac:dyDescent="0.25">
      <c r="L388" s="14"/>
      <c r="S388" s="14"/>
      <c r="Z388" s="14"/>
      <c r="AG388" s="14"/>
      <c r="AN388" s="14"/>
      <c r="AU388" s="14"/>
      <c r="BB388" s="14"/>
      <c r="BC388" s="14"/>
      <c r="BG388" s="28"/>
    </row>
    <row r="389" spans="12:59" s="15" customFormat="1" x14ac:dyDescent="0.25">
      <c r="L389" s="14"/>
      <c r="S389" s="14"/>
      <c r="Z389" s="14"/>
      <c r="AG389" s="14"/>
      <c r="AN389" s="14"/>
      <c r="AU389" s="14"/>
      <c r="BB389" s="14"/>
      <c r="BC389" s="14"/>
      <c r="BG389" s="28"/>
    </row>
    <row r="390" spans="12:59" s="15" customFormat="1" x14ac:dyDescent="0.25">
      <c r="L390" s="14"/>
      <c r="S390" s="14"/>
      <c r="Z390" s="14"/>
      <c r="AG390" s="14"/>
      <c r="AN390" s="14"/>
      <c r="AU390" s="14"/>
      <c r="BB390" s="14"/>
      <c r="BC390" s="14"/>
      <c r="BG390" s="28"/>
    </row>
    <row r="391" spans="12:59" s="15" customFormat="1" x14ac:dyDescent="0.25">
      <c r="L391" s="14"/>
      <c r="S391" s="14"/>
      <c r="Z391" s="14"/>
      <c r="AG391" s="14"/>
      <c r="AN391" s="14"/>
      <c r="AU391" s="14"/>
      <c r="BB391" s="14"/>
      <c r="BC391" s="14"/>
      <c r="BG391" s="28"/>
    </row>
    <row r="392" spans="12:59" s="15" customFormat="1" x14ac:dyDescent="0.25">
      <c r="L392" s="14"/>
      <c r="S392" s="14"/>
      <c r="Z392" s="14"/>
      <c r="AG392" s="14"/>
      <c r="AN392" s="14"/>
      <c r="AU392" s="14"/>
      <c r="BB392" s="14"/>
      <c r="BC392" s="14"/>
      <c r="BG392" s="28"/>
    </row>
    <row r="393" spans="12:59" s="15" customFormat="1" x14ac:dyDescent="0.25">
      <c r="L393" s="14"/>
      <c r="S393" s="14"/>
      <c r="Z393" s="14"/>
      <c r="AG393" s="14"/>
      <c r="AN393" s="14"/>
      <c r="AU393" s="14"/>
      <c r="BB393" s="14"/>
      <c r="BC393" s="14"/>
      <c r="BG393" s="28"/>
    </row>
    <row r="394" spans="12:59" s="15" customFormat="1" x14ac:dyDescent="0.25">
      <c r="L394" s="14"/>
      <c r="S394" s="14"/>
      <c r="Z394" s="14"/>
      <c r="AG394" s="14"/>
      <c r="AN394" s="14"/>
      <c r="AU394" s="14"/>
      <c r="BB394" s="14"/>
      <c r="BC394" s="14"/>
      <c r="BG394" s="28"/>
    </row>
    <row r="395" spans="12:59" s="15" customFormat="1" x14ac:dyDescent="0.25">
      <c r="L395" s="14"/>
      <c r="S395" s="14"/>
      <c r="Z395" s="14"/>
      <c r="AG395" s="14"/>
      <c r="AN395" s="14"/>
      <c r="AU395" s="14"/>
      <c r="BB395" s="14"/>
      <c r="BC395" s="14"/>
      <c r="BG395" s="28"/>
    </row>
    <row r="396" spans="12:59" s="15" customFormat="1" x14ac:dyDescent="0.25">
      <c r="L396" s="14"/>
      <c r="S396" s="14"/>
      <c r="Z396" s="14"/>
      <c r="AG396" s="14"/>
      <c r="AN396" s="14"/>
      <c r="AU396" s="14"/>
      <c r="BB396" s="14"/>
      <c r="BC396" s="14"/>
      <c r="BG396" s="28"/>
    </row>
    <row r="397" spans="12:59" s="15" customFormat="1" x14ac:dyDescent="0.25">
      <c r="L397" s="14"/>
      <c r="S397" s="14"/>
      <c r="Z397" s="14"/>
      <c r="AG397" s="14"/>
      <c r="AN397" s="14"/>
      <c r="AU397" s="14"/>
      <c r="BB397" s="14"/>
      <c r="BC397" s="14"/>
      <c r="BG397" s="28"/>
    </row>
    <row r="398" spans="12:59" s="15" customFormat="1" x14ac:dyDescent="0.25">
      <c r="L398" s="14"/>
      <c r="S398" s="14"/>
      <c r="Z398" s="14"/>
      <c r="AG398" s="14"/>
      <c r="AN398" s="14"/>
      <c r="AU398" s="14"/>
      <c r="BB398" s="14"/>
      <c r="BC398" s="14"/>
      <c r="BG398" s="28"/>
    </row>
    <row r="399" spans="12:59" s="15" customFormat="1" x14ac:dyDescent="0.25">
      <c r="L399" s="14"/>
      <c r="S399" s="14"/>
      <c r="Z399" s="14"/>
      <c r="AG399" s="14"/>
      <c r="AN399" s="14"/>
      <c r="AU399" s="14"/>
      <c r="BB399" s="14"/>
      <c r="BC399" s="14"/>
      <c r="BG399" s="28"/>
    </row>
    <row r="400" spans="12:59" s="15" customFormat="1" x14ac:dyDescent="0.25">
      <c r="L400" s="14"/>
      <c r="S400" s="14"/>
      <c r="Z400" s="14"/>
      <c r="AG400" s="14"/>
      <c r="AN400" s="14"/>
      <c r="AU400" s="14"/>
      <c r="BB400" s="14"/>
      <c r="BC400" s="14"/>
      <c r="BG400" s="28"/>
    </row>
    <row r="401" spans="12:59" s="15" customFormat="1" x14ac:dyDescent="0.25">
      <c r="L401" s="14"/>
      <c r="S401" s="14"/>
      <c r="Z401" s="14"/>
      <c r="AG401" s="14"/>
      <c r="AN401" s="14"/>
      <c r="AU401" s="14"/>
      <c r="BB401" s="14"/>
      <c r="BC401" s="14"/>
      <c r="BG401" s="28"/>
    </row>
    <row r="402" spans="12:59" s="15" customFormat="1" x14ac:dyDescent="0.25">
      <c r="L402" s="14"/>
      <c r="S402" s="14"/>
      <c r="Z402" s="14"/>
      <c r="AG402" s="14"/>
      <c r="AN402" s="14"/>
      <c r="AU402" s="14"/>
      <c r="BB402" s="14"/>
      <c r="BC402" s="14"/>
      <c r="BG402" s="28"/>
    </row>
    <row r="403" spans="12:59" s="15" customFormat="1" x14ac:dyDescent="0.25">
      <c r="L403" s="14"/>
      <c r="S403" s="14"/>
      <c r="Z403" s="14"/>
      <c r="AG403" s="14"/>
      <c r="AN403" s="14"/>
      <c r="AU403" s="14"/>
      <c r="BB403" s="14"/>
      <c r="BC403" s="14"/>
      <c r="BG403" s="28"/>
    </row>
    <row r="404" spans="12:59" s="15" customFormat="1" x14ac:dyDescent="0.25">
      <c r="L404" s="14"/>
      <c r="S404" s="14"/>
      <c r="Z404" s="14"/>
      <c r="AG404" s="14"/>
      <c r="AN404" s="14"/>
      <c r="AU404" s="14"/>
      <c r="BB404" s="14"/>
      <c r="BC404" s="14"/>
      <c r="BG404" s="28"/>
    </row>
    <row r="405" spans="12:59" s="15" customFormat="1" x14ac:dyDescent="0.25">
      <c r="L405" s="14"/>
      <c r="S405" s="14"/>
      <c r="Z405" s="14"/>
      <c r="AG405" s="14"/>
      <c r="AN405" s="14"/>
      <c r="AU405" s="14"/>
      <c r="BB405" s="14"/>
      <c r="BC405" s="14"/>
      <c r="BG405" s="28"/>
    </row>
    <row r="406" spans="12:59" s="15" customFormat="1" x14ac:dyDescent="0.25">
      <c r="L406" s="14"/>
      <c r="S406" s="14"/>
      <c r="Z406" s="14"/>
      <c r="AG406" s="14"/>
      <c r="AN406" s="14"/>
      <c r="AU406" s="14"/>
      <c r="BB406" s="14"/>
      <c r="BC406" s="14"/>
      <c r="BG406" s="28"/>
    </row>
    <row r="407" spans="12:59" s="15" customFormat="1" x14ac:dyDescent="0.25">
      <c r="L407" s="14"/>
      <c r="S407" s="14"/>
      <c r="Z407" s="14"/>
      <c r="AG407" s="14"/>
      <c r="AN407" s="14"/>
      <c r="AU407" s="14"/>
      <c r="BB407" s="14"/>
      <c r="BC407" s="14"/>
      <c r="BG407" s="28"/>
    </row>
    <row r="408" spans="12:59" s="15" customFormat="1" x14ac:dyDescent="0.25">
      <c r="L408" s="14"/>
      <c r="S408" s="14"/>
      <c r="Z408" s="14"/>
      <c r="AG408" s="14"/>
      <c r="AN408" s="14"/>
      <c r="AU408" s="14"/>
      <c r="BB408" s="14"/>
      <c r="BC408" s="14"/>
      <c r="BG408" s="28"/>
    </row>
    <row r="409" spans="12:59" s="15" customFormat="1" x14ac:dyDescent="0.25">
      <c r="L409" s="14"/>
      <c r="S409" s="14"/>
      <c r="Z409" s="14"/>
      <c r="AG409" s="14"/>
      <c r="AN409" s="14"/>
      <c r="AU409" s="14"/>
      <c r="BB409" s="14"/>
      <c r="BC409" s="14"/>
      <c r="BG409" s="28"/>
    </row>
    <row r="410" spans="12:59" s="15" customFormat="1" x14ac:dyDescent="0.25">
      <c r="L410" s="14"/>
      <c r="S410" s="14"/>
      <c r="Z410" s="14"/>
      <c r="AG410" s="14"/>
      <c r="AN410" s="14"/>
      <c r="AU410" s="14"/>
      <c r="BB410" s="14"/>
      <c r="BC410" s="14"/>
      <c r="BG410" s="28"/>
    </row>
    <row r="411" spans="12:59" s="15" customFormat="1" x14ac:dyDescent="0.25">
      <c r="L411" s="14"/>
      <c r="S411" s="14"/>
      <c r="Z411" s="14"/>
      <c r="AG411" s="14"/>
      <c r="AN411" s="14"/>
      <c r="AU411" s="14"/>
      <c r="BB411" s="14"/>
      <c r="BC411" s="14"/>
      <c r="BG411" s="28"/>
    </row>
    <row r="412" spans="12:59" s="15" customFormat="1" x14ac:dyDescent="0.25">
      <c r="L412" s="14"/>
      <c r="S412" s="14"/>
      <c r="Z412" s="14"/>
      <c r="AG412" s="14"/>
      <c r="AN412" s="14"/>
      <c r="AU412" s="14"/>
      <c r="BB412" s="14"/>
      <c r="BC412" s="14"/>
      <c r="BG412" s="28"/>
    </row>
    <row r="413" spans="12:59" s="15" customFormat="1" x14ac:dyDescent="0.25">
      <c r="L413" s="14"/>
      <c r="S413" s="14"/>
      <c r="Z413" s="14"/>
      <c r="AG413" s="14"/>
      <c r="AN413" s="14"/>
      <c r="AU413" s="14"/>
      <c r="BB413" s="14"/>
      <c r="BC413" s="14"/>
      <c r="BG413" s="28"/>
    </row>
    <row r="414" spans="12:59" s="15" customFormat="1" x14ac:dyDescent="0.25">
      <c r="L414" s="14"/>
      <c r="S414" s="14"/>
      <c r="Z414" s="14"/>
      <c r="AG414" s="14"/>
      <c r="AN414" s="14"/>
      <c r="AU414" s="14"/>
      <c r="BB414" s="14"/>
      <c r="BC414" s="14"/>
      <c r="BG414" s="28"/>
    </row>
    <row r="415" spans="12:59" s="15" customFormat="1" x14ac:dyDescent="0.25">
      <c r="L415" s="14"/>
      <c r="S415" s="14"/>
      <c r="Z415" s="14"/>
      <c r="AG415" s="14"/>
      <c r="AN415" s="14"/>
      <c r="AU415" s="14"/>
      <c r="BB415" s="14"/>
      <c r="BC415" s="14"/>
      <c r="BG415" s="28"/>
    </row>
    <row r="416" spans="12:59" s="15" customFormat="1" x14ac:dyDescent="0.25">
      <c r="L416" s="14"/>
      <c r="S416" s="14"/>
      <c r="Z416" s="14"/>
      <c r="AG416" s="14"/>
      <c r="AN416" s="14"/>
      <c r="AU416" s="14"/>
      <c r="BB416" s="14"/>
      <c r="BC416" s="14"/>
      <c r="BG416" s="28"/>
    </row>
    <row r="417" spans="12:59" s="15" customFormat="1" x14ac:dyDescent="0.25">
      <c r="L417" s="14"/>
      <c r="S417" s="14"/>
      <c r="Z417" s="14"/>
      <c r="AG417" s="14"/>
      <c r="AN417" s="14"/>
      <c r="AU417" s="14"/>
      <c r="BB417" s="14"/>
      <c r="BC417" s="14"/>
      <c r="BG417" s="28"/>
    </row>
    <row r="418" spans="12:59" s="15" customFormat="1" x14ac:dyDescent="0.25">
      <c r="L418" s="14"/>
      <c r="S418" s="14"/>
      <c r="Z418" s="14"/>
      <c r="AG418" s="14"/>
      <c r="AN418" s="14"/>
      <c r="AU418" s="14"/>
      <c r="BB418" s="14"/>
      <c r="BC418" s="14"/>
      <c r="BG418" s="28"/>
    </row>
    <row r="419" spans="12:59" s="15" customFormat="1" x14ac:dyDescent="0.25">
      <c r="L419" s="14"/>
      <c r="S419" s="14"/>
      <c r="Z419" s="14"/>
      <c r="AG419" s="14"/>
      <c r="AN419" s="14"/>
      <c r="AU419" s="14"/>
      <c r="BB419" s="14"/>
      <c r="BC419" s="14"/>
      <c r="BG419" s="28"/>
    </row>
    <row r="420" spans="12:59" s="15" customFormat="1" x14ac:dyDescent="0.25">
      <c r="L420" s="14"/>
      <c r="S420" s="14"/>
      <c r="Z420" s="14"/>
      <c r="AG420" s="14"/>
      <c r="AN420" s="14"/>
      <c r="AU420" s="14"/>
      <c r="BB420" s="14"/>
      <c r="BC420" s="14"/>
      <c r="BG420" s="28"/>
    </row>
    <row r="421" spans="12:59" s="15" customFormat="1" x14ac:dyDescent="0.25">
      <c r="L421" s="14"/>
      <c r="S421" s="14"/>
      <c r="Z421" s="14"/>
      <c r="AG421" s="14"/>
      <c r="AN421" s="14"/>
      <c r="AU421" s="14"/>
      <c r="BB421" s="14"/>
      <c r="BC421" s="14"/>
      <c r="BG421" s="28"/>
    </row>
    <row r="422" spans="12:59" s="15" customFormat="1" x14ac:dyDescent="0.25">
      <c r="L422" s="14"/>
      <c r="S422" s="14"/>
      <c r="Z422" s="14"/>
      <c r="AG422" s="14"/>
      <c r="AN422" s="14"/>
      <c r="AU422" s="14"/>
      <c r="BB422" s="14"/>
      <c r="BC422" s="14"/>
      <c r="BG422" s="28"/>
    </row>
    <row r="423" spans="12:59" s="15" customFormat="1" x14ac:dyDescent="0.25">
      <c r="L423" s="14"/>
      <c r="S423" s="14"/>
      <c r="Z423" s="14"/>
      <c r="AG423" s="14"/>
      <c r="AN423" s="14"/>
      <c r="AU423" s="14"/>
      <c r="BB423" s="14"/>
      <c r="BC423" s="14"/>
      <c r="BG423" s="28"/>
    </row>
    <row r="424" spans="12:59" s="15" customFormat="1" x14ac:dyDescent="0.25">
      <c r="L424" s="14"/>
      <c r="S424" s="14"/>
      <c r="Z424" s="14"/>
      <c r="AG424" s="14"/>
      <c r="AN424" s="14"/>
      <c r="AU424" s="14"/>
      <c r="BB424" s="14"/>
      <c r="BC424" s="14"/>
      <c r="BG424" s="28"/>
    </row>
    <row r="425" spans="12:59" s="15" customFormat="1" x14ac:dyDescent="0.25">
      <c r="L425" s="14"/>
      <c r="S425" s="14"/>
      <c r="Z425" s="14"/>
      <c r="AG425" s="14"/>
      <c r="AN425" s="14"/>
      <c r="AU425" s="14"/>
      <c r="BB425" s="14"/>
      <c r="BC425" s="14"/>
      <c r="BG425" s="28"/>
    </row>
    <row r="426" spans="12:59" s="15" customFormat="1" x14ac:dyDescent="0.25">
      <c r="L426" s="14"/>
      <c r="S426" s="14"/>
      <c r="Z426" s="14"/>
      <c r="AG426" s="14"/>
      <c r="AN426" s="14"/>
      <c r="AU426" s="14"/>
      <c r="BB426" s="14"/>
      <c r="BC426" s="14"/>
      <c r="BG426" s="28"/>
    </row>
    <row r="427" spans="12:59" s="15" customFormat="1" x14ac:dyDescent="0.25">
      <c r="L427" s="14"/>
      <c r="S427" s="14"/>
      <c r="Z427" s="14"/>
      <c r="AG427" s="14"/>
      <c r="AN427" s="14"/>
      <c r="AU427" s="14"/>
      <c r="BB427" s="14"/>
      <c r="BC427" s="14"/>
      <c r="BG427" s="28"/>
    </row>
    <row r="428" spans="12:59" s="15" customFormat="1" x14ac:dyDescent="0.25">
      <c r="L428" s="14"/>
      <c r="S428" s="14"/>
      <c r="Z428" s="14"/>
      <c r="AG428" s="14"/>
      <c r="AN428" s="14"/>
      <c r="AU428" s="14"/>
      <c r="BB428" s="14"/>
      <c r="BC428" s="14"/>
      <c r="BG428" s="28"/>
    </row>
    <row r="429" spans="12:59" s="15" customFormat="1" x14ac:dyDescent="0.25">
      <c r="L429" s="14"/>
      <c r="S429" s="14"/>
      <c r="Z429" s="14"/>
      <c r="AG429" s="14"/>
      <c r="AN429" s="14"/>
      <c r="AU429" s="14"/>
      <c r="BB429" s="14"/>
      <c r="BC429" s="14"/>
      <c r="BG429" s="28"/>
    </row>
    <row r="430" spans="12:59" s="15" customFormat="1" x14ac:dyDescent="0.25">
      <c r="L430" s="14"/>
      <c r="S430" s="14"/>
      <c r="Z430" s="14"/>
      <c r="AG430" s="14"/>
      <c r="AN430" s="14"/>
      <c r="AU430" s="14"/>
      <c r="BB430" s="14"/>
      <c r="BC430" s="14"/>
      <c r="BG430" s="28"/>
    </row>
    <row r="431" spans="12:59" s="15" customFormat="1" x14ac:dyDescent="0.25">
      <c r="L431" s="14"/>
      <c r="S431" s="14"/>
      <c r="Z431" s="14"/>
      <c r="AG431" s="14"/>
      <c r="AN431" s="14"/>
      <c r="AU431" s="14"/>
      <c r="BB431" s="14"/>
      <c r="BC431" s="14"/>
      <c r="BG431" s="28"/>
    </row>
    <row r="432" spans="12:59" s="15" customFormat="1" x14ac:dyDescent="0.25">
      <c r="L432" s="14"/>
      <c r="S432" s="14"/>
      <c r="Z432" s="14"/>
      <c r="AG432" s="14"/>
      <c r="AN432" s="14"/>
      <c r="AU432" s="14"/>
      <c r="BB432" s="14"/>
      <c r="BC432" s="14"/>
      <c r="BG432" s="28"/>
    </row>
    <row r="433" spans="12:59" s="15" customFormat="1" x14ac:dyDescent="0.25">
      <c r="L433" s="14"/>
      <c r="S433" s="14"/>
      <c r="Z433" s="14"/>
      <c r="AG433" s="14"/>
      <c r="AN433" s="14"/>
      <c r="AU433" s="14"/>
      <c r="BB433" s="14"/>
      <c r="BC433" s="14"/>
      <c r="BG433" s="28"/>
    </row>
    <row r="434" spans="12:59" s="15" customFormat="1" x14ac:dyDescent="0.25">
      <c r="L434" s="14"/>
      <c r="S434" s="14"/>
      <c r="Z434" s="14"/>
      <c r="AG434" s="14"/>
      <c r="AN434" s="14"/>
      <c r="AU434" s="14"/>
      <c r="BB434" s="14"/>
      <c r="BC434" s="14"/>
      <c r="BG434" s="28"/>
    </row>
    <row r="435" spans="12:59" s="15" customFormat="1" x14ac:dyDescent="0.25">
      <c r="L435" s="14"/>
      <c r="S435" s="14"/>
      <c r="Z435" s="14"/>
      <c r="AG435" s="14"/>
      <c r="AN435" s="14"/>
      <c r="AU435" s="14"/>
      <c r="BB435" s="14"/>
      <c r="BC435" s="14"/>
      <c r="BG435" s="28"/>
    </row>
    <row r="436" spans="12:59" s="15" customFormat="1" x14ac:dyDescent="0.25">
      <c r="L436" s="14"/>
      <c r="S436" s="14"/>
      <c r="Z436" s="14"/>
      <c r="AG436" s="14"/>
      <c r="AN436" s="14"/>
      <c r="AU436" s="14"/>
      <c r="BB436" s="14"/>
      <c r="BC436" s="14"/>
      <c r="BG436" s="28"/>
    </row>
    <row r="437" spans="12:59" s="15" customFormat="1" x14ac:dyDescent="0.25">
      <c r="L437" s="14"/>
      <c r="S437" s="14"/>
      <c r="Z437" s="14"/>
      <c r="AG437" s="14"/>
      <c r="AN437" s="14"/>
      <c r="AU437" s="14"/>
      <c r="BB437" s="14"/>
      <c r="BC437" s="14"/>
      <c r="BG437" s="28"/>
    </row>
    <row r="438" spans="12:59" s="15" customFormat="1" x14ac:dyDescent="0.25">
      <c r="L438" s="14"/>
      <c r="S438" s="14"/>
      <c r="Z438" s="14"/>
      <c r="AG438" s="14"/>
      <c r="AN438" s="14"/>
      <c r="AU438" s="14"/>
      <c r="BB438" s="14"/>
      <c r="BC438" s="14"/>
      <c r="BG438" s="28"/>
    </row>
    <row r="439" spans="12:59" s="15" customFormat="1" x14ac:dyDescent="0.25">
      <c r="L439" s="14"/>
      <c r="S439" s="14"/>
      <c r="Z439" s="14"/>
      <c r="AG439" s="14"/>
      <c r="AN439" s="14"/>
      <c r="AU439" s="14"/>
      <c r="BB439" s="14"/>
      <c r="BC439" s="14"/>
      <c r="BG439" s="28"/>
    </row>
    <row r="440" spans="12:59" s="15" customFormat="1" x14ac:dyDescent="0.25">
      <c r="L440" s="14"/>
      <c r="S440" s="14"/>
      <c r="Z440" s="14"/>
      <c r="AG440" s="14"/>
      <c r="AN440" s="14"/>
      <c r="AU440" s="14"/>
      <c r="BB440" s="14"/>
      <c r="BC440" s="14"/>
      <c r="BG440" s="28"/>
    </row>
    <row r="441" spans="12:59" s="15" customFormat="1" x14ac:dyDescent="0.25">
      <c r="L441" s="14"/>
      <c r="S441" s="14"/>
      <c r="Z441" s="14"/>
      <c r="AG441" s="14"/>
      <c r="AN441" s="14"/>
      <c r="AU441" s="14"/>
      <c r="BB441" s="14"/>
      <c r="BC441" s="14"/>
      <c r="BG441" s="28"/>
    </row>
    <row r="442" spans="12:59" s="15" customFormat="1" x14ac:dyDescent="0.25">
      <c r="L442" s="14"/>
      <c r="S442" s="14"/>
      <c r="Z442" s="14"/>
      <c r="AG442" s="14"/>
      <c r="AN442" s="14"/>
      <c r="AU442" s="14"/>
      <c r="BB442" s="14"/>
      <c r="BC442" s="14"/>
      <c r="BG442" s="28"/>
    </row>
    <row r="443" spans="12:59" s="15" customFormat="1" x14ac:dyDescent="0.25">
      <c r="L443" s="14"/>
      <c r="S443" s="14"/>
      <c r="Z443" s="14"/>
      <c r="AG443" s="14"/>
      <c r="AN443" s="14"/>
      <c r="AU443" s="14"/>
      <c r="BB443" s="14"/>
      <c r="BC443" s="14"/>
      <c r="BG443" s="28"/>
    </row>
    <row r="444" spans="12:59" s="15" customFormat="1" x14ac:dyDescent="0.25">
      <c r="L444" s="14"/>
      <c r="S444" s="14"/>
      <c r="Z444" s="14"/>
      <c r="AG444" s="14"/>
      <c r="AN444" s="14"/>
      <c r="AU444" s="14"/>
      <c r="BB444" s="14"/>
      <c r="BC444" s="14"/>
      <c r="BG444" s="28"/>
    </row>
    <row r="445" spans="12:59" s="15" customFormat="1" x14ac:dyDescent="0.25">
      <c r="L445" s="14"/>
      <c r="S445" s="14"/>
      <c r="Z445" s="14"/>
      <c r="AG445" s="14"/>
      <c r="AN445" s="14"/>
      <c r="AU445" s="14"/>
      <c r="BB445" s="14"/>
      <c r="BC445" s="14"/>
      <c r="BG445" s="28"/>
    </row>
    <row r="446" spans="12:59" s="15" customFormat="1" x14ac:dyDescent="0.25">
      <c r="L446" s="14"/>
      <c r="S446" s="14"/>
      <c r="Z446" s="14"/>
      <c r="AG446" s="14"/>
      <c r="AN446" s="14"/>
      <c r="AU446" s="14"/>
      <c r="BB446" s="14"/>
      <c r="BC446" s="14"/>
      <c r="BG446" s="28"/>
    </row>
    <row r="447" spans="12:59" s="15" customFormat="1" x14ac:dyDescent="0.25">
      <c r="L447" s="14"/>
      <c r="S447" s="14"/>
      <c r="Z447" s="14"/>
      <c r="AG447" s="14"/>
      <c r="AN447" s="14"/>
      <c r="AU447" s="14"/>
      <c r="BB447" s="14"/>
      <c r="BC447" s="14"/>
      <c r="BG447" s="28"/>
    </row>
    <row r="448" spans="12:59" s="15" customFormat="1" x14ac:dyDescent="0.25">
      <c r="L448" s="14"/>
      <c r="S448" s="14"/>
      <c r="Z448" s="14"/>
      <c r="AG448" s="14"/>
      <c r="AN448" s="14"/>
      <c r="AU448" s="14"/>
      <c r="BB448" s="14"/>
      <c r="BC448" s="14"/>
      <c r="BG448" s="28"/>
    </row>
    <row r="449" spans="12:59" s="15" customFormat="1" x14ac:dyDescent="0.25">
      <c r="L449" s="14"/>
      <c r="S449" s="14"/>
      <c r="Z449" s="14"/>
      <c r="AG449" s="14"/>
      <c r="AN449" s="14"/>
      <c r="AU449" s="14"/>
      <c r="BB449" s="14"/>
      <c r="BC449" s="14"/>
      <c r="BG449" s="28"/>
    </row>
    <row r="450" spans="12:59" s="15" customFormat="1" x14ac:dyDescent="0.25">
      <c r="L450" s="14"/>
      <c r="S450" s="14"/>
      <c r="Z450" s="14"/>
      <c r="AG450" s="14"/>
      <c r="AN450" s="14"/>
      <c r="AU450" s="14"/>
      <c r="BB450" s="14"/>
      <c r="BC450" s="14"/>
      <c r="BG450" s="28"/>
    </row>
    <row r="451" spans="12:59" s="15" customFormat="1" x14ac:dyDescent="0.25">
      <c r="L451" s="14"/>
      <c r="S451" s="14"/>
      <c r="Z451" s="14"/>
      <c r="AG451" s="14"/>
      <c r="AN451" s="14"/>
      <c r="AU451" s="14"/>
      <c r="BB451" s="14"/>
      <c r="BC451" s="14"/>
      <c r="BG451" s="28"/>
    </row>
    <row r="452" spans="12:59" s="15" customFormat="1" x14ac:dyDescent="0.25">
      <c r="L452" s="14"/>
      <c r="S452" s="14"/>
      <c r="Z452" s="14"/>
      <c r="AG452" s="14"/>
      <c r="AN452" s="14"/>
      <c r="AU452" s="14"/>
      <c r="BB452" s="14"/>
      <c r="BC452" s="14"/>
      <c r="BG452" s="28"/>
    </row>
    <row r="453" spans="12:59" s="15" customFormat="1" x14ac:dyDescent="0.25">
      <c r="L453" s="14"/>
      <c r="S453" s="14"/>
      <c r="Z453" s="14"/>
      <c r="AG453" s="14"/>
      <c r="AN453" s="14"/>
      <c r="AU453" s="14"/>
      <c r="BB453" s="14"/>
      <c r="BC453" s="14"/>
      <c r="BG453" s="28"/>
    </row>
    <row r="454" spans="12:59" s="15" customFormat="1" x14ac:dyDescent="0.25">
      <c r="L454" s="14"/>
      <c r="S454" s="14"/>
      <c r="Z454" s="14"/>
      <c r="AG454" s="14"/>
      <c r="AN454" s="14"/>
      <c r="AU454" s="14"/>
      <c r="BB454" s="14"/>
      <c r="BC454" s="14"/>
      <c r="BG454" s="28"/>
    </row>
    <row r="455" spans="12:59" s="15" customFormat="1" x14ac:dyDescent="0.25">
      <c r="L455" s="14"/>
      <c r="S455" s="14"/>
      <c r="Z455" s="14"/>
      <c r="AG455" s="14"/>
      <c r="AN455" s="14"/>
      <c r="AU455" s="14"/>
      <c r="BB455" s="14"/>
      <c r="BC455" s="14"/>
      <c r="BG455" s="28"/>
    </row>
    <row r="456" spans="12:59" s="15" customFormat="1" x14ac:dyDescent="0.25">
      <c r="L456" s="14"/>
      <c r="S456" s="14"/>
      <c r="Z456" s="14"/>
      <c r="AG456" s="14"/>
      <c r="AN456" s="14"/>
      <c r="AU456" s="14"/>
      <c r="BB456" s="14"/>
      <c r="BC456" s="14"/>
      <c r="BG456" s="28"/>
    </row>
    <row r="457" spans="12:59" s="15" customFormat="1" x14ac:dyDescent="0.25">
      <c r="L457" s="14"/>
      <c r="S457" s="14"/>
      <c r="Z457" s="14"/>
      <c r="AG457" s="14"/>
      <c r="AN457" s="14"/>
      <c r="AU457" s="14"/>
      <c r="BB457" s="14"/>
      <c r="BC457" s="14"/>
      <c r="BG457" s="28"/>
    </row>
    <row r="458" spans="12:59" s="15" customFormat="1" x14ac:dyDescent="0.25">
      <c r="L458" s="14"/>
      <c r="S458" s="14"/>
      <c r="Z458" s="14"/>
      <c r="AG458" s="14"/>
      <c r="AN458" s="14"/>
      <c r="AU458" s="14"/>
      <c r="BB458" s="14"/>
      <c r="BC458" s="14"/>
      <c r="BG458" s="28"/>
    </row>
    <row r="459" spans="12:59" s="15" customFormat="1" x14ac:dyDescent="0.25">
      <c r="L459" s="14"/>
      <c r="S459" s="14"/>
      <c r="Z459" s="14"/>
      <c r="AG459" s="14"/>
      <c r="AN459" s="14"/>
      <c r="AU459" s="14"/>
      <c r="BB459" s="14"/>
      <c r="BC459" s="14"/>
      <c r="BG459" s="28"/>
    </row>
    <row r="460" spans="12:59" s="15" customFormat="1" x14ac:dyDescent="0.25">
      <c r="L460" s="14"/>
      <c r="S460" s="14"/>
      <c r="Z460" s="14"/>
      <c r="AG460" s="14"/>
      <c r="AN460" s="14"/>
      <c r="AU460" s="14"/>
      <c r="BB460" s="14"/>
      <c r="BC460" s="14"/>
      <c r="BG460" s="28"/>
    </row>
    <row r="461" spans="12:59" s="15" customFormat="1" x14ac:dyDescent="0.25">
      <c r="L461" s="14"/>
      <c r="S461" s="14"/>
      <c r="Z461" s="14"/>
      <c r="AG461" s="14"/>
      <c r="AN461" s="14"/>
      <c r="AU461" s="14"/>
      <c r="BB461" s="14"/>
      <c r="BC461" s="14"/>
      <c r="BG461" s="28"/>
    </row>
    <row r="462" spans="12:59" s="15" customFormat="1" x14ac:dyDescent="0.25">
      <c r="L462" s="14"/>
      <c r="S462" s="14"/>
      <c r="Z462" s="14"/>
      <c r="AG462" s="14"/>
      <c r="AN462" s="14"/>
      <c r="AU462" s="14"/>
      <c r="BB462" s="14"/>
      <c r="BC462" s="14"/>
      <c r="BG462" s="28"/>
    </row>
    <row r="463" spans="12:59" s="15" customFormat="1" x14ac:dyDescent="0.25">
      <c r="L463" s="14"/>
      <c r="S463" s="14"/>
      <c r="Z463" s="14"/>
      <c r="AG463" s="14"/>
      <c r="AN463" s="14"/>
      <c r="AU463" s="14"/>
      <c r="BB463" s="14"/>
      <c r="BC463" s="14"/>
      <c r="BG463" s="28"/>
    </row>
    <row r="464" spans="12:59" s="15" customFormat="1" x14ac:dyDescent="0.25">
      <c r="L464" s="14"/>
      <c r="S464" s="14"/>
      <c r="Z464" s="14"/>
      <c r="AG464" s="14"/>
      <c r="AN464" s="14"/>
      <c r="AU464" s="14"/>
      <c r="BB464" s="14"/>
      <c r="BC464" s="14"/>
      <c r="BG464" s="28"/>
    </row>
    <row r="465" spans="12:59" s="15" customFormat="1" x14ac:dyDescent="0.25">
      <c r="L465" s="14"/>
      <c r="S465" s="14"/>
      <c r="Z465" s="14"/>
      <c r="AG465" s="14"/>
      <c r="AN465" s="14"/>
      <c r="AU465" s="14"/>
      <c r="BB465" s="14"/>
      <c r="BC465" s="14"/>
      <c r="BG465" s="28"/>
    </row>
    <row r="466" spans="12:59" s="15" customFormat="1" x14ac:dyDescent="0.25">
      <c r="L466" s="14"/>
      <c r="S466" s="14"/>
      <c r="Z466" s="14"/>
      <c r="AG466" s="14"/>
      <c r="AN466" s="14"/>
      <c r="AU466" s="14"/>
      <c r="BB466" s="14"/>
      <c r="BC466" s="14"/>
      <c r="BG466" s="28"/>
    </row>
    <row r="467" spans="12:59" s="15" customFormat="1" x14ac:dyDescent="0.25">
      <c r="L467" s="14"/>
      <c r="S467" s="14"/>
      <c r="Z467" s="14"/>
      <c r="AG467" s="14"/>
      <c r="AN467" s="14"/>
      <c r="AU467" s="14"/>
      <c r="BB467" s="14"/>
      <c r="BC467" s="14"/>
      <c r="BG467" s="28"/>
    </row>
    <row r="468" spans="12:59" s="15" customFormat="1" x14ac:dyDescent="0.25">
      <c r="L468" s="14"/>
      <c r="S468" s="14"/>
      <c r="Z468" s="14"/>
      <c r="AG468" s="14"/>
      <c r="AN468" s="14"/>
      <c r="AU468" s="14"/>
      <c r="BB468" s="14"/>
      <c r="BC468" s="14"/>
      <c r="BG468" s="28"/>
    </row>
    <row r="469" spans="12:59" s="15" customFormat="1" x14ac:dyDescent="0.25">
      <c r="L469" s="14"/>
      <c r="S469" s="14"/>
      <c r="Z469" s="14"/>
      <c r="AG469" s="14"/>
      <c r="AN469" s="14"/>
      <c r="AU469" s="14"/>
      <c r="BB469" s="14"/>
      <c r="BC469" s="14"/>
      <c r="BG469" s="28"/>
    </row>
    <row r="470" spans="12:59" s="15" customFormat="1" x14ac:dyDescent="0.25">
      <c r="L470" s="14"/>
      <c r="S470" s="14"/>
      <c r="Z470" s="14"/>
      <c r="AG470" s="14"/>
      <c r="AN470" s="14"/>
      <c r="AU470" s="14"/>
      <c r="BB470" s="14"/>
      <c r="BC470" s="14"/>
      <c r="BG470" s="28"/>
    </row>
    <row r="471" spans="12:59" s="15" customFormat="1" x14ac:dyDescent="0.25">
      <c r="L471" s="14"/>
      <c r="S471" s="14"/>
      <c r="Z471" s="14"/>
      <c r="AG471" s="14"/>
      <c r="AN471" s="14"/>
      <c r="AU471" s="14"/>
      <c r="BB471" s="14"/>
      <c r="BC471" s="14"/>
      <c r="BG471" s="28"/>
    </row>
    <row r="472" spans="12:59" s="15" customFormat="1" x14ac:dyDescent="0.25">
      <c r="L472" s="14"/>
      <c r="S472" s="14"/>
      <c r="Z472" s="14"/>
      <c r="AG472" s="14"/>
      <c r="AN472" s="14"/>
      <c r="AU472" s="14"/>
      <c r="BB472" s="14"/>
      <c r="BC472" s="14"/>
      <c r="BG472" s="28"/>
    </row>
    <row r="473" spans="12:59" s="15" customFormat="1" x14ac:dyDescent="0.25">
      <c r="L473" s="14"/>
      <c r="S473" s="14"/>
      <c r="Z473" s="14"/>
      <c r="AG473" s="14"/>
      <c r="AN473" s="14"/>
      <c r="AU473" s="14"/>
      <c r="BB473" s="14"/>
      <c r="BC473" s="14"/>
      <c r="BG473" s="28"/>
    </row>
    <row r="474" spans="12:59" s="15" customFormat="1" x14ac:dyDescent="0.25">
      <c r="L474" s="14"/>
      <c r="S474" s="14"/>
      <c r="Z474" s="14"/>
      <c r="AG474" s="14"/>
      <c r="AN474" s="14"/>
      <c r="AU474" s="14"/>
      <c r="BB474" s="14"/>
      <c r="BC474" s="14"/>
      <c r="BG474" s="28"/>
    </row>
    <row r="475" spans="12:59" s="15" customFormat="1" x14ac:dyDescent="0.25">
      <c r="L475" s="14"/>
      <c r="S475" s="14"/>
      <c r="Z475" s="14"/>
      <c r="AG475" s="14"/>
      <c r="AN475" s="14"/>
      <c r="AU475" s="14"/>
      <c r="BB475" s="14"/>
      <c r="BC475" s="14"/>
      <c r="BG475" s="28"/>
    </row>
    <row r="476" spans="12:59" s="15" customFormat="1" x14ac:dyDescent="0.25">
      <c r="L476" s="14"/>
      <c r="S476" s="14"/>
      <c r="Z476" s="14"/>
      <c r="AG476" s="14"/>
      <c r="AN476" s="14"/>
      <c r="AU476" s="14"/>
      <c r="BB476" s="14"/>
      <c r="BC476" s="14"/>
      <c r="BG476" s="28"/>
    </row>
    <row r="477" spans="12:59" s="15" customFormat="1" x14ac:dyDescent="0.25">
      <c r="L477" s="14"/>
      <c r="S477" s="14"/>
      <c r="Z477" s="14"/>
      <c r="AG477" s="14"/>
      <c r="AN477" s="14"/>
      <c r="AU477" s="14"/>
      <c r="BB477" s="14"/>
      <c r="BC477" s="14"/>
      <c r="BG477" s="28"/>
    </row>
    <row r="478" spans="12:59" s="15" customFormat="1" x14ac:dyDescent="0.25">
      <c r="L478" s="14"/>
      <c r="S478" s="14"/>
      <c r="Z478" s="14"/>
      <c r="AG478" s="14"/>
      <c r="AN478" s="14"/>
      <c r="AU478" s="14"/>
      <c r="BB478" s="14"/>
      <c r="BC478" s="14"/>
      <c r="BG478" s="28"/>
    </row>
    <row r="479" spans="12:59" s="15" customFormat="1" x14ac:dyDescent="0.25">
      <c r="L479" s="14"/>
      <c r="S479" s="14"/>
      <c r="Z479" s="14"/>
      <c r="AG479" s="14"/>
      <c r="AN479" s="14"/>
      <c r="AU479" s="14"/>
      <c r="BB479" s="14"/>
      <c r="BC479" s="14"/>
      <c r="BG479" s="28"/>
    </row>
    <row r="480" spans="12:59" s="15" customFormat="1" x14ac:dyDescent="0.25">
      <c r="L480" s="14"/>
      <c r="S480" s="14"/>
      <c r="Z480" s="14"/>
      <c r="AG480" s="14"/>
      <c r="AN480" s="14"/>
      <c r="AU480" s="14"/>
      <c r="BB480" s="14"/>
      <c r="BC480" s="14"/>
      <c r="BG480" s="28"/>
    </row>
    <row r="481" spans="12:59" s="15" customFormat="1" x14ac:dyDescent="0.25">
      <c r="L481" s="14"/>
      <c r="S481" s="14"/>
      <c r="Z481" s="14"/>
      <c r="AG481" s="14"/>
      <c r="AN481" s="14"/>
      <c r="AU481" s="14"/>
      <c r="BB481" s="14"/>
      <c r="BC481" s="14"/>
      <c r="BG481" s="28"/>
    </row>
    <row r="482" spans="12:59" s="15" customFormat="1" x14ac:dyDescent="0.25">
      <c r="L482" s="14"/>
      <c r="S482" s="14"/>
      <c r="Z482" s="14"/>
      <c r="AG482" s="14"/>
      <c r="AN482" s="14"/>
      <c r="AU482" s="14"/>
      <c r="BB482" s="14"/>
      <c r="BC482" s="14"/>
      <c r="BG482" s="28"/>
    </row>
    <row r="483" spans="12:59" s="15" customFormat="1" x14ac:dyDescent="0.25">
      <c r="L483" s="14"/>
      <c r="S483" s="14"/>
      <c r="Z483" s="14"/>
      <c r="AG483" s="14"/>
      <c r="AN483" s="14"/>
      <c r="AU483" s="14"/>
      <c r="BB483" s="14"/>
      <c r="BC483" s="14"/>
      <c r="BG483" s="28"/>
    </row>
    <row r="484" spans="12:59" s="15" customFormat="1" x14ac:dyDescent="0.25">
      <c r="L484" s="14"/>
      <c r="S484" s="14"/>
      <c r="Z484" s="14"/>
      <c r="AG484" s="14"/>
      <c r="AN484" s="14"/>
      <c r="AU484" s="14"/>
      <c r="BB484" s="14"/>
      <c r="BC484" s="14"/>
      <c r="BG484" s="28"/>
    </row>
    <row r="485" spans="12:59" s="15" customFormat="1" x14ac:dyDescent="0.25">
      <c r="L485" s="14"/>
      <c r="S485" s="14"/>
      <c r="Z485" s="14"/>
      <c r="AG485" s="14"/>
      <c r="AN485" s="14"/>
      <c r="AU485" s="14"/>
      <c r="BB485" s="14"/>
      <c r="BC485" s="14"/>
      <c r="BG485" s="28"/>
    </row>
    <row r="486" spans="12:59" s="15" customFormat="1" x14ac:dyDescent="0.25">
      <c r="L486" s="14"/>
      <c r="S486" s="14"/>
      <c r="Z486" s="14"/>
      <c r="AG486" s="14"/>
      <c r="AN486" s="14"/>
      <c r="AU486" s="14"/>
      <c r="BB486" s="14"/>
      <c r="BC486" s="14"/>
      <c r="BG486" s="28"/>
    </row>
    <row r="487" spans="12:59" s="15" customFormat="1" x14ac:dyDescent="0.25">
      <c r="L487" s="14"/>
      <c r="S487" s="14"/>
      <c r="Z487" s="14"/>
      <c r="AG487" s="14"/>
      <c r="AN487" s="14"/>
      <c r="AU487" s="14"/>
      <c r="BB487" s="14"/>
      <c r="BC487" s="14"/>
      <c r="BG487" s="28"/>
    </row>
    <row r="488" spans="12:59" s="15" customFormat="1" x14ac:dyDescent="0.25">
      <c r="L488" s="14"/>
      <c r="S488" s="14"/>
      <c r="Z488" s="14"/>
      <c r="AG488" s="14"/>
      <c r="AN488" s="14"/>
      <c r="AU488" s="14"/>
      <c r="BB488" s="14"/>
      <c r="BC488" s="14"/>
      <c r="BG488" s="28"/>
    </row>
    <row r="489" spans="12:59" s="15" customFormat="1" x14ac:dyDescent="0.25">
      <c r="L489" s="14"/>
      <c r="S489" s="14"/>
      <c r="Z489" s="14"/>
      <c r="AG489" s="14"/>
      <c r="AN489" s="14"/>
      <c r="AU489" s="14"/>
      <c r="BB489" s="14"/>
      <c r="BC489" s="14"/>
      <c r="BG489" s="28"/>
    </row>
    <row r="490" spans="12:59" s="15" customFormat="1" x14ac:dyDescent="0.25">
      <c r="L490" s="14"/>
      <c r="S490" s="14"/>
      <c r="Z490" s="14"/>
      <c r="AG490" s="14"/>
      <c r="AN490" s="14"/>
      <c r="AU490" s="14"/>
      <c r="BB490" s="14"/>
      <c r="BC490" s="14"/>
      <c r="BG490" s="28"/>
    </row>
    <row r="491" spans="12:59" s="15" customFormat="1" x14ac:dyDescent="0.25">
      <c r="L491" s="14"/>
      <c r="S491" s="14"/>
      <c r="Z491" s="14"/>
      <c r="AG491" s="14"/>
      <c r="AN491" s="14"/>
      <c r="AU491" s="14"/>
      <c r="BB491" s="14"/>
      <c r="BC491" s="14"/>
      <c r="BG491" s="28"/>
    </row>
    <row r="492" spans="12:59" s="15" customFormat="1" x14ac:dyDescent="0.25">
      <c r="L492" s="14"/>
      <c r="S492" s="14"/>
      <c r="Z492" s="14"/>
      <c r="AG492" s="14"/>
      <c r="AN492" s="14"/>
      <c r="AU492" s="14"/>
      <c r="BB492" s="14"/>
      <c r="BC492" s="14"/>
      <c r="BG492" s="28"/>
    </row>
    <row r="493" spans="12:59" s="15" customFormat="1" x14ac:dyDescent="0.25">
      <c r="L493" s="14"/>
      <c r="S493" s="14"/>
      <c r="Z493" s="14"/>
      <c r="AG493" s="14"/>
      <c r="AN493" s="14"/>
      <c r="AU493" s="14"/>
      <c r="BB493" s="14"/>
      <c r="BC493" s="14"/>
      <c r="BG493" s="28"/>
    </row>
    <row r="494" spans="12:59" s="15" customFormat="1" x14ac:dyDescent="0.25">
      <c r="L494" s="14"/>
      <c r="S494" s="14"/>
      <c r="Z494" s="14"/>
      <c r="AG494" s="14"/>
      <c r="AN494" s="14"/>
      <c r="AU494" s="14"/>
      <c r="BB494" s="14"/>
      <c r="BC494" s="14"/>
      <c r="BG494" s="28"/>
    </row>
    <row r="495" spans="12:59" s="15" customFormat="1" x14ac:dyDescent="0.25">
      <c r="L495" s="14"/>
      <c r="S495" s="14"/>
      <c r="Z495" s="14"/>
      <c r="AG495" s="14"/>
      <c r="AN495" s="14"/>
      <c r="AU495" s="14"/>
      <c r="BB495" s="14"/>
      <c r="BC495" s="14"/>
      <c r="BG495" s="28"/>
    </row>
    <row r="496" spans="12:59" s="15" customFormat="1" x14ac:dyDescent="0.25">
      <c r="L496" s="14"/>
      <c r="S496" s="14"/>
      <c r="Z496" s="14"/>
      <c r="AG496" s="14"/>
      <c r="AN496" s="14"/>
      <c r="AU496" s="14"/>
      <c r="BB496" s="14"/>
      <c r="BC496" s="14"/>
      <c r="BG496" s="28"/>
    </row>
    <row r="497" spans="12:59" s="15" customFormat="1" x14ac:dyDescent="0.25">
      <c r="L497" s="14"/>
      <c r="S497" s="14"/>
      <c r="Z497" s="14"/>
      <c r="AG497" s="14"/>
      <c r="AN497" s="14"/>
      <c r="AU497" s="14"/>
      <c r="BB497" s="14"/>
      <c r="BC497" s="14"/>
      <c r="BG497" s="28"/>
    </row>
    <row r="498" spans="12:59" s="15" customFormat="1" x14ac:dyDescent="0.25">
      <c r="L498" s="14"/>
      <c r="S498" s="14"/>
      <c r="Z498" s="14"/>
      <c r="AG498" s="14"/>
      <c r="AN498" s="14"/>
      <c r="AU498" s="14"/>
      <c r="BB498" s="14"/>
      <c r="BC498" s="14"/>
      <c r="BG498" s="28"/>
    </row>
    <row r="499" spans="12:59" s="15" customFormat="1" x14ac:dyDescent="0.25">
      <c r="L499" s="14"/>
      <c r="S499" s="14"/>
      <c r="Z499" s="14"/>
      <c r="AG499" s="14"/>
      <c r="AN499" s="14"/>
      <c r="AU499" s="14"/>
      <c r="BB499" s="14"/>
      <c r="BC499" s="14"/>
      <c r="BG499" s="28"/>
    </row>
    <row r="500" spans="12:59" s="15" customFormat="1" x14ac:dyDescent="0.25">
      <c r="L500" s="14"/>
      <c r="S500" s="14"/>
      <c r="Z500" s="14"/>
      <c r="AG500" s="14"/>
      <c r="AN500" s="14"/>
      <c r="AU500" s="14"/>
      <c r="BB500" s="14"/>
      <c r="BC500" s="14"/>
      <c r="BG500" s="28"/>
    </row>
    <row r="501" spans="12:59" s="15" customFormat="1" x14ac:dyDescent="0.25">
      <c r="L501" s="14"/>
      <c r="S501" s="14"/>
      <c r="Z501" s="14"/>
      <c r="AG501" s="14"/>
      <c r="AN501" s="14"/>
      <c r="AU501" s="14"/>
      <c r="BB501" s="14"/>
      <c r="BC501" s="14"/>
      <c r="BG501" s="28"/>
    </row>
    <row r="502" spans="12:59" s="15" customFormat="1" x14ac:dyDescent="0.25">
      <c r="L502" s="14"/>
      <c r="S502" s="14"/>
      <c r="Z502" s="14"/>
      <c r="AG502" s="14"/>
      <c r="AN502" s="14"/>
      <c r="AU502" s="14"/>
      <c r="BB502" s="14"/>
      <c r="BC502" s="14"/>
      <c r="BG502" s="28"/>
    </row>
    <row r="503" spans="12:59" s="15" customFormat="1" x14ac:dyDescent="0.25">
      <c r="L503" s="14"/>
      <c r="S503" s="14"/>
      <c r="Z503" s="14"/>
      <c r="AG503" s="14"/>
      <c r="AN503" s="14"/>
      <c r="AU503" s="14"/>
      <c r="BB503" s="14"/>
      <c r="BC503" s="14"/>
      <c r="BG503" s="28"/>
    </row>
    <row r="504" spans="12:59" s="15" customFormat="1" x14ac:dyDescent="0.25">
      <c r="L504" s="14"/>
      <c r="S504" s="14"/>
      <c r="Z504" s="14"/>
      <c r="AG504" s="14"/>
      <c r="AN504" s="14"/>
      <c r="AU504" s="14"/>
      <c r="BB504" s="14"/>
      <c r="BC504" s="14"/>
      <c r="BG504" s="28"/>
    </row>
    <row r="505" spans="12:59" s="15" customFormat="1" x14ac:dyDescent="0.25">
      <c r="L505" s="14"/>
      <c r="S505" s="14"/>
      <c r="Z505" s="14"/>
      <c r="AG505" s="14"/>
      <c r="AN505" s="14"/>
      <c r="AU505" s="14"/>
      <c r="BB505" s="14"/>
      <c r="BC505" s="14"/>
      <c r="BG505" s="28"/>
    </row>
    <row r="506" spans="12:59" s="15" customFormat="1" x14ac:dyDescent="0.25">
      <c r="L506" s="14"/>
      <c r="S506" s="14"/>
      <c r="Z506" s="14"/>
      <c r="AG506" s="14"/>
      <c r="AN506" s="14"/>
      <c r="AU506" s="14"/>
      <c r="BB506" s="14"/>
      <c r="BC506" s="14"/>
      <c r="BG506" s="28"/>
    </row>
    <row r="507" spans="12:59" s="15" customFormat="1" x14ac:dyDescent="0.25">
      <c r="L507" s="14"/>
      <c r="S507" s="14"/>
      <c r="Z507" s="14"/>
      <c r="AG507" s="14"/>
      <c r="AN507" s="14"/>
      <c r="AU507" s="14"/>
      <c r="BB507" s="14"/>
      <c r="BC507" s="14"/>
      <c r="BG507" s="28"/>
    </row>
    <row r="508" spans="12:59" s="15" customFormat="1" x14ac:dyDescent="0.25">
      <c r="L508" s="14"/>
      <c r="S508" s="14"/>
      <c r="Z508" s="14"/>
      <c r="AG508" s="14"/>
      <c r="AN508" s="14"/>
      <c r="AU508" s="14"/>
      <c r="BB508" s="14"/>
      <c r="BC508" s="14"/>
      <c r="BG508" s="28"/>
    </row>
    <row r="509" spans="12:59" s="15" customFormat="1" x14ac:dyDescent="0.25">
      <c r="L509" s="14"/>
      <c r="S509" s="14"/>
      <c r="Z509" s="14"/>
      <c r="AG509" s="14"/>
      <c r="AN509" s="14"/>
      <c r="AU509" s="14"/>
      <c r="BB509" s="14"/>
      <c r="BC509" s="14"/>
      <c r="BG509" s="28"/>
    </row>
    <row r="510" spans="12:59" s="15" customFormat="1" x14ac:dyDescent="0.25">
      <c r="L510" s="14"/>
      <c r="S510" s="14"/>
      <c r="Z510" s="14"/>
      <c r="AG510" s="14"/>
      <c r="AN510" s="14"/>
      <c r="AU510" s="14"/>
      <c r="BB510" s="14"/>
      <c r="BC510" s="14"/>
      <c r="BG510" s="28"/>
    </row>
    <row r="511" spans="12:59" s="15" customFormat="1" x14ac:dyDescent="0.25">
      <c r="L511" s="14"/>
      <c r="S511" s="14"/>
      <c r="Z511" s="14"/>
      <c r="AG511" s="14"/>
      <c r="AN511" s="14"/>
      <c r="AU511" s="14"/>
      <c r="BB511" s="14"/>
      <c r="BC511" s="14"/>
      <c r="BG511" s="28"/>
    </row>
    <row r="512" spans="12:59" s="15" customFormat="1" x14ac:dyDescent="0.25">
      <c r="L512" s="14"/>
      <c r="S512" s="14"/>
      <c r="Z512" s="14"/>
      <c r="AG512" s="14"/>
      <c r="AN512" s="14"/>
      <c r="AU512" s="14"/>
      <c r="BB512" s="14"/>
      <c r="BC512" s="14"/>
      <c r="BG512" s="28"/>
    </row>
    <row r="513" spans="12:59" s="15" customFormat="1" x14ac:dyDescent="0.25">
      <c r="L513" s="14"/>
      <c r="S513" s="14"/>
      <c r="Z513" s="14"/>
      <c r="AG513" s="14"/>
      <c r="AN513" s="14"/>
      <c r="AU513" s="14"/>
      <c r="BB513" s="14"/>
      <c r="BC513" s="14"/>
      <c r="BG513" s="28"/>
    </row>
    <row r="514" spans="12:59" s="15" customFormat="1" x14ac:dyDescent="0.25">
      <c r="L514" s="14"/>
      <c r="S514" s="14"/>
      <c r="Z514" s="14"/>
      <c r="AG514" s="14"/>
      <c r="AN514" s="14"/>
      <c r="AU514" s="14"/>
      <c r="BB514" s="14"/>
      <c r="BC514" s="14"/>
      <c r="BG514" s="28"/>
    </row>
    <row r="515" spans="12:59" s="15" customFormat="1" x14ac:dyDescent="0.25">
      <c r="L515" s="14"/>
      <c r="S515" s="14"/>
      <c r="Z515" s="14"/>
      <c r="AG515" s="14"/>
      <c r="AN515" s="14"/>
      <c r="AU515" s="14"/>
      <c r="BB515" s="14"/>
      <c r="BC515" s="14"/>
      <c r="BG515" s="28"/>
    </row>
    <row r="516" spans="12:59" s="15" customFormat="1" x14ac:dyDescent="0.25">
      <c r="L516" s="14"/>
      <c r="S516" s="14"/>
      <c r="Z516" s="14"/>
      <c r="AG516" s="14"/>
      <c r="AN516" s="14"/>
      <c r="AU516" s="14"/>
      <c r="BB516" s="14"/>
      <c r="BC516" s="14"/>
      <c r="BG516" s="28"/>
    </row>
    <row r="517" spans="12:59" s="15" customFormat="1" x14ac:dyDescent="0.25">
      <c r="L517" s="14"/>
      <c r="S517" s="14"/>
      <c r="Z517" s="14"/>
      <c r="AG517" s="14"/>
      <c r="AN517" s="14"/>
      <c r="AU517" s="14"/>
      <c r="BB517" s="14"/>
      <c r="BC517" s="14"/>
      <c r="BG517" s="28"/>
    </row>
    <row r="518" spans="12:59" s="15" customFormat="1" x14ac:dyDescent="0.25">
      <c r="L518" s="14"/>
      <c r="S518" s="14"/>
      <c r="Z518" s="14"/>
      <c r="AG518" s="14"/>
      <c r="AN518" s="14"/>
      <c r="AU518" s="14"/>
      <c r="BB518" s="14"/>
      <c r="BC518" s="14"/>
      <c r="BG518" s="28"/>
    </row>
    <row r="519" spans="12:59" s="15" customFormat="1" x14ac:dyDescent="0.25">
      <c r="L519" s="14"/>
      <c r="S519" s="14"/>
      <c r="Z519" s="14"/>
      <c r="AG519" s="14"/>
      <c r="AN519" s="14"/>
      <c r="AU519" s="14"/>
      <c r="BB519" s="14"/>
      <c r="BC519" s="14"/>
      <c r="BG519" s="28"/>
    </row>
    <row r="520" spans="12:59" s="15" customFormat="1" x14ac:dyDescent="0.25">
      <c r="L520" s="14"/>
      <c r="S520" s="14"/>
      <c r="Z520" s="14"/>
      <c r="AG520" s="14"/>
      <c r="AN520" s="14"/>
      <c r="AU520" s="14"/>
      <c r="BB520" s="14"/>
      <c r="BC520" s="14"/>
      <c r="BG520" s="28"/>
    </row>
    <row r="521" spans="12:59" s="15" customFormat="1" x14ac:dyDescent="0.25">
      <c r="L521" s="14"/>
      <c r="S521" s="14"/>
      <c r="Z521" s="14"/>
      <c r="AG521" s="14"/>
      <c r="AN521" s="14"/>
      <c r="AU521" s="14"/>
      <c r="BB521" s="14"/>
      <c r="BC521" s="14"/>
      <c r="BG521" s="28"/>
    </row>
    <row r="522" spans="12:59" s="15" customFormat="1" x14ac:dyDescent="0.25">
      <c r="L522" s="14"/>
      <c r="S522" s="14"/>
      <c r="Z522" s="14"/>
      <c r="AG522" s="14"/>
      <c r="AN522" s="14"/>
      <c r="AU522" s="14"/>
      <c r="BB522" s="14"/>
      <c r="BC522" s="14"/>
      <c r="BG522" s="28"/>
    </row>
    <row r="523" spans="12:59" s="15" customFormat="1" x14ac:dyDescent="0.25">
      <c r="L523" s="14"/>
      <c r="S523" s="14"/>
      <c r="Z523" s="14"/>
      <c r="AG523" s="14"/>
      <c r="AN523" s="14"/>
      <c r="AU523" s="14"/>
      <c r="BB523" s="14"/>
      <c r="BC523" s="14"/>
      <c r="BG523" s="28"/>
    </row>
    <row r="524" spans="12:59" s="15" customFormat="1" x14ac:dyDescent="0.25">
      <c r="L524" s="14"/>
      <c r="S524" s="14"/>
      <c r="Z524" s="14"/>
      <c r="AG524" s="14"/>
      <c r="AN524" s="14"/>
      <c r="AU524" s="14"/>
      <c r="BB524" s="14"/>
      <c r="BC524" s="14"/>
      <c r="BG524" s="28"/>
    </row>
    <row r="525" spans="12:59" s="15" customFormat="1" x14ac:dyDescent="0.25">
      <c r="L525" s="14"/>
      <c r="S525" s="14"/>
      <c r="Z525" s="14"/>
      <c r="AG525" s="14"/>
      <c r="AN525" s="14"/>
      <c r="AU525" s="14"/>
      <c r="BB525" s="14"/>
      <c r="BC525" s="14"/>
      <c r="BG525" s="28"/>
    </row>
    <row r="526" spans="12:59" s="15" customFormat="1" x14ac:dyDescent="0.25">
      <c r="L526" s="14"/>
      <c r="S526" s="14"/>
      <c r="Z526" s="14"/>
      <c r="AG526" s="14"/>
      <c r="AN526" s="14"/>
      <c r="AU526" s="14"/>
      <c r="BB526" s="14"/>
      <c r="BC526" s="14"/>
      <c r="BG526" s="28"/>
    </row>
    <row r="527" spans="12:59" s="15" customFormat="1" x14ac:dyDescent="0.25">
      <c r="L527" s="14"/>
      <c r="S527" s="14"/>
      <c r="Z527" s="14"/>
      <c r="AG527" s="14"/>
      <c r="AN527" s="14"/>
      <c r="AU527" s="14"/>
      <c r="BB527" s="14"/>
      <c r="BC527" s="14"/>
      <c r="BG527" s="28"/>
    </row>
    <row r="528" spans="12:59" s="15" customFormat="1" x14ac:dyDescent="0.25">
      <c r="L528" s="14"/>
      <c r="S528" s="14"/>
      <c r="Z528" s="14"/>
      <c r="AG528" s="14"/>
      <c r="AN528" s="14"/>
      <c r="AU528" s="14"/>
      <c r="BB528" s="14"/>
      <c r="BC528" s="14"/>
      <c r="BG528" s="28"/>
    </row>
    <row r="529" spans="12:59" s="15" customFormat="1" x14ac:dyDescent="0.25">
      <c r="L529" s="14"/>
      <c r="S529" s="14"/>
      <c r="Z529" s="14"/>
      <c r="AG529" s="14"/>
      <c r="AN529" s="14"/>
      <c r="AU529" s="14"/>
      <c r="BB529" s="14"/>
      <c r="BC529" s="14"/>
      <c r="BG529" s="28"/>
    </row>
    <row r="530" spans="12:59" s="15" customFormat="1" x14ac:dyDescent="0.25">
      <c r="L530" s="14"/>
      <c r="S530" s="14"/>
      <c r="Z530" s="14"/>
      <c r="AG530" s="14"/>
      <c r="AN530" s="14"/>
      <c r="AU530" s="14"/>
      <c r="BB530" s="14"/>
      <c r="BC530" s="14"/>
      <c r="BG530" s="28"/>
    </row>
    <row r="531" spans="12:59" s="15" customFormat="1" x14ac:dyDescent="0.25">
      <c r="L531" s="14"/>
      <c r="S531" s="14"/>
      <c r="Z531" s="14"/>
      <c r="AG531" s="14"/>
      <c r="AN531" s="14"/>
      <c r="AU531" s="14"/>
      <c r="BB531" s="14"/>
      <c r="BC531" s="14"/>
      <c r="BG531" s="28"/>
    </row>
    <row r="532" spans="12:59" s="15" customFormat="1" x14ac:dyDescent="0.25">
      <c r="L532" s="14"/>
      <c r="S532" s="14"/>
      <c r="Z532" s="14"/>
      <c r="AG532" s="14"/>
      <c r="AN532" s="14"/>
      <c r="AU532" s="14"/>
      <c r="BB532" s="14"/>
      <c r="BC532" s="14"/>
      <c r="BG532" s="28"/>
    </row>
    <row r="533" spans="12:59" s="15" customFormat="1" x14ac:dyDescent="0.25">
      <c r="L533" s="14"/>
      <c r="S533" s="14"/>
      <c r="Z533" s="14"/>
      <c r="AG533" s="14"/>
      <c r="AN533" s="14"/>
      <c r="AU533" s="14"/>
      <c r="BB533" s="14"/>
      <c r="BC533" s="14"/>
      <c r="BG533" s="28"/>
    </row>
    <row r="534" spans="12:59" s="15" customFormat="1" x14ac:dyDescent="0.25">
      <c r="L534" s="14"/>
      <c r="S534" s="14"/>
      <c r="Z534" s="14"/>
      <c r="AG534" s="14"/>
      <c r="AN534" s="14"/>
      <c r="AU534" s="14"/>
      <c r="BB534" s="14"/>
      <c r="BC534" s="14"/>
      <c r="BG534" s="28"/>
    </row>
    <row r="535" spans="12:59" s="15" customFormat="1" x14ac:dyDescent="0.25">
      <c r="L535" s="14"/>
      <c r="S535" s="14"/>
      <c r="Z535" s="14"/>
      <c r="AG535" s="14"/>
      <c r="AN535" s="14"/>
      <c r="AU535" s="14"/>
      <c r="BB535" s="14"/>
      <c r="BC535" s="14"/>
      <c r="BG535" s="28"/>
    </row>
    <row r="536" spans="12:59" s="15" customFormat="1" x14ac:dyDescent="0.25">
      <c r="L536" s="14"/>
      <c r="S536" s="14"/>
      <c r="Z536" s="14"/>
      <c r="AG536" s="14"/>
      <c r="AN536" s="14"/>
      <c r="AU536" s="14"/>
      <c r="BB536" s="14"/>
      <c r="BC536" s="14"/>
      <c r="BG536" s="28"/>
    </row>
    <row r="537" spans="12:59" s="15" customFormat="1" x14ac:dyDescent="0.25">
      <c r="L537" s="14"/>
      <c r="S537" s="14"/>
      <c r="Z537" s="14"/>
      <c r="AG537" s="14"/>
      <c r="AN537" s="14"/>
      <c r="AU537" s="14"/>
      <c r="BB537" s="14"/>
      <c r="BC537" s="14"/>
      <c r="BG537" s="28"/>
    </row>
    <row r="538" spans="12:59" s="15" customFormat="1" x14ac:dyDescent="0.25">
      <c r="L538" s="14"/>
      <c r="S538" s="14"/>
      <c r="Z538" s="14"/>
      <c r="AG538" s="14"/>
      <c r="AN538" s="14"/>
      <c r="AU538" s="14"/>
      <c r="BB538" s="14"/>
      <c r="BC538" s="14"/>
      <c r="BG538" s="28"/>
    </row>
    <row r="539" spans="12:59" s="15" customFormat="1" x14ac:dyDescent="0.25">
      <c r="L539" s="14"/>
      <c r="S539" s="14"/>
      <c r="Z539" s="14"/>
      <c r="AG539" s="14"/>
      <c r="AN539" s="14"/>
      <c r="AU539" s="14"/>
      <c r="BB539" s="14"/>
      <c r="BC539" s="14"/>
      <c r="BG539" s="28"/>
    </row>
    <row r="540" spans="12:59" s="15" customFormat="1" x14ac:dyDescent="0.25">
      <c r="L540" s="14"/>
      <c r="S540" s="14"/>
      <c r="Z540" s="14"/>
      <c r="AG540" s="14"/>
      <c r="AN540" s="14"/>
      <c r="AU540" s="14"/>
      <c r="BB540" s="14"/>
      <c r="BC540" s="14"/>
      <c r="BG540" s="28"/>
    </row>
    <row r="541" spans="12:59" s="15" customFormat="1" x14ac:dyDescent="0.25">
      <c r="L541" s="14"/>
      <c r="S541" s="14"/>
      <c r="Z541" s="14"/>
      <c r="AG541" s="14"/>
      <c r="AN541" s="14"/>
      <c r="AU541" s="14"/>
      <c r="BB541" s="14"/>
      <c r="BC541" s="14"/>
      <c r="BG541" s="28"/>
    </row>
    <row r="542" spans="12:59" s="15" customFormat="1" x14ac:dyDescent="0.25">
      <c r="L542" s="14"/>
      <c r="S542" s="14"/>
      <c r="Z542" s="14"/>
      <c r="AG542" s="14"/>
      <c r="AN542" s="14"/>
      <c r="AU542" s="14"/>
      <c r="BB542" s="14"/>
      <c r="BC542" s="14"/>
      <c r="BG542" s="28"/>
    </row>
    <row r="543" spans="12:59" s="15" customFormat="1" x14ac:dyDescent="0.25">
      <c r="L543" s="14"/>
      <c r="S543" s="14"/>
      <c r="Z543" s="14"/>
      <c r="AG543" s="14"/>
      <c r="AN543" s="14"/>
      <c r="AU543" s="14"/>
      <c r="BB543" s="14"/>
      <c r="BC543" s="14"/>
      <c r="BG543" s="28"/>
    </row>
    <row r="544" spans="12:59" s="15" customFormat="1" x14ac:dyDescent="0.25">
      <c r="L544" s="14"/>
      <c r="S544" s="14"/>
      <c r="Z544" s="14"/>
      <c r="AG544" s="14"/>
      <c r="AN544" s="14"/>
      <c r="AU544" s="14"/>
      <c r="BB544" s="14"/>
      <c r="BC544" s="14"/>
      <c r="BG544" s="28"/>
    </row>
    <row r="545" spans="12:59" s="15" customFormat="1" x14ac:dyDescent="0.25">
      <c r="L545" s="14"/>
      <c r="S545" s="14"/>
      <c r="Z545" s="14"/>
      <c r="AG545" s="14"/>
      <c r="AN545" s="14"/>
      <c r="AU545" s="14"/>
      <c r="BB545" s="14"/>
      <c r="BC545" s="14"/>
      <c r="BG545" s="28"/>
    </row>
    <row r="546" spans="12:59" s="15" customFormat="1" x14ac:dyDescent="0.25">
      <c r="L546" s="14"/>
      <c r="S546" s="14"/>
      <c r="Z546" s="14"/>
      <c r="AG546" s="14"/>
      <c r="AN546" s="14"/>
      <c r="AU546" s="14"/>
      <c r="BB546" s="14"/>
      <c r="BC546" s="14"/>
      <c r="BG546" s="28"/>
    </row>
    <row r="547" spans="12:59" s="15" customFormat="1" x14ac:dyDescent="0.25">
      <c r="L547" s="14"/>
      <c r="S547" s="14"/>
      <c r="Z547" s="14"/>
      <c r="AG547" s="14"/>
      <c r="AN547" s="14"/>
      <c r="AU547" s="14"/>
      <c r="BB547" s="14"/>
      <c r="BC547" s="14"/>
      <c r="BG547" s="28"/>
    </row>
    <row r="548" spans="12:59" s="15" customFormat="1" x14ac:dyDescent="0.25">
      <c r="L548" s="14"/>
      <c r="S548" s="14"/>
      <c r="Z548" s="14"/>
      <c r="AG548" s="14"/>
      <c r="AN548" s="14"/>
      <c r="AU548" s="14"/>
      <c r="BB548" s="14"/>
      <c r="BC548" s="14"/>
      <c r="BG548" s="28"/>
    </row>
    <row r="549" spans="12:59" s="15" customFormat="1" x14ac:dyDescent="0.25">
      <c r="L549" s="14"/>
      <c r="S549" s="14"/>
      <c r="Z549" s="14"/>
      <c r="AG549" s="14"/>
      <c r="AN549" s="14"/>
      <c r="AU549" s="14"/>
      <c r="BB549" s="14"/>
      <c r="BC549" s="14"/>
      <c r="BG549" s="28"/>
    </row>
    <row r="550" spans="12:59" s="15" customFormat="1" x14ac:dyDescent="0.25">
      <c r="L550" s="14"/>
      <c r="S550" s="14"/>
      <c r="Z550" s="14"/>
      <c r="AG550" s="14"/>
      <c r="AN550" s="14"/>
      <c r="AU550" s="14"/>
      <c r="BB550" s="14"/>
      <c r="BC550" s="14"/>
      <c r="BG550" s="28"/>
    </row>
    <row r="551" spans="12:59" s="15" customFormat="1" x14ac:dyDescent="0.25">
      <c r="L551" s="14"/>
      <c r="S551" s="14"/>
      <c r="Z551" s="14"/>
      <c r="AG551" s="14"/>
      <c r="AN551" s="14"/>
      <c r="AU551" s="14"/>
      <c r="BB551" s="14"/>
      <c r="BC551" s="14"/>
      <c r="BG551" s="28"/>
    </row>
    <row r="552" spans="12:59" s="15" customFormat="1" x14ac:dyDescent="0.25">
      <c r="L552" s="14"/>
      <c r="S552" s="14"/>
      <c r="Z552" s="14"/>
      <c r="AG552" s="14"/>
      <c r="AN552" s="14"/>
      <c r="AU552" s="14"/>
      <c r="BB552" s="14"/>
      <c r="BC552" s="14"/>
      <c r="BG552" s="28"/>
    </row>
    <row r="553" spans="12:59" s="15" customFormat="1" x14ac:dyDescent="0.25">
      <c r="L553" s="14"/>
      <c r="S553" s="14"/>
      <c r="Z553" s="14"/>
      <c r="AG553" s="14"/>
      <c r="AN553" s="14"/>
      <c r="AU553" s="14"/>
      <c r="BB553" s="14"/>
      <c r="BC553" s="14"/>
      <c r="BG553" s="28"/>
    </row>
    <row r="554" spans="12:59" s="15" customFormat="1" x14ac:dyDescent="0.25">
      <c r="L554" s="14"/>
      <c r="S554" s="14"/>
      <c r="Z554" s="14"/>
      <c r="AG554" s="14"/>
      <c r="AN554" s="14"/>
      <c r="AU554" s="14"/>
      <c r="BB554" s="14"/>
      <c r="BC554" s="14"/>
      <c r="BG554" s="28"/>
    </row>
    <row r="555" spans="12:59" s="15" customFormat="1" x14ac:dyDescent="0.25">
      <c r="L555" s="14"/>
      <c r="S555" s="14"/>
      <c r="Z555" s="14"/>
      <c r="AG555" s="14"/>
      <c r="AN555" s="14"/>
      <c r="AU555" s="14"/>
      <c r="BB555" s="14"/>
      <c r="BC555" s="14"/>
      <c r="BG555" s="28"/>
    </row>
    <row r="556" spans="12:59" s="15" customFormat="1" x14ac:dyDescent="0.25">
      <c r="L556" s="14"/>
      <c r="S556" s="14"/>
      <c r="Z556" s="14"/>
      <c r="AG556" s="14"/>
      <c r="AN556" s="14"/>
      <c r="AU556" s="14"/>
      <c r="BB556" s="14"/>
      <c r="BC556" s="14"/>
      <c r="BG556" s="28"/>
    </row>
    <row r="557" spans="12:59" s="15" customFormat="1" x14ac:dyDescent="0.25">
      <c r="L557" s="14"/>
      <c r="S557" s="14"/>
      <c r="Z557" s="14"/>
      <c r="AG557" s="14"/>
      <c r="AN557" s="14"/>
      <c r="AU557" s="14"/>
      <c r="BB557" s="14"/>
      <c r="BC557" s="14"/>
      <c r="BG557" s="28"/>
    </row>
    <row r="558" spans="12:59" s="15" customFormat="1" x14ac:dyDescent="0.25">
      <c r="L558" s="14"/>
      <c r="S558" s="14"/>
      <c r="Z558" s="14"/>
      <c r="AG558" s="14"/>
      <c r="AN558" s="14"/>
      <c r="AU558" s="14"/>
      <c r="BB558" s="14"/>
      <c r="BC558" s="14"/>
      <c r="BG558" s="28"/>
    </row>
    <row r="559" spans="12:59" s="15" customFormat="1" x14ac:dyDescent="0.25">
      <c r="L559" s="14"/>
      <c r="S559" s="14"/>
      <c r="Z559" s="14"/>
      <c r="AG559" s="14"/>
      <c r="AN559" s="14"/>
      <c r="AU559" s="14"/>
      <c r="BB559" s="14"/>
      <c r="BC559" s="14"/>
      <c r="BG559" s="28"/>
    </row>
    <row r="560" spans="12:59" s="15" customFormat="1" x14ac:dyDescent="0.25">
      <c r="L560" s="14"/>
      <c r="S560" s="14"/>
      <c r="Z560" s="14"/>
      <c r="AG560" s="14"/>
      <c r="AN560" s="14"/>
      <c r="AU560" s="14"/>
      <c r="BB560" s="14"/>
      <c r="BC560" s="14"/>
      <c r="BG560" s="28"/>
    </row>
    <row r="561" spans="12:59" s="15" customFormat="1" x14ac:dyDescent="0.25">
      <c r="L561" s="14"/>
      <c r="S561" s="14"/>
      <c r="Z561" s="14"/>
      <c r="AG561" s="14"/>
      <c r="AN561" s="14"/>
      <c r="AU561" s="14"/>
      <c r="BB561" s="14"/>
      <c r="BC561" s="14"/>
      <c r="BG561" s="28"/>
    </row>
    <row r="562" spans="12:59" s="15" customFormat="1" x14ac:dyDescent="0.25">
      <c r="L562" s="14"/>
      <c r="S562" s="14"/>
      <c r="Z562" s="14"/>
      <c r="AG562" s="14"/>
      <c r="AN562" s="14"/>
      <c r="AU562" s="14"/>
      <c r="BB562" s="14"/>
      <c r="BC562" s="14"/>
      <c r="BG562" s="28"/>
    </row>
    <row r="563" spans="12:59" s="15" customFormat="1" x14ac:dyDescent="0.25">
      <c r="L563" s="14"/>
      <c r="S563" s="14"/>
      <c r="Z563" s="14"/>
      <c r="AG563" s="14"/>
      <c r="AN563" s="14"/>
      <c r="AU563" s="14"/>
      <c r="BB563" s="14"/>
      <c r="BC563" s="14"/>
      <c r="BG563" s="28"/>
    </row>
    <row r="564" spans="12:59" s="15" customFormat="1" x14ac:dyDescent="0.25">
      <c r="L564" s="14"/>
      <c r="S564" s="14"/>
      <c r="Z564" s="14"/>
      <c r="AG564" s="14"/>
      <c r="AN564" s="14"/>
      <c r="AU564" s="14"/>
      <c r="BB564" s="14"/>
      <c r="BC564" s="14"/>
      <c r="BG564" s="28"/>
    </row>
    <row r="565" spans="12:59" s="15" customFormat="1" x14ac:dyDescent="0.25">
      <c r="L565" s="14"/>
      <c r="S565" s="14"/>
      <c r="Z565" s="14"/>
      <c r="AG565" s="14"/>
      <c r="AN565" s="14"/>
      <c r="AU565" s="14"/>
      <c r="BB565" s="14"/>
      <c r="BC565" s="14"/>
      <c r="BG565" s="28"/>
    </row>
    <row r="566" spans="12:59" s="15" customFormat="1" x14ac:dyDescent="0.25">
      <c r="L566" s="14"/>
      <c r="S566" s="14"/>
      <c r="Z566" s="14"/>
      <c r="AG566" s="14"/>
      <c r="AN566" s="14"/>
      <c r="AU566" s="14"/>
      <c r="BB566" s="14"/>
      <c r="BC566" s="14"/>
      <c r="BG566" s="28"/>
    </row>
    <row r="567" spans="12:59" s="15" customFormat="1" x14ac:dyDescent="0.25">
      <c r="L567" s="14"/>
      <c r="S567" s="14"/>
      <c r="Z567" s="14"/>
      <c r="AG567" s="14"/>
      <c r="AN567" s="14"/>
      <c r="AU567" s="14"/>
      <c r="BB567" s="14"/>
      <c r="BC567" s="14"/>
      <c r="BG567" s="28"/>
    </row>
    <row r="568" spans="12:59" s="15" customFormat="1" x14ac:dyDescent="0.25">
      <c r="L568" s="14"/>
      <c r="S568" s="14"/>
      <c r="Z568" s="14"/>
      <c r="AG568" s="14"/>
      <c r="AN568" s="14"/>
      <c r="AU568" s="14"/>
      <c r="BB568" s="14"/>
      <c r="BC568" s="14"/>
      <c r="BG568" s="28"/>
    </row>
    <row r="569" spans="12:59" s="15" customFormat="1" x14ac:dyDescent="0.25">
      <c r="L569" s="14"/>
      <c r="S569" s="14"/>
      <c r="Z569" s="14"/>
      <c r="AG569" s="14"/>
      <c r="AN569" s="14"/>
      <c r="AU569" s="14"/>
      <c r="BB569" s="14"/>
      <c r="BC569" s="14"/>
      <c r="BG569" s="28"/>
    </row>
    <row r="570" spans="12:59" s="15" customFormat="1" x14ac:dyDescent="0.25">
      <c r="L570" s="14"/>
      <c r="S570" s="14"/>
      <c r="Z570" s="14"/>
      <c r="AG570" s="14"/>
      <c r="AN570" s="14"/>
      <c r="AU570" s="14"/>
      <c r="BB570" s="14"/>
      <c r="BC570" s="14"/>
      <c r="BG570" s="28"/>
    </row>
    <row r="571" spans="12:59" s="15" customFormat="1" x14ac:dyDescent="0.25">
      <c r="L571" s="14"/>
      <c r="S571" s="14"/>
      <c r="Z571" s="14"/>
      <c r="AG571" s="14"/>
      <c r="AN571" s="14"/>
      <c r="AU571" s="14"/>
      <c r="BB571" s="14"/>
      <c r="BC571" s="14"/>
      <c r="BG571" s="28"/>
    </row>
    <row r="572" spans="12:59" s="15" customFormat="1" x14ac:dyDescent="0.25">
      <c r="L572" s="14"/>
      <c r="S572" s="14"/>
      <c r="Z572" s="14"/>
      <c r="AG572" s="14"/>
      <c r="AN572" s="14"/>
      <c r="AU572" s="14"/>
      <c r="BB572" s="14"/>
      <c r="BC572" s="14"/>
      <c r="BG572" s="28"/>
    </row>
    <row r="573" spans="12:59" s="15" customFormat="1" x14ac:dyDescent="0.25">
      <c r="L573" s="14"/>
      <c r="S573" s="14"/>
      <c r="Z573" s="14"/>
      <c r="AG573" s="14"/>
      <c r="AN573" s="14"/>
      <c r="AU573" s="14"/>
      <c r="BB573" s="14"/>
      <c r="BC573" s="14"/>
      <c r="BG573" s="28"/>
    </row>
    <row r="574" spans="12:59" s="15" customFormat="1" x14ac:dyDescent="0.25">
      <c r="L574" s="14"/>
      <c r="S574" s="14"/>
      <c r="Z574" s="14"/>
      <c r="AG574" s="14"/>
      <c r="AN574" s="14"/>
      <c r="AU574" s="14"/>
      <c r="BB574" s="14"/>
      <c r="BC574" s="14"/>
      <c r="BG574" s="28"/>
    </row>
    <row r="575" spans="12:59" s="15" customFormat="1" x14ac:dyDescent="0.25">
      <c r="L575" s="14"/>
      <c r="S575" s="14"/>
      <c r="Z575" s="14"/>
      <c r="AG575" s="14"/>
      <c r="AN575" s="14"/>
      <c r="AU575" s="14"/>
      <c r="BB575" s="14"/>
      <c r="BC575" s="14"/>
      <c r="BG575" s="28"/>
    </row>
    <row r="576" spans="12:59" s="15" customFormat="1" x14ac:dyDescent="0.25">
      <c r="L576" s="14"/>
      <c r="S576" s="14"/>
      <c r="Z576" s="14"/>
      <c r="AG576" s="14"/>
      <c r="AN576" s="14"/>
      <c r="AU576" s="14"/>
      <c r="BB576" s="14"/>
      <c r="BC576" s="14"/>
      <c r="BG576" s="28"/>
    </row>
    <row r="577" spans="12:59" s="15" customFormat="1" x14ac:dyDescent="0.25">
      <c r="L577" s="14"/>
      <c r="S577" s="14"/>
      <c r="Z577" s="14"/>
      <c r="AG577" s="14"/>
      <c r="AN577" s="14"/>
      <c r="AU577" s="14"/>
      <c r="BB577" s="14"/>
      <c r="BC577" s="14"/>
      <c r="BG577" s="28"/>
    </row>
    <row r="578" spans="12:59" s="15" customFormat="1" x14ac:dyDescent="0.25">
      <c r="L578" s="14"/>
      <c r="S578" s="14"/>
      <c r="Z578" s="14"/>
      <c r="AG578" s="14"/>
      <c r="AN578" s="14"/>
      <c r="AU578" s="14"/>
      <c r="BB578" s="14"/>
      <c r="BC578" s="14"/>
      <c r="BG578" s="28"/>
    </row>
    <row r="579" spans="12:59" s="15" customFormat="1" x14ac:dyDescent="0.25">
      <c r="L579" s="14"/>
      <c r="S579" s="14"/>
      <c r="Z579" s="14"/>
      <c r="AG579" s="14"/>
      <c r="AN579" s="14"/>
      <c r="AU579" s="14"/>
      <c r="BB579" s="14"/>
      <c r="BC579" s="14"/>
      <c r="BG579" s="28"/>
    </row>
    <row r="580" spans="12:59" s="15" customFormat="1" x14ac:dyDescent="0.25">
      <c r="L580" s="14"/>
      <c r="S580" s="14"/>
      <c r="Z580" s="14"/>
      <c r="AG580" s="14"/>
      <c r="AN580" s="14"/>
      <c r="AU580" s="14"/>
      <c r="BB580" s="14"/>
      <c r="BC580" s="14"/>
      <c r="BG580" s="28"/>
    </row>
    <row r="581" spans="12:59" s="15" customFormat="1" x14ac:dyDescent="0.25">
      <c r="L581" s="14"/>
      <c r="S581" s="14"/>
      <c r="Z581" s="14"/>
      <c r="AG581" s="14"/>
      <c r="AN581" s="14"/>
      <c r="AU581" s="14"/>
      <c r="BB581" s="14"/>
      <c r="BC581" s="14"/>
      <c r="BG581" s="28"/>
    </row>
    <row r="582" spans="12:59" s="15" customFormat="1" x14ac:dyDescent="0.25">
      <c r="L582" s="14"/>
      <c r="S582" s="14"/>
      <c r="Z582" s="14"/>
      <c r="AG582" s="14"/>
      <c r="AN582" s="14"/>
      <c r="AU582" s="14"/>
      <c r="BB582" s="14"/>
      <c r="BC582" s="14"/>
      <c r="BG582" s="28"/>
    </row>
    <row r="583" spans="12:59" s="15" customFormat="1" x14ac:dyDescent="0.25">
      <c r="L583" s="14"/>
      <c r="S583" s="14"/>
      <c r="Z583" s="14"/>
      <c r="AG583" s="14"/>
      <c r="AN583" s="14"/>
      <c r="AU583" s="14"/>
      <c r="BB583" s="14"/>
      <c r="BC583" s="14"/>
      <c r="BG583" s="28"/>
    </row>
    <row r="584" spans="12:59" s="15" customFormat="1" x14ac:dyDescent="0.25">
      <c r="L584" s="14"/>
      <c r="S584" s="14"/>
      <c r="Z584" s="14"/>
      <c r="AG584" s="14"/>
      <c r="AN584" s="14"/>
      <c r="AU584" s="14"/>
      <c r="BB584" s="14"/>
      <c r="BC584" s="14"/>
      <c r="BG584" s="28"/>
    </row>
    <row r="585" spans="12:59" s="15" customFormat="1" x14ac:dyDescent="0.25">
      <c r="L585" s="14"/>
      <c r="S585" s="14"/>
      <c r="Z585" s="14"/>
      <c r="AG585" s="14"/>
      <c r="AN585" s="14"/>
      <c r="AU585" s="14"/>
      <c r="BB585" s="14"/>
      <c r="BC585" s="14"/>
      <c r="BG585" s="28"/>
    </row>
    <row r="586" spans="12:59" s="15" customFormat="1" x14ac:dyDescent="0.25">
      <c r="L586" s="14"/>
      <c r="S586" s="14"/>
      <c r="Z586" s="14"/>
      <c r="AG586" s="14"/>
      <c r="AN586" s="14"/>
      <c r="AU586" s="14"/>
      <c r="BB586" s="14"/>
      <c r="BC586" s="14"/>
      <c r="BG586" s="28"/>
    </row>
    <row r="587" spans="12:59" s="15" customFormat="1" x14ac:dyDescent="0.25">
      <c r="L587" s="14"/>
      <c r="S587" s="14"/>
      <c r="Z587" s="14"/>
      <c r="AG587" s="14"/>
      <c r="AN587" s="14"/>
      <c r="AU587" s="14"/>
      <c r="BB587" s="14"/>
      <c r="BC587" s="14"/>
      <c r="BG587" s="28"/>
    </row>
    <row r="588" spans="12:59" s="15" customFormat="1" x14ac:dyDescent="0.25">
      <c r="L588" s="14"/>
      <c r="S588" s="14"/>
      <c r="Z588" s="14"/>
      <c r="AG588" s="14"/>
      <c r="AN588" s="14"/>
      <c r="AU588" s="14"/>
      <c r="BB588" s="14"/>
      <c r="BC588" s="14"/>
      <c r="BG588" s="28"/>
    </row>
    <row r="589" spans="12:59" s="15" customFormat="1" x14ac:dyDescent="0.25">
      <c r="L589" s="14"/>
      <c r="S589" s="14"/>
      <c r="Z589" s="14"/>
      <c r="AG589" s="14"/>
      <c r="AN589" s="14"/>
      <c r="AU589" s="14"/>
      <c r="BB589" s="14"/>
      <c r="BC589" s="14"/>
      <c r="BG589" s="28"/>
    </row>
    <row r="590" spans="12:59" s="15" customFormat="1" x14ac:dyDescent="0.25">
      <c r="L590" s="14"/>
      <c r="S590" s="14"/>
      <c r="Z590" s="14"/>
      <c r="AG590" s="14"/>
      <c r="AN590" s="14"/>
      <c r="AU590" s="14"/>
      <c r="BB590" s="14"/>
      <c r="BC590" s="14"/>
      <c r="BG590" s="28"/>
    </row>
    <row r="591" spans="12:59" s="15" customFormat="1" x14ac:dyDescent="0.25">
      <c r="L591" s="14"/>
      <c r="S591" s="14"/>
      <c r="Z591" s="14"/>
      <c r="AG591" s="14"/>
      <c r="AN591" s="14"/>
      <c r="AU591" s="14"/>
      <c r="BB591" s="14"/>
      <c r="BC591" s="14"/>
      <c r="BG591" s="28"/>
    </row>
    <row r="592" spans="12:59" s="15" customFormat="1" x14ac:dyDescent="0.25">
      <c r="L592" s="14"/>
      <c r="S592" s="14"/>
      <c r="Z592" s="14"/>
      <c r="AG592" s="14"/>
      <c r="AN592" s="14"/>
      <c r="AU592" s="14"/>
      <c r="BB592" s="14"/>
      <c r="BC592" s="14"/>
      <c r="BG592" s="28"/>
    </row>
    <row r="593" spans="12:59" s="15" customFormat="1" x14ac:dyDescent="0.25">
      <c r="L593" s="14"/>
      <c r="S593" s="14"/>
      <c r="Z593" s="14"/>
      <c r="AG593" s="14"/>
      <c r="AN593" s="14"/>
      <c r="AU593" s="14"/>
      <c r="BB593" s="14"/>
      <c r="BC593" s="14"/>
      <c r="BG593" s="28"/>
    </row>
    <row r="594" spans="12:59" s="15" customFormat="1" x14ac:dyDescent="0.25">
      <c r="L594" s="14"/>
      <c r="S594" s="14"/>
      <c r="Z594" s="14"/>
      <c r="AG594" s="14"/>
      <c r="AN594" s="14"/>
      <c r="AU594" s="14"/>
      <c r="BB594" s="14"/>
      <c r="BC594" s="14"/>
      <c r="BG594" s="28"/>
    </row>
    <row r="595" spans="12:59" s="15" customFormat="1" x14ac:dyDescent="0.25">
      <c r="L595" s="14"/>
      <c r="S595" s="14"/>
      <c r="Z595" s="14"/>
      <c r="AG595" s="14"/>
      <c r="AN595" s="14"/>
      <c r="AU595" s="14"/>
      <c r="BB595" s="14"/>
      <c r="BC595" s="14"/>
      <c r="BG595" s="28"/>
    </row>
    <row r="596" spans="12:59" s="15" customFormat="1" x14ac:dyDescent="0.25">
      <c r="L596" s="14"/>
      <c r="S596" s="14"/>
      <c r="Z596" s="14"/>
      <c r="AG596" s="14"/>
      <c r="AN596" s="14"/>
      <c r="AU596" s="14"/>
      <c r="BB596" s="14"/>
      <c r="BC596" s="14"/>
      <c r="BG596" s="28"/>
    </row>
    <row r="597" spans="12:59" s="15" customFormat="1" x14ac:dyDescent="0.25">
      <c r="L597" s="14"/>
      <c r="S597" s="14"/>
      <c r="Z597" s="14"/>
      <c r="AG597" s="14"/>
      <c r="AN597" s="14"/>
      <c r="AU597" s="14"/>
      <c r="BB597" s="14"/>
      <c r="BC597" s="14"/>
      <c r="BG597" s="28"/>
    </row>
    <row r="598" spans="12:59" s="15" customFormat="1" x14ac:dyDescent="0.25">
      <c r="L598" s="14"/>
      <c r="S598" s="14"/>
      <c r="Z598" s="14"/>
      <c r="AG598" s="14"/>
      <c r="AN598" s="14"/>
      <c r="AU598" s="14"/>
      <c r="BB598" s="14"/>
      <c r="BC598" s="14"/>
      <c r="BG598" s="28"/>
    </row>
    <row r="599" spans="12:59" s="15" customFormat="1" x14ac:dyDescent="0.25">
      <c r="L599" s="14"/>
      <c r="S599" s="14"/>
      <c r="Z599" s="14"/>
      <c r="AG599" s="14"/>
      <c r="AN599" s="14"/>
      <c r="AU599" s="14"/>
      <c r="BB599" s="14"/>
      <c r="BC599" s="14"/>
      <c r="BG599" s="28"/>
    </row>
    <row r="600" spans="12:59" s="15" customFormat="1" x14ac:dyDescent="0.25">
      <c r="L600" s="14"/>
      <c r="S600" s="14"/>
      <c r="Z600" s="14"/>
      <c r="AG600" s="14"/>
      <c r="AN600" s="14"/>
      <c r="AU600" s="14"/>
      <c r="BB600" s="14"/>
      <c r="BC600" s="14"/>
      <c r="BG600" s="28"/>
    </row>
    <row r="601" spans="12:59" s="15" customFormat="1" x14ac:dyDescent="0.25">
      <c r="L601" s="14"/>
      <c r="S601" s="14"/>
      <c r="Z601" s="14"/>
      <c r="AG601" s="14"/>
      <c r="AN601" s="14"/>
      <c r="AU601" s="14"/>
      <c r="BB601" s="14"/>
      <c r="BC601" s="14"/>
      <c r="BG601" s="28"/>
    </row>
    <row r="602" spans="12:59" s="15" customFormat="1" x14ac:dyDescent="0.25">
      <c r="L602" s="14"/>
      <c r="S602" s="14"/>
      <c r="Z602" s="14"/>
      <c r="AG602" s="14"/>
      <c r="AN602" s="14"/>
      <c r="AU602" s="14"/>
      <c r="BB602" s="14"/>
      <c r="BC602" s="14"/>
      <c r="BG602" s="28"/>
    </row>
    <row r="603" spans="12:59" s="15" customFormat="1" x14ac:dyDescent="0.25">
      <c r="L603" s="14"/>
      <c r="S603" s="14"/>
      <c r="Z603" s="14"/>
      <c r="AG603" s="14"/>
      <c r="AN603" s="14"/>
      <c r="AU603" s="14"/>
      <c r="BB603" s="14"/>
      <c r="BC603" s="14"/>
      <c r="BG603" s="28"/>
    </row>
    <row r="604" spans="12:59" s="15" customFormat="1" x14ac:dyDescent="0.25">
      <c r="L604" s="14"/>
      <c r="S604" s="14"/>
      <c r="Z604" s="14"/>
      <c r="AG604" s="14"/>
      <c r="AN604" s="14"/>
      <c r="AU604" s="14"/>
      <c r="BB604" s="14"/>
      <c r="BC604" s="14"/>
      <c r="BG604" s="28"/>
    </row>
    <row r="605" spans="12:59" s="15" customFormat="1" x14ac:dyDescent="0.25">
      <c r="L605" s="14"/>
      <c r="S605" s="14"/>
      <c r="Z605" s="14"/>
      <c r="AG605" s="14"/>
      <c r="AN605" s="14"/>
      <c r="AU605" s="14"/>
      <c r="BB605" s="14"/>
      <c r="BC605" s="14"/>
      <c r="BG605" s="28"/>
    </row>
    <row r="606" spans="12:59" s="15" customFormat="1" x14ac:dyDescent="0.25">
      <c r="L606" s="14"/>
      <c r="S606" s="14"/>
      <c r="Z606" s="14"/>
      <c r="AG606" s="14"/>
      <c r="AN606" s="14"/>
      <c r="AU606" s="14"/>
      <c r="BB606" s="14"/>
      <c r="BC606" s="14"/>
      <c r="BG606" s="28"/>
    </row>
    <row r="607" spans="12:59" s="15" customFormat="1" x14ac:dyDescent="0.25">
      <c r="L607" s="14"/>
      <c r="S607" s="14"/>
      <c r="Z607" s="14"/>
      <c r="AG607" s="14"/>
      <c r="AN607" s="14"/>
      <c r="AU607" s="14"/>
      <c r="BB607" s="14"/>
      <c r="BC607" s="14"/>
      <c r="BG607" s="28"/>
    </row>
    <row r="608" spans="12:59" s="15" customFormat="1" x14ac:dyDescent="0.25">
      <c r="L608" s="14"/>
      <c r="S608" s="14"/>
      <c r="Z608" s="14"/>
      <c r="AG608" s="14"/>
      <c r="AN608" s="14"/>
      <c r="AU608" s="14"/>
      <c r="BB608" s="14"/>
      <c r="BC608" s="14"/>
      <c r="BG608" s="28"/>
    </row>
    <row r="609" spans="12:59" s="15" customFormat="1" x14ac:dyDescent="0.25">
      <c r="L609" s="14"/>
      <c r="S609" s="14"/>
      <c r="Z609" s="14"/>
      <c r="AG609" s="14"/>
      <c r="AN609" s="14"/>
      <c r="AU609" s="14"/>
      <c r="BB609" s="14"/>
      <c r="BC609" s="14"/>
      <c r="BG609" s="28"/>
    </row>
    <row r="610" spans="12:59" s="15" customFormat="1" x14ac:dyDescent="0.25">
      <c r="L610" s="14"/>
      <c r="S610" s="14"/>
      <c r="Z610" s="14"/>
      <c r="AG610" s="14"/>
      <c r="AN610" s="14"/>
      <c r="AU610" s="14"/>
      <c r="BB610" s="14"/>
      <c r="BC610" s="14"/>
      <c r="BG610" s="28"/>
    </row>
    <row r="611" spans="12:59" s="15" customFormat="1" x14ac:dyDescent="0.25">
      <c r="L611" s="14"/>
      <c r="S611" s="14"/>
      <c r="Z611" s="14"/>
      <c r="AG611" s="14"/>
      <c r="AN611" s="14"/>
      <c r="AU611" s="14"/>
      <c r="BB611" s="14"/>
      <c r="BC611" s="14"/>
      <c r="BG611" s="28"/>
    </row>
    <row r="612" spans="12:59" s="15" customFormat="1" x14ac:dyDescent="0.25">
      <c r="L612" s="14"/>
      <c r="S612" s="14"/>
      <c r="Z612" s="14"/>
      <c r="AG612" s="14"/>
      <c r="AN612" s="14"/>
      <c r="AU612" s="14"/>
      <c r="BB612" s="14"/>
      <c r="BC612" s="14"/>
      <c r="BG612" s="28"/>
    </row>
    <row r="613" spans="12:59" s="15" customFormat="1" x14ac:dyDescent="0.25">
      <c r="L613" s="14"/>
      <c r="S613" s="14"/>
      <c r="Z613" s="14"/>
      <c r="AG613" s="14"/>
      <c r="AN613" s="14"/>
      <c r="AU613" s="14"/>
      <c r="BB613" s="14"/>
      <c r="BC613" s="14"/>
      <c r="BG613" s="28"/>
    </row>
    <row r="614" spans="12:59" s="15" customFormat="1" x14ac:dyDescent="0.25">
      <c r="L614" s="14"/>
      <c r="S614" s="14"/>
      <c r="Z614" s="14"/>
      <c r="AG614" s="14"/>
      <c r="AN614" s="14"/>
      <c r="AU614" s="14"/>
      <c r="BB614" s="14"/>
      <c r="BC614" s="14"/>
      <c r="BG614" s="28"/>
    </row>
    <row r="615" spans="12:59" s="15" customFormat="1" x14ac:dyDescent="0.25">
      <c r="L615" s="14"/>
      <c r="S615" s="14"/>
      <c r="Z615" s="14"/>
      <c r="AG615" s="14"/>
      <c r="AN615" s="14"/>
      <c r="AU615" s="14"/>
      <c r="BB615" s="14"/>
      <c r="BC615" s="14"/>
      <c r="BG615" s="28"/>
    </row>
    <row r="616" spans="12:59" s="15" customFormat="1" x14ac:dyDescent="0.25">
      <c r="L616" s="14"/>
      <c r="S616" s="14"/>
      <c r="Z616" s="14"/>
      <c r="AG616" s="14"/>
      <c r="AN616" s="14"/>
      <c r="AU616" s="14"/>
      <c r="BB616" s="14"/>
      <c r="BC616" s="14"/>
      <c r="BG616" s="28"/>
    </row>
    <row r="617" spans="12:59" s="15" customFormat="1" x14ac:dyDescent="0.25">
      <c r="L617" s="14"/>
      <c r="S617" s="14"/>
      <c r="Z617" s="14"/>
      <c r="AG617" s="14"/>
      <c r="AN617" s="14"/>
      <c r="AU617" s="14"/>
      <c r="BB617" s="14"/>
      <c r="BC617" s="14"/>
      <c r="BG617" s="28"/>
    </row>
    <row r="618" spans="12:59" s="15" customFormat="1" x14ac:dyDescent="0.25">
      <c r="L618" s="14"/>
      <c r="S618" s="14"/>
      <c r="Z618" s="14"/>
      <c r="AG618" s="14"/>
      <c r="AN618" s="14"/>
      <c r="AU618" s="14"/>
      <c r="BB618" s="14"/>
      <c r="BC618" s="14"/>
      <c r="BG618" s="28"/>
    </row>
    <row r="619" spans="12:59" s="15" customFormat="1" x14ac:dyDescent="0.25">
      <c r="L619" s="14"/>
      <c r="S619" s="14"/>
      <c r="Z619" s="14"/>
      <c r="AG619" s="14"/>
      <c r="AN619" s="14"/>
      <c r="AU619" s="14"/>
      <c r="BB619" s="14"/>
      <c r="BC619" s="14"/>
      <c r="BG619" s="28"/>
    </row>
    <row r="620" spans="12:59" s="15" customFormat="1" x14ac:dyDescent="0.25">
      <c r="L620" s="14"/>
      <c r="S620" s="14"/>
      <c r="Z620" s="14"/>
      <c r="AG620" s="14"/>
      <c r="AN620" s="14"/>
      <c r="AU620" s="14"/>
      <c r="BB620" s="14"/>
      <c r="BC620" s="14"/>
      <c r="BG620" s="28"/>
    </row>
    <row r="621" spans="12:59" s="15" customFormat="1" x14ac:dyDescent="0.25">
      <c r="L621" s="14"/>
      <c r="S621" s="14"/>
      <c r="Z621" s="14"/>
      <c r="AG621" s="14"/>
      <c r="AN621" s="14"/>
      <c r="AU621" s="14"/>
      <c r="BB621" s="14"/>
      <c r="BC621" s="14"/>
      <c r="BG621" s="28"/>
    </row>
    <row r="622" spans="12:59" s="15" customFormat="1" x14ac:dyDescent="0.25">
      <c r="L622" s="14"/>
      <c r="S622" s="14"/>
      <c r="Z622" s="14"/>
      <c r="AG622" s="14"/>
      <c r="AN622" s="14"/>
      <c r="AU622" s="14"/>
      <c r="BB622" s="14"/>
      <c r="BC622" s="14"/>
      <c r="BG622" s="28"/>
    </row>
    <row r="623" spans="12:59" s="15" customFormat="1" x14ac:dyDescent="0.25">
      <c r="L623" s="14"/>
      <c r="S623" s="14"/>
      <c r="Z623" s="14"/>
      <c r="AG623" s="14"/>
      <c r="AN623" s="14"/>
      <c r="AU623" s="14"/>
      <c r="BB623" s="14"/>
      <c r="BC623" s="14"/>
      <c r="BG623" s="28"/>
    </row>
    <row r="624" spans="12:59" s="15" customFormat="1" x14ac:dyDescent="0.25">
      <c r="L624" s="14"/>
      <c r="S624" s="14"/>
      <c r="Z624" s="14"/>
      <c r="AG624" s="14"/>
      <c r="AN624" s="14"/>
      <c r="AU624" s="14"/>
      <c r="BB624" s="14"/>
      <c r="BC624" s="14"/>
      <c r="BG624" s="28"/>
    </row>
    <row r="625" spans="12:59" s="15" customFormat="1" x14ac:dyDescent="0.25">
      <c r="L625" s="14"/>
      <c r="S625" s="14"/>
      <c r="Z625" s="14"/>
      <c r="AG625" s="14"/>
      <c r="AN625" s="14"/>
      <c r="AU625" s="14"/>
      <c r="BB625" s="14"/>
      <c r="BC625" s="14"/>
      <c r="BG625" s="28"/>
    </row>
    <row r="626" spans="12:59" s="15" customFormat="1" x14ac:dyDescent="0.25">
      <c r="L626" s="14"/>
      <c r="S626" s="14"/>
      <c r="Z626" s="14"/>
      <c r="AG626" s="14"/>
      <c r="AN626" s="14"/>
      <c r="AU626" s="14"/>
      <c r="BB626" s="14"/>
      <c r="BC626" s="14"/>
      <c r="BG626" s="28"/>
    </row>
    <row r="627" spans="12:59" s="15" customFormat="1" x14ac:dyDescent="0.25">
      <c r="L627" s="14"/>
      <c r="S627" s="14"/>
      <c r="Z627" s="14"/>
      <c r="AG627" s="14"/>
      <c r="AN627" s="14"/>
      <c r="AU627" s="14"/>
      <c r="BB627" s="14"/>
      <c r="BC627" s="14"/>
      <c r="BG627" s="28"/>
    </row>
    <row r="628" spans="12:59" s="15" customFormat="1" x14ac:dyDescent="0.25">
      <c r="L628" s="14"/>
      <c r="S628" s="14"/>
      <c r="Z628" s="14"/>
      <c r="AG628" s="14"/>
      <c r="AN628" s="14"/>
      <c r="AU628" s="14"/>
      <c r="BB628" s="14"/>
      <c r="BC628" s="14"/>
      <c r="BG628" s="28"/>
    </row>
    <row r="629" spans="12:59" s="15" customFormat="1" x14ac:dyDescent="0.25">
      <c r="L629" s="14"/>
      <c r="S629" s="14"/>
      <c r="Z629" s="14"/>
      <c r="AG629" s="14"/>
      <c r="AN629" s="14"/>
      <c r="AU629" s="14"/>
      <c r="BB629" s="14"/>
      <c r="BC629" s="14"/>
      <c r="BG629" s="28"/>
    </row>
    <row r="630" spans="12:59" s="15" customFormat="1" x14ac:dyDescent="0.25">
      <c r="L630" s="14"/>
      <c r="S630" s="14"/>
      <c r="Z630" s="14"/>
      <c r="AG630" s="14"/>
      <c r="AN630" s="14"/>
      <c r="AU630" s="14"/>
      <c r="BB630" s="14"/>
      <c r="BC630" s="14"/>
      <c r="BG630" s="28"/>
    </row>
    <row r="631" spans="12:59" s="15" customFormat="1" x14ac:dyDescent="0.25">
      <c r="L631" s="14"/>
      <c r="S631" s="14"/>
      <c r="Z631" s="14"/>
      <c r="AG631" s="14"/>
      <c r="AN631" s="14"/>
      <c r="AU631" s="14"/>
      <c r="BB631" s="14"/>
      <c r="BC631" s="14"/>
      <c r="BG631" s="28"/>
    </row>
    <row r="632" spans="12:59" s="15" customFormat="1" x14ac:dyDescent="0.25">
      <c r="L632" s="14"/>
      <c r="S632" s="14"/>
      <c r="Z632" s="14"/>
      <c r="AG632" s="14"/>
      <c r="AN632" s="14"/>
      <c r="AU632" s="14"/>
      <c r="BB632" s="14"/>
      <c r="BC632" s="14"/>
      <c r="BG632" s="28"/>
    </row>
    <row r="633" spans="12:59" s="15" customFormat="1" x14ac:dyDescent="0.25">
      <c r="L633" s="14"/>
      <c r="S633" s="14"/>
      <c r="Z633" s="14"/>
      <c r="AG633" s="14"/>
      <c r="AN633" s="14"/>
      <c r="AU633" s="14"/>
      <c r="BB633" s="14"/>
      <c r="BC633" s="14"/>
      <c r="BG633" s="28"/>
    </row>
    <row r="634" spans="12:59" s="15" customFormat="1" x14ac:dyDescent="0.25">
      <c r="L634" s="14"/>
      <c r="S634" s="14"/>
      <c r="Z634" s="14"/>
      <c r="AG634" s="14"/>
      <c r="AN634" s="14"/>
      <c r="AU634" s="14"/>
      <c r="BB634" s="14"/>
      <c r="BC634" s="14"/>
      <c r="BG634" s="28"/>
    </row>
    <row r="635" spans="12:59" s="15" customFormat="1" x14ac:dyDescent="0.25">
      <c r="L635" s="14"/>
      <c r="S635" s="14"/>
      <c r="Z635" s="14"/>
      <c r="AG635" s="14"/>
      <c r="AN635" s="14"/>
      <c r="AU635" s="14"/>
      <c r="BB635" s="14"/>
      <c r="BC635" s="14"/>
      <c r="BG635" s="28"/>
    </row>
    <row r="636" spans="12:59" s="15" customFormat="1" x14ac:dyDescent="0.25">
      <c r="L636" s="14"/>
      <c r="S636" s="14"/>
      <c r="Z636" s="14"/>
      <c r="AG636" s="14"/>
      <c r="AN636" s="14"/>
      <c r="AU636" s="14"/>
      <c r="BB636" s="14"/>
      <c r="BC636" s="14"/>
      <c r="BG636" s="28"/>
    </row>
    <row r="637" spans="12:59" s="15" customFormat="1" x14ac:dyDescent="0.25">
      <c r="L637" s="14"/>
      <c r="S637" s="14"/>
      <c r="Z637" s="14"/>
      <c r="AG637" s="14"/>
      <c r="AN637" s="14"/>
      <c r="AU637" s="14"/>
      <c r="BB637" s="14"/>
      <c r="BC637" s="14"/>
      <c r="BG637" s="28"/>
    </row>
    <row r="638" spans="12:59" s="15" customFormat="1" x14ac:dyDescent="0.25">
      <c r="L638" s="14"/>
      <c r="S638" s="14"/>
      <c r="Z638" s="14"/>
      <c r="AG638" s="14"/>
      <c r="AN638" s="14"/>
      <c r="AU638" s="14"/>
      <c r="BB638" s="14"/>
      <c r="BC638" s="14"/>
      <c r="BG638" s="28"/>
    </row>
    <row r="639" spans="12:59" s="15" customFormat="1" x14ac:dyDescent="0.25">
      <c r="L639" s="14"/>
      <c r="S639" s="14"/>
      <c r="Z639" s="14"/>
      <c r="AG639" s="14"/>
      <c r="AN639" s="14"/>
      <c r="AU639" s="14"/>
      <c r="BB639" s="14"/>
      <c r="BC639" s="14"/>
      <c r="BG639" s="28"/>
    </row>
    <row r="640" spans="12:59" s="15" customFormat="1" x14ac:dyDescent="0.25">
      <c r="L640" s="14"/>
      <c r="S640" s="14"/>
      <c r="Z640" s="14"/>
      <c r="AG640" s="14"/>
      <c r="AN640" s="14"/>
      <c r="AU640" s="14"/>
      <c r="BB640" s="14"/>
      <c r="BC640" s="14"/>
      <c r="BG640" s="28"/>
    </row>
    <row r="641" spans="12:59" s="15" customFormat="1" x14ac:dyDescent="0.25">
      <c r="L641" s="14"/>
      <c r="S641" s="14"/>
      <c r="Z641" s="14"/>
      <c r="AG641" s="14"/>
      <c r="AN641" s="14"/>
      <c r="AU641" s="14"/>
      <c r="BB641" s="14"/>
      <c r="BC641" s="14"/>
      <c r="BG641" s="28"/>
    </row>
    <row r="642" spans="12:59" s="15" customFormat="1" x14ac:dyDescent="0.25">
      <c r="L642" s="14"/>
      <c r="S642" s="14"/>
      <c r="Z642" s="14"/>
      <c r="AG642" s="14"/>
      <c r="AN642" s="14"/>
      <c r="AU642" s="14"/>
      <c r="BB642" s="14"/>
      <c r="BC642" s="14"/>
      <c r="BG642" s="28"/>
    </row>
    <row r="643" spans="12:59" s="15" customFormat="1" x14ac:dyDescent="0.25">
      <c r="L643" s="14"/>
      <c r="S643" s="14"/>
      <c r="Z643" s="14"/>
      <c r="AG643" s="14"/>
      <c r="AN643" s="14"/>
      <c r="AU643" s="14"/>
      <c r="BB643" s="14"/>
      <c r="BC643" s="14"/>
      <c r="BG643" s="28"/>
    </row>
    <row r="644" spans="12:59" s="15" customFormat="1" x14ac:dyDescent="0.25">
      <c r="L644" s="14"/>
      <c r="S644" s="14"/>
      <c r="Z644" s="14"/>
      <c r="AG644" s="14"/>
      <c r="AN644" s="14"/>
      <c r="AU644" s="14"/>
      <c r="BB644" s="14"/>
      <c r="BC644" s="14"/>
      <c r="BG644" s="28"/>
    </row>
    <row r="645" spans="12:59" s="15" customFormat="1" x14ac:dyDescent="0.25">
      <c r="L645" s="14"/>
      <c r="S645" s="14"/>
      <c r="Z645" s="14"/>
      <c r="AG645" s="14"/>
      <c r="AN645" s="14"/>
      <c r="AU645" s="14"/>
      <c r="BB645" s="14"/>
      <c r="BC645" s="14"/>
      <c r="BG645" s="28"/>
    </row>
    <row r="646" spans="12:59" s="15" customFormat="1" x14ac:dyDescent="0.25">
      <c r="L646" s="14"/>
      <c r="S646" s="14"/>
      <c r="Z646" s="14"/>
      <c r="AG646" s="14"/>
      <c r="AN646" s="14"/>
      <c r="AU646" s="14"/>
      <c r="BB646" s="14"/>
      <c r="BC646" s="14"/>
      <c r="BG646" s="28"/>
    </row>
    <row r="647" spans="12:59" s="15" customFormat="1" x14ac:dyDescent="0.25">
      <c r="L647" s="14"/>
      <c r="S647" s="14"/>
      <c r="Z647" s="14"/>
      <c r="AG647" s="14"/>
      <c r="AN647" s="14"/>
      <c r="AU647" s="14"/>
      <c r="BB647" s="14"/>
      <c r="BC647" s="14"/>
      <c r="BG647" s="28"/>
    </row>
    <row r="648" spans="12:59" s="15" customFormat="1" x14ac:dyDescent="0.25">
      <c r="L648" s="14"/>
      <c r="S648" s="14"/>
      <c r="Z648" s="14"/>
      <c r="AG648" s="14"/>
      <c r="AN648" s="14"/>
      <c r="AU648" s="14"/>
      <c r="BB648" s="14"/>
      <c r="BC648" s="14"/>
      <c r="BG648" s="28"/>
    </row>
    <row r="649" spans="12:59" s="15" customFormat="1" x14ac:dyDescent="0.25">
      <c r="L649" s="14"/>
      <c r="S649" s="14"/>
      <c r="Z649" s="14"/>
      <c r="AG649" s="14"/>
      <c r="AN649" s="14"/>
      <c r="AU649" s="14"/>
      <c r="BB649" s="14"/>
      <c r="BC649" s="14"/>
      <c r="BG649" s="28"/>
    </row>
    <row r="650" spans="12:59" s="15" customFormat="1" x14ac:dyDescent="0.25">
      <c r="L650" s="14"/>
      <c r="S650" s="14"/>
      <c r="Z650" s="14"/>
      <c r="AG650" s="14"/>
      <c r="AN650" s="14"/>
      <c r="AU650" s="14"/>
      <c r="BB650" s="14"/>
      <c r="BC650" s="14"/>
      <c r="BG650" s="28"/>
    </row>
    <row r="651" spans="12:59" s="15" customFormat="1" x14ac:dyDescent="0.25">
      <c r="L651" s="14"/>
      <c r="S651" s="14"/>
      <c r="Z651" s="14"/>
      <c r="AG651" s="14"/>
      <c r="AN651" s="14"/>
      <c r="AU651" s="14"/>
      <c r="BB651" s="14"/>
      <c r="BC651" s="14"/>
      <c r="BG651" s="28"/>
    </row>
    <row r="652" spans="12:59" s="15" customFormat="1" x14ac:dyDescent="0.25">
      <c r="L652" s="14"/>
      <c r="S652" s="14"/>
      <c r="Z652" s="14"/>
      <c r="AG652" s="14"/>
      <c r="AN652" s="14"/>
      <c r="AU652" s="14"/>
      <c r="BB652" s="14"/>
      <c r="BC652" s="14"/>
      <c r="BG652" s="28"/>
    </row>
    <row r="653" spans="12:59" s="15" customFormat="1" x14ac:dyDescent="0.25">
      <c r="L653" s="14"/>
      <c r="S653" s="14"/>
      <c r="Z653" s="14"/>
      <c r="AG653" s="14"/>
      <c r="AN653" s="14"/>
      <c r="AU653" s="14"/>
      <c r="BB653" s="14"/>
      <c r="BC653" s="14"/>
      <c r="BG653" s="28"/>
    </row>
    <row r="654" spans="12:59" s="15" customFormat="1" x14ac:dyDescent="0.25">
      <c r="L654" s="14"/>
      <c r="S654" s="14"/>
      <c r="Z654" s="14"/>
      <c r="AG654" s="14"/>
      <c r="AN654" s="14"/>
      <c r="AU654" s="14"/>
      <c r="BB654" s="14"/>
      <c r="BC654" s="14"/>
      <c r="BG654" s="28"/>
    </row>
    <row r="655" spans="12:59" s="15" customFormat="1" x14ac:dyDescent="0.25">
      <c r="L655" s="14"/>
      <c r="S655" s="14"/>
      <c r="Z655" s="14"/>
      <c r="AG655" s="14"/>
      <c r="AN655" s="14"/>
      <c r="AU655" s="14"/>
      <c r="BB655" s="14"/>
      <c r="BC655" s="14"/>
      <c r="BG655" s="28"/>
    </row>
    <row r="656" spans="12:59" s="15" customFormat="1" x14ac:dyDescent="0.25">
      <c r="L656" s="14"/>
      <c r="S656" s="14"/>
      <c r="Z656" s="14"/>
      <c r="AG656" s="14"/>
      <c r="AN656" s="14"/>
      <c r="AU656" s="14"/>
      <c r="BB656" s="14"/>
      <c r="BC656" s="14"/>
      <c r="BG656" s="28"/>
    </row>
    <row r="657" spans="12:59" s="15" customFormat="1" x14ac:dyDescent="0.25">
      <c r="L657" s="14"/>
      <c r="S657" s="14"/>
      <c r="Z657" s="14"/>
      <c r="AG657" s="14"/>
      <c r="AN657" s="14"/>
      <c r="AU657" s="14"/>
      <c r="BB657" s="14"/>
      <c r="BC657" s="14"/>
      <c r="BG657" s="28"/>
    </row>
    <row r="658" spans="12:59" s="15" customFormat="1" x14ac:dyDescent="0.25">
      <c r="L658" s="14"/>
      <c r="S658" s="14"/>
      <c r="Z658" s="14"/>
      <c r="AG658" s="14"/>
      <c r="AN658" s="14"/>
      <c r="AU658" s="14"/>
      <c r="BB658" s="14"/>
      <c r="BC658" s="14"/>
      <c r="BG658" s="28"/>
    </row>
    <row r="659" spans="12:59" s="15" customFormat="1" x14ac:dyDescent="0.25">
      <c r="L659" s="14"/>
      <c r="S659" s="14"/>
      <c r="Z659" s="14"/>
      <c r="AG659" s="14"/>
      <c r="AN659" s="14"/>
      <c r="AU659" s="14"/>
      <c r="BB659" s="14"/>
      <c r="BC659" s="14"/>
      <c r="BG659" s="28"/>
    </row>
    <row r="660" spans="12:59" s="15" customFormat="1" x14ac:dyDescent="0.25">
      <c r="L660" s="14"/>
      <c r="S660" s="14"/>
      <c r="Z660" s="14"/>
      <c r="AG660" s="14"/>
      <c r="AN660" s="14"/>
      <c r="AU660" s="14"/>
      <c r="BB660" s="14"/>
      <c r="BC660" s="14"/>
      <c r="BG660" s="28"/>
    </row>
    <row r="661" spans="12:59" s="15" customFormat="1" x14ac:dyDescent="0.25">
      <c r="L661" s="14"/>
      <c r="S661" s="14"/>
      <c r="Z661" s="14"/>
      <c r="AG661" s="14"/>
      <c r="AN661" s="14"/>
      <c r="AU661" s="14"/>
      <c r="BB661" s="14"/>
      <c r="BC661" s="14"/>
      <c r="BG661" s="28"/>
    </row>
    <row r="662" spans="12:59" s="15" customFormat="1" x14ac:dyDescent="0.25">
      <c r="L662" s="14"/>
      <c r="S662" s="14"/>
      <c r="Z662" s="14"/>
      <c r="AG662" s="14"/>
      <c r="AN662" s="14"/>
      <c r="AU662" s="14"/>
      <c r="BB662" s="14"/>
      <c r="BC662" s="14"/>
      <c r="BG662" s="28"/>
    </row>
    <row r="663" spans="12:59" s="15" customFormat="1" x14ac:dyDescent="0.25">
      <c r="L663" s="14"/>
      <c r="S663" s="14"/>
      <c r="Z663" s="14"/>
      <c r="AG663" s="14"/>
      <c r="AN663" s="14"/>
      <c r="AU663" s="14"/>
      <c r="BB663" s="14"/>
      <c r="BC663" s="14"/>
      <c r="BG663" s="28"/>
    </row>
    <row r="664" spans="12:59" s="15" customFormat="1" x14ac:dyDescent="0.25">
      <c r="L664" s="14"/>
      <c r="S664" s="14"/>
      <c r="Z664" s="14"/>
      <c r="AG664" s="14"/>
      <c r="AN664" s="14"/>
      <c r="AU664" s="14"/>
      <c r="BB664" s="14"/>
      <c r="BC664" s="14"/>
      <c r="BG664" s="28"/>
    </row>
    <row r="665" spans="12:59" s="15" customFormat="1" x14ac:dyDescent="0.25">
      <c r="L665" s="14"/>
      <c r="S665" s="14"/>
      <c r="Z665" s="14"/>
      <c r="AG665" s="14"/>
      <c r="AN665" s="14"/>
      <c r="AU665" s="14"/>
      <c r="BB665" s="14"/>
      <c r="BC665" s="14"/>
      <c r="BG665" s="28"/>
    </row>
    <row r="666" spans="12:59" s="15" customFormat="1" x14ac:dyDescent="0.25">
      <c r="L666" s="14"/>
      <c r="S666" s="14"/>
      <c r="Z666" s="14"/>
      <c r="AG666" s="14"/>
      <c r="AN666" s="14"/>
      <c r="AU666" s="14"/>
      <c r="BB666" s="14"/>
      <c r="BC666" s="14"/>
      <c r="BG666" s="28"/>
    </row>
    <row r="667" spans="12:59" s="15" customFormat="1" x14ac:dyDescent="0.25">
      <c r="L667" s="14"/>
      <c r="S667" s="14"/>
      <c r="Z667" s="14"/>
      <c r="AG667" s="14"/>
      <c r="AN667" s="14"/>
      <c r="AU667" s="14"/>
      <c r="BB667" s="14"/>
      <c r="BC667" s="14"/>
      <c r="BG667" s="28"/>
    </row>
    <row r="668" spans="12:59" s="15" customFormat="1" x14ac:dyDescent="0.25">
      <c r="L668" s="14"/>
      <c r="S668" s="14"/>
      <c r="Z668" s="14"/>
      <c r="AG668" s="14"/>
      <c r="AN668" s="14"/>
      <c r="AU668" s="14"/>
      <c r="BB668" s="14"/>
      <c r="BC668" s="14"/>
      <c r="BG668" s="28"/>
    </row>
    <row r="669" spans="12:59" s="15" customFormat="1" x14ac:dyDescent="0.25">
      <c r="L669" s="14"/>
      <c r="S669" s="14"/>
      <c r="Z669" s="14"/>
      <c r="AG669" s="14"/>
      <c r="AN669" s="14"/>
      <c r="AU669" s="14"/>
      <c r="BB669" s="14"/>
      <c r="BC669" s="14"/>
      <c r="BG669" s="28"/>
    </row>
    <row r="670" spans="12:59" s="15" customFormat="1" x14ac:dyDescent="0.25">
      <c r="L670" s="14"/>
      <c r="S670" s="14"/>
      <c r="Z670" s="14"/>
      <c r="AG670" s="14"/>
      <c r="AN670" s="14"/>
      <c r="AU670" s="14"/>
      <c r="BB670" s="14"/>
      <c r="BC670" s="14"/>
      <c r="BG670" s="28"/>
    </row>
    <row r="671" spans="12:59" s="15" customFormat="1" x14ac:dyDescent="0.25">
      <c r="L671" s="14"/>
      <c r="S671" s="14"/>
      <c r="Z671" s="14"/>
      <c r="AG671" s="14"/>
      <c r="AN671" s="14"/>
      <c r="AU671" s="14"/>
      <c r="BB671" s="14"/>
      <c r="BC671" s="14"/>
      <c r="BG671" s="28"/>
    </row>
    <row r="672" spans="12:59" s="15" customFormat="1" x14ac:dyDescent="0.25">
      <c r="L672" s="14"/>
      <c r="S672" s="14"/>
      <c r="Z672" s="14"/>
      <c r="AG672" s="14"/>
      <c r="AN672" s="14"/>
      <c r="AU672" s="14"/>
      <c r="BB672" s="14"/>
      <c r="BC672" s="14"/>
      <c r="BG672" s="28"/>
    </row>
    <row r="673" spans="12:59" s="15" customFormat="1" x14ac:dyDescent="0.25">
      <c r="L673" s="14"/>
      <c r="S673" s="14"/>
      <c r="Z673" s="14"/>
      <c r="AG673" s="14"/>
      <c r="AN673" s="14"/>
      <c r="AU673" s="14"/>
      <c r="BB673" s="14"/>
      <c r="BC673" s="14"/>
      <c r="BG673" s="28"/>
    </row>
    <row r="674" spans="12:59" s="15" customFormat="1" x14ac:dyDescent="0.25">
      <c r="L674" s="14"/>
      <c r="S674" s="14"/>
      <c r="Z674" s="14"/>
      <c r="AG674" s="14"/>
      <c r="AN674" s="14"/>
      <c r="AU674" s="14"/>
      <c r="BB674" s="14"/>
      <c r="BC674" s="14"/>
      <c r="BG674" s="28"/>
    </row>
    <row r="675" spans="12:59" s="15" customFormat="1" x14ac:dyDescent="0.25">
      <c r="L675" s="14"/>
      <c r="S675" s="14"/>
      <c r="Z675" s="14"/>
      <c r="AG675" s="14"/>
      <c r="AN675" s="14"/>
      <c r="AU675" s="14"/>
      <c r="BB675" s="14"/>
      <c r="BC675" s="14"/>
      <c r="BG675" s="28"/>
    </row>
    <row r="676" spans="12:59" s="15" customFormat="1" x14ac:dyDescent="0.25">
      <c r="L676" s="14"/>
      <c r="S676" s="14"/>
      <c r="Z676" s="14"/>
      <c r="AG676" s="14"/>
      <c r="AN676" s="14"/>
      <c r="AU676" s="14"/>
      <c r="BB676" s="14"/>
      <c r="BC676" s="14"/>
      <c r="BG676" s="28"/>
    </row>
    <row r="677" spans="12:59" s="15" customFormat="1" x14ac:dyDescent="0.25">
      <c r="L677" s="14"/>
      <c r="S677" s="14"/>
      <c r="Z677" s="14"/>
      <c r="AG677" s="14"/>
      <c r="AN677" s="14"/>
      <c r="AU677" s="14"/>
      <c r="BB677" s="14"/>
      <c r="BC677" s="14"/>
      <c r="BG677" s="28"/>
    </row>
    <row r="678" spans="12:59" s="15" customFormat="1" x14ac:dyDescent="0.25">
      <c r="L678" s="14"/>
      <c r="S678" s="14"/>
      <c r="Z678" s="14"/>
      <c r="AG678" s="14"/>
      <c r="AN678" s="14"/>
      <c r="AU678" s="14"/>
      <c r="BB678" s="14"/>
      <c r="BC678" s="14"/>
      <c r="BG678" s="28"/>
    </row>
    <row r="679" spans="12:59" s="15" customFormat="1" x14ac:dyDescent="0.25">
      <c r="L679" s="14"/>
      <c r="S679" s="14"/>
      <c r="Z679" s="14"/>
      <c r="AG679" s="14"/>
      <c r="AN679" s="14"/>
      <c r="AU679" s="14"/>
      <c r="BB679" s="14"/>
      <c r="BC679" s="14"/>
      <c r="BG679" s="28"/>
    </row>
    <row r="680" spans="12:59" s="15" customFormat="1" x14ac:dyDescent="0.25">
      <c r="L680" s="14"/>
      <c r="S680" s="14"/>
      <c r="Z680" s="14"/>
      <c r="AG680" s="14"/>
      <c r="AN680" s="14"/>
      <c r="AU680" s="14"/>
      <c r="BB680" s="14"/>
      <c r="BC680" s="14"/>
      <c r="BG680" s="28"/>
    </row>
    <row r="681" spans="12:59" s="15" customFormat="1" x14ac:dyDescent="0.25">
      <c r="L681" s="14"/>
      <c r="S681" s="14"/>
      <c r="Z681" s="14"/>
      <c r="AG681" s="14"/>
      <c r="AN681" s="14"/>
      <c r="AU681" s="14"/>
      <c r="BB681" s="14"/>
      <c r="BC681" s="14"/>
      <c r="BG681" s="28"/>
    </row>
    <row r="682" spans="12:59" s="15" customFormat="1" x14ac:dyDescent="0.25">
      <c r="L682" s="14"/>
      <c r="S682" s="14"/>
      <c r="Z682" s="14"/>
      <c r="AG682" s="14"/>
      <c r="AN682" s="14"/>
      <c r="AU682" s="14"/>
      <c r="BB682" s="14"/>
      <c r="BC682" s="14"/>
      <c r="BG682" s="28"/>
    </row>
    <row r="683" spans="12:59" s="15" customFormat="1" x14ac:dyDescent="0.25">
      <c r="L683" s="14"/>
      <c r="S683" s="14"/>
      <c r="Z683" s="14"/>
      <c r="AG683" s="14"/>
      <c r="AN683" s="14"/>
      <c r="AU683" s="14"/>
      <c r="BB683" s="14"/>
      <c r="BC683" s="14"/>
      <c r="BG683" s="28"/>
    </row>
    <row r="684" spans="12:59" s="15" customFormat="1" x14ac:dyDescent="0.25">
      <c r="L684" s="14"/>
      <c r="S684" s="14"/>
      <c r="Z684" s="14"/>
      <c r="AG684" s="14"/>
      <c r="AN684" s="14"/>
      <c r="AU684" s="14"/>
      <c r="BB684" s="14"/>
      <c r="BC684" s="14"/>
      <c r="BG684" s="28"/>
    </row>
    <row r="685" spans="12:59" s="15" customFormat="1" x14ac:dyDescent="0.25">
      <c r="L685" s="14"/>
      <c r="S685" s="14"/>
      <c r="Z685" s="14"/>
      <c r="AG685" s="14"/>
      <c r="AN685" s="14"/>
      <c r="AU685" s="14"/>
      <c r="BB685" s="14"/>
      <c r="BC685" s="14"/>
      <c r="BG685" s="28"/>
    </row>
    <row r="686" spans="12:59" s="15" customFormat="1" x14ac:dyDescent="0.25">
      <c r="L686" s="14"/>
      <c r="S686" s="14"/>
      <c r="Z686" s="14"/>
      <c r="AG686" s="14"/>
      <c r="AN686" s="14"/>
      <c r="AU686" s="14"/>
      <c r="BB686" s="14"/>
      <c r="BC686" s="14"/>
      <c r="BG686" s="28"/>
    </row>
    <row r="687" spans="12:59" s="15" customFormat="1" x14ac:dyDescent="0.25">
      <c r="L687" s="14"/>
      <c r="S687" s="14"/>
      <c r="Z687" s="14"/>
      <c r="AG687" s="14"/>
      <c r="AN687" s="14"/>
      <c r="AU687" s="14"/>
      <c r="BB687" s="14"/>
      <c r="BC687" s="14"/>
      <c r="BG687" s="28"/>
    </row>
    <row r="688" spans="12:59" s="15" customFormat="1" x14ac:dyDescent="0.25">
      <c r="L688" s="14"/>
      <c r="S688" s="14"/>
      <c r="Z688" s="14"/>
      <c r="AG688" s="14"/>
      <c r="AN688" s="14"/>
      <c r="AU688" s="14"/>
      <c r="BB688" s="14"/>
      <c r="BC688" s="14"/>
      <c r="BG688" s="28"/>
    </row>
    <row r="689" spans="12:59" s="15" customFormat="1" x14ac:dyDescent="0.25">
      <c r="L689" s="14"/>
      <c r="S689" s="14"/>
      <c r="Z689" s="14"/>
      <c r="AG689" s="14"/>
      <c r="AN689" s="14"/>
      <c r="AU689" s="14"/>
      <c r="BB689" s="14"/>
      <c r="BC689" s="14"/>
      <c r="BG689" s="28"/>
    </row>
    <row r="690" spans="12:59" s="15" customFormat="1" x14ac:dyDescent="0.25">
      <c r="L690" s="14"/>
      <c r="S690" s="14"/>
      <c r="Z690" s="14"/>
      <c r="AG690" s="14"/>
      <c r="AN690" s="14"/>
      <c r="AU690" s="14"/>
      <c r="BB690" s="14"/>
      <c r="BC690" s="14"/>
      <c r="BG690" s="28"/>
    </row>
    <row r="691" spans="12:59" s="15" customFormat="1" x14ac:dyDescent="0.25">
      <c r="L691" s="14"/>
      <c r="S691" s="14"/>
      <c r="Z691" s="14"/>
      <c r="AG691" s="14"/>
      <c r="AN691" s="14"/>
      <c r="AU691" s="14"/>
      <c r="BB691" s="14"/>
      <c r="BC691" s="14"/>
      <c r="BG691" s="28"/>
    </row>
    <row r="692" spans="12:59" s="15" customFormat="1" x14ac:dyDescent="0.25">
      <c r="L692" s="14"/>
      <c r="S692" s="14"/>
      <c r="Z692" s="14"/>
      <c r="AG692" s="14"/>
      <c r="AN692" s="14"/>
      <c r="AU692" s="14"/>
      <c r="BB692" s="14"/>
      <c r="BC692" s="14"/>
      <c r="BG692" s="28"/>
    </row>
    <row r="693" spans="12:59" s="15" customFormat="1" x14ac:dyDescent="0.25">
      <c r="L693" s="14"/>
      <c r="S693" s="14"/>
      <c r="Z693" s="14"/>
      <c r="AG693" s="14"/>
      <c r="AN693" s="14"/>
      <c r="AU693" s="14"/>
      <c r="BB693" s="14"/>
      <c r="BC693" s="14"/>
      <c r="BG693" s="28"/>
    </row>
    <row r="694" spans="12:59" s="15" customFormat="1" x14ac:dyDescent="0.25">
      <c r="L694" s="14"/>
      <c r="S694" s="14"/>
      <c r="Z694" s="14"/>
      <c r="AG694" s="14"/>
      <c r="AN694" s="14"/>
      <c r="AU694" s="14"/>
      <c r="BB694" s="14"/>
      <c r="BC694" s="14"/>
      <c r="BG694" s="28"/>
    </row>
    <row r="695" spans="12:59" s="15" customFormat="1" x14ac:dyDescent="0.25">
      <c r="L695" s="14"/>
      <c r="S695" s="14"/>
      <c r="Z695" s="14"/>
      <c r="AG695" s="14"/>
      <c r="AN695" s="14"/>
      <c r="AU695" s="14"/>
      <c r="BB695" s="14"/>
      <c r="BC695" s="14"/>
      <c r="BG695" s="28"/>
    </row>
    <row r="696" spans="12:59" s="15" customFormat="1" x14ac:dyDescent="0.25">
      <c r="L696" s="14"/>
      <c r="S696" s="14"/>
      <c r="Z696" s="14"/>
      <c r="AG696" s="14"/>
      <c r="AN696" s="14"/>
      <c r="AU696" s="14"/>
      <c r="BB696" s="14"/>
      <c r="BC696" s="14"/>
      <c r="BG696" s="28"/>
    </row>
    <row r="697" spans="12:59" s="15" customFormat="1" x14ac:dyDescent="0.25">
      <c r="L697" s="14"/>
      <c r="S697" s="14"/>
      <c r="Z697" s="14"/>
      <c r="AG697" s="14"/>
      <c r="AN697" s="14"/>
      <c r="AU697" s="14"/>
      <c r="BB697" s="14"/>
      <c r="BC697" s="14"/>
      <c r="BG697" s="28"/>
    </row>
    <row r="698" spans="12:59" s="15" customFormat="1" x14ac:dyDescent="0.25">
      <c r="L698" s="14"/>
      <c r="S698" s="14"/>
      <c r="Z698" s="14"/>
      <c r="AG698" s="14"/>
      <c r="AN698" s="14"/>
      <c r="AU698" s="14"/>
      <c r="BB698" s="14"/>
      <c r="BC698" s="14"/>
      <c r="BG698" s="28"/>
    </row>
    <row r="699" spans="12:59" s="15" customFormat="1" x14ac:dyDescent="0.25">
      <c r="L699" s="14"/>
      <c r="S699" s="14"/>
      <c r="Z699" s="14"/>
      <c r="AG699" s="14"/>
      <c r="AN699" s="14"/>
      <c r="AU699" s="14"/>
      <c r="BB699" s="14"/>
      <c r="BC699" s="14"/>
      <c r="BG699" s="28"/>
    </row>
    <row r="700" spans="12:59" s="15" customFormat="1" x14ac:dyDescent="0.25">
      <c r="L700" s="14"/>
      <c r="S700" s="14"/>
      <c r="Z700" s="14"/>
      <c r="AG700" s="14"/>
      <c r="AN700" s="14"/>
      <c r="AU700" s="14"/>
      <c r="BB700" s="14"/>
      <c r="BC700" s="14"/>
      <c r="BG700" s="28"/>
    </row>
    <row r="701" spans="12:59" s="15" customFormat="1" x14ac:dyDescent="0.25">
      <c r="L701" s="14"/>
      <c r="S701" s="14"/>
      <c r="Z701" s="14"/>
      <c r="AG701" s="14"/>
      <c r="AN701" s="14"/>
      <c r="AU701" s="14"/>
      <c r="BB701" s="14"/>
      <c r="BC701" s="14"/>
      <c r="BG701" s="28"/>
    </row>
    <row r="702" spans="12:59" s="15" customFormat="1" x14ac:dyDescent="0.25">
      <c r="L702" s="14"/>
      <c r="S702" s="14"/>
      <c r="Z702" s="14"/>
      <c r="AG702" s="14"/>
      <c r="AN702" s="14"/>
      <c r="AU702" s="14"/>
      <c r="BB702" s="14"/>
      <c r="BC702" s="14"/>
      <c r="BG702" s="28"/>
    </row>
    <row r="703" spans="12:59" s="15" customFormat="1" x14ac:dyDescent="0.25">
      <c r="L703" s="14"/>
      <c r="S703" s="14"/>
      <c r="Z703" s="14"/>
      <c r="AG703" s="14"/>
      <c r="AN703" s="14"/>
      <c r="AU703" s="14"/>
      <c r="BB703" s="14"/>
      <c r="BC703" s="14"/>
      <c r="BG703" s="28"/>
    </row>
    <row r="704" spans="12:59" s="15" customFormat="1" x14ac:dyDescent="0.25">
      <c r="L704" s="14"/>
      <c r="S704" s="14"/>
      <c r="Z704" s="14"/>
      <c r="AG704" s="14"/>
      <c r="AN704" s="14"/>
      <c r="AU704" s="14"/>
      <c r="BB704" s="14"/>
      <c r="BC704" s="14"/>
      <c r="BG704" s="28"/>
    </row>
    <row r="705" spans="12:59" s="15" customFormat="1" x14ac:dyDescent="0.25">
      <c r="L705" s="14"/>
      <c r="S705" s="14"/>
      <c r="Z705" s="14"/>
      <c r="AG705" s="14"/>
      <c r="AN705" s="14"/>
      <c r="AU705" s="14"/>
      <c r="BB705" s="14"/>
      <c r="BC705" s="14"/>
      <c r="BG705" s="28"/>
    </row>
    <row r="706" spans="12:59" s="15" customFormat="1" x14ac:dyDescent="0.25">
      <c r="L706" s="14"/>
      <c r="S706" s="14"/>
      <c r="Z706" s="14"/>
      <c r="AG706" s="14"/>
      <c r="AN706" s="14"/>
      <c r="AU706" s="14"/>
      <c r="BB706" s="14"/>
      <c r="BC706" s="14"/>
      <c r="BG706" s="28"/>
    </row>
    <row r="707" spans="12:59" s="15" customFormat="1" x14ac:dyDescent="0.25">
      <c r="L707" s="14"/>
      <c r="S707" s="14"/>
      <c r="Z707" s="14"/>
      <c r="AG707" s="14"/>
      <c r="AN707" s="14"/>
      <c r="AU707" s="14"/>
      <c r="BB707" s="14"/>
      <c r="BC707" s="14"/>
      <c r="BG707" s="28"/>
    </row>
    <row r="708" spans="12:59" s="15" customFormat="1" x14ac:dyDescent="0.25">
      <c r="L708" s="14"/>
      <c r="S708" s="14"/>
      <c r="Z708" s="14"/>
      <c r="AG708" s="14"/>
      <c r="AN708" s="14"/>
      <c r="AU708" s="14"/>
      <c r="BB708" s="14"/>
      <c r="BC708" s="14"/>
      <c r="BG708" s="28"/>
    </row>
    <row r="709" spans="12:59" s="15" customFormat="1" x14ac:dyDescent="0.25">
      <c r="L709" s="14"/>
      <c r="S709" s="14"/>
      <c r="Z709" s="14"/>
      <c r="AG709" s="14"/>
      <c r="AN709" s="14"/>
      <c r="AU709" s="14"/>
      <c r="BB709" s="14"/>
      <c r="BC709" s="14"/>
      <c r="BG709" s="28"/>
    </row>
    <row r="710" spans="12:59" s="15" customFormat="1" x14ac:dyDescent="0.25">
      <c r="L710" s="14"/>
      <c r="S710" s="14"/>
      <c r="Z710" s="14"/>
      <c r="AG710" s="14"/>
      <c r="AN710" s="14"/>
      <c r="AU710" s="14"/>
      <c r="BB710" s="14"/>
      <c r="BC710" s="14"/>
      <c r="BG710" s="28"/>
    </row>
    <row r="711" spans="12:59" s="15" customFormat="1" x14ac:dyDescent="0.25">
      <c r="L711" s="14"/>
      <c r="S711" s="14"/>
      <c r="Z711" s="14"/>
      <c r="AG711" s="14"/>
      <c r="AN711" s="14"/>
      <c r="AU711" s="14"/>
      <c r="BB711" s="14"/>
      <c r="BC711" s="14"/>
      <c r="BG711" s="28"/>
    </row>
    <row r="712" spans="12:59" s="15" customFormat="1" x14ac:dyDescent="0.25">
      <c r="L712" s="14"/>
      <c r="S712" s="14"/>
      <c r="Z712" s="14"/>
      <c r="AG712" s="14"/>
      <c r="AN712" s="14"/>
      <c r="AU712" s="14"/>
      <c r="BB712" s="14"/>
      <c r="BC712" s="14"/>
      <c r="BG712" s="28"/>
    </row>
    <row r="713" spans="12:59" s="15" customFormat="1" x14ac:dyDescent="0.25">
      <c r="L713" s="14"/>
      <c r="S713" s="14"/>
      <c r="Z713" s="14"/>
      <c r="AG713" s="14"/>
      <c r="AN713" s="14"/>
      <c r="AU713" s="14"/>
      <c r="BB713" s="14"/>
      <c r="BC713" s="14"/>
      <c r="BG713" s="28"/>
    </row>
    <row r="714" spans="12:59" s="15" customFormat="1" x14ac:dyDescent="0.25">
      <c r="L714" s="14"/>
      <c r="S714" s="14"/>
      <c r="Z714" s="14"/>
      <c r="AG714" s="14"/>
      <c r="AN714" s="14"/>
      <c r="AU714" s="14"/>
      <c r="BB714" s="14"/>
      <c r="BC714" s="14"/>
      <c r="BG714" s="28"/>
    </row>
    <row r="715" spans="12:59" s="15" customFormat="1" x14ac:dyDescent="0.25">
      <c r="L715" s="14"/>
      <c r="S715" s="14"/>
      <c r="Z715" s="14"/>
      <c r="AG715" s="14"/>
      <c r="AN715" s="14"/>
      <c r="AU715" s="14"/>
      <c r="BB715" s="14"/>
      <c r="BC715" s="14"/>
      <c r="BG715" s="28"/>
    </row>
    <row r="716" spans="12:59" s="15" customFormat="1" x14ac:dyDescent="0.25">
      <c r="L716" s="14"/>
      <c r="S716" s="14"/>
      <c r="Z716" s="14"/>
      <c r="AG716" s="14"/>
      <c r="AN716" s="14"/>
      <c r="AU716" s="14"/>
      <c r="BB716" s="14"/>
      <c r="BC716" s="14"/>
      <c r="BG716" s="28"/>
    </row>
    <row r="717" spans="12:59" s="15" customFormat="1" x14ac:dyDescent="0.25">
      <c r="L717" s="14"/>
      <c r="S717" s="14"/>
      <c r="Z717" s="14"/>
      <c r="AG717" s="14"/>
      <c r="AN717" s="14"/>
      <c r="AU717" s="14"/>
      <c r="BB717" s="14"/>
      <c r="BC717" s="14"/>
      <c r="BG717" s="28"/>
    </row>
    <row r="718" spans="12:59" s="15" customFormat="1" x14ac:dyDescent="0.25">
      <c r="L718" s="14"/>
      <c r="S718" s="14"/>
      <c r="Z718" s="14"/>
      <c r="AG718" s="14"/>
      <c r="AN718" s="14"/>
      <c r="AU718" s="14"/>
      <c r="BB718" s="14"/>
      <c r="BC718" s="14"/>
      <c r="BG718" s="28"/>
    </row>
    <row r="719" spans="12:59" s="15" customFormat="1" x14ac:dyDescent="0.25">
      <c r="L719" s="14"/>
      <c r="S719" s="14"/>
      <c r="Z719" s="14"/>
      <c r="AG719" s="14"/>
      <c r="AN719" s="14"/>
      <c r="AU719" s="14"/>
      <c r="BB719" s="14"/>
      <c r="BC719" s="14"/>
      <c r="BG719" s="28"/>
    </row>
    <row r="720" spans="12:59" s="15" customFormat="1" x14ac:dyDescent="0.25">
      <c r="L720" s="14"/>
      <c r="S720" s="14"/>
      <c r="Z720" s="14"/>
      <c r="AG720" s="14"/>
      <c r="AN720" s="14"/>
      <c r="AU720" s="14"/>
      <c r="BB720" s="14"/>
      <c r="BC720" s="14"/>
      <c r="BG720" s="28"/>
    </row>
    <row r="721" spans="12:59" s="15" customFormat="1" x14ac:dyDescent="0.25">
      <c r="L721" s="14"/>
      <c r="S721" s="14"/>
      <c r="Z721" s="14"/>
      <c r="AG721" s="14"/>
      <c r="AN721" s="14"/>
      <c r="AU721" s="14"/>
      <c r="BB721" s="14"/>
      <c r="BC721" s="14"/>
      <c r="BG721" s="28"/>
    </row>
    <row r="722" spans="12:59" s="15" customFormat="1" x14ac:dyDescent="0.25">
      <c r="L722" s="14"/>
      <c r="S722" s="14"/>
      <c r="Z722" s="14"/>
      <c r="AG722" s="14"/>
      <c r="AN722" s="14"/>
      <c r="AU722" s="14"/>
      <c r="BB722" s="14"/>
      <c r="BC722" s="14"/>
      <c r="BG722" s="28"/>
    </row>
    <row r="723" spans="12:59" s="15" customFormat="1" x14ac:dyDescent="0.25">
      <c r="L723" s="14"/>
      <c r="S723" s="14"/>
      <c r="Z723" s="14"/>
      <c r="AG723" s="14"/>
      <c r="AN723" s="14"/>
      <c r="AU723" s="14"/>
      <c r="BB723" s="14"/>
      <c r="BC723" s="14"/>
      <c r="BG723" s="28"/>
    </row>
    <row r="724" spans="12:59" s="15" customFormat="1" x14ac:dyDescent="0.25">
      <c r="L724" s="14"/>
      <c r="S724" s="14"/>
      <c r="Z724" s="14"/>
      <c r="AG724" s="14"/>
      <c r="AN724" s="14"/>
      <c r="AU724" s="14"/>
      <c r="BB724" s="14"/>
      <c r="BC724" s="14"/>
      <c r="BG724" s="28"/>
    </row>
    <row r="725" spans="12:59" s="15" customFormat="1" x14ac:dyDescent="0.25">
      <c r="L725" s="14"/>
      <c r="S725" s="14"/>
      <c r="Z725" s="14"/>
      <c r="AG725" s="14"/>
      <c r="AN725" s="14"/>
      <c r="AU725" s="14"/>
      <c r="BB725" s="14"/>
      <c r="BC725" s="14"/>
      <c r="BG725" s="28"/>
    </row>
    <row r="726" spans="12:59" s="15" customFormat="1" x14ac:dyDescent="0.25">
      <c r="L726" s="14"/>
      <c r="S726" s="14"/>
      <c r="Z726" s="14"/>
      <c r="AG726" s="14"/>
      <c r="AN726" s="14"/>
      <c r="AU726" s="14"/>
      <c r="BB726" s="14"/>
      <c r="BC726" s="14"/>
      <c r="BG726" s="28"/>
    </row>
    <row r="727" spans="12:59" s="15" customFormat="1" x14ac:dyDescent="0.25">
      <c r="L727" s="14"/>
      <c r="S727" s="14"/>
      <c r="Z727" s="14"/>
      <c r="AG727" s="14"/>
      <c r="AN727" s="14"/>
      <c r="AU727" s="14"/>
      <c r="BB727" s="14"/>
      <c r="BC727" s="14"/>
      <c r="BG727" s="28"/>
    </row>
    <row r="728" spans="12:59" s="15" customFormat="1" x14ac:dyDescent="0.25">
      <c r="L728" s="14"/>
      <c r="S728" s="14"/>
      <c r="Z728" s="14"/>
      <c r="AG728" s="14"/>
      <c r="AN728" s="14"/>
      <c r="AU728" s="14"/>
      <c r="BB728" s="14"/>
      <c r="BC728" s="14"/>
      <c r="BG728" s="28"/>
    </row>
    <row r="729" spans="12:59" s="15" customFormat="1" x14ac:dyDescent="0.25">
      <c r="L729" s="14"/>
      <c r="S729" s="14"/>
      <c r="Z729" s="14"/>
      <c r="AG729" s="14"/>
      <c r="AN729" s="14"/>
      <c r="AU729" s="14"/>
      <c r="BB729" s="14"/>
      <c r="BC729" s="14"/>
      <c r="BG729" s="28"/>
    </row>
    <row r="730" spans="12:59" s="15" customFormat="1" x14ac:dyDescent="0.25">
      <c r="L730" s="14"/>
      <c r="S730" s="14"/>
      <c r="Z730" s="14"/>
      <c r="AG730" s="14"/>
      <c r="AN730" s="14"/>
      <c r="AU730" s="14"/>
      <c r="BB730" s="14"/>
      <c r="BC730" s="14"/>
      <c r="BG730" s="28"/>
    </row>
    <row r="731" spans="12:59" s="15" customFormat="1" x14ac:dyDescent="0.25">
      <c r="L731" s="14"/>
      <c r="S731" s="14"/>
      <c r="Z731" s="14"/>
      <c r="AG731" s="14"/>
      <c r="AN731" s="14"/>
      <c r="AU731" s="14"/>
      <c r="BB731" s="14"/>
      <c r="BC731" s="14"/>
      <c r="BG731" s="28"/>
    </row>
    <row r="732" spans="12:59" s="15" customFormat="1" x14ac:dyDescent="0.25">
      <c r="L732" s="14"/>
      <c r="S732" s="14"/>
      <c r="Z732" s="14"/>
      <c r="AG732" s="14"/>
      <c r="AN732" s="14"/>
      <c r="AU732" s="14"/>
      <c r="BB732" s="14"/>
      <c r="BC732" s="14"/>
      <c r="BG732" s="28"/>
    </row>
    <row r="733" spans="12:59" s="15" customFormat="1" x14ac:dyDescent="0.25">
      <c r="L733" s="14"/>
      <c r="S733" s="14"/>
      <c r="Z733" s="14"/>
      <c r="AG733" s="14"/>
      <c r="AN733" s="14"/>
      <c r="AU733" s="14"/>
      <c r="BB733" s="14"/>
      <c r="BC733" s="14"/>
      <c r="BG733" s="28"/>
    </row>
    <row r="734" spans="12:59" s="15" customFormat="1" x14ac:dyDescent="0.25">
      <c r="L734" s="14"/>
      <c r="S734" s="14"/>
      <c r="Z734" s="14"/>
      <c r="AG734" s="14"/>
      <c r="AN734" s="14"/>
      <c r="AU734" s="14"/>
      <c r="BB734" s="14"/>
      <c r="BC734" s="14"/>
      <c r="BG734" s="28"/>
    </row>
    <row r="735" spans="12:59" s="15" customFormat="1" x14ac:dyDescent="0.25">
      <c r="L735" s="14"/>
      <c r="S735" s="14"/>
      <c r="Z735" s="14"/>
      <c r="AG735" s="14"/>
      <c r="AN735" s="14"/>
      <c r="AU735" s="14"/>
      <c r="BB735" s="14"/>
      <c r="BC735" s="14"/>
      <c r="BG735" s="28"/>
    </row>
    <row r="736" spans="12:59" s="15" customFormat="1" x14ac:dyDescent="0.25">
      <c r="L736" s="14"/>
      <c r="S736" s="14"/>
      <c r="Z736" s="14"/>
      <c r="AG736" s="14"/>
      <c r="AN736" s="14"/>
      <c r="AU736" s="14"/>
      <c r="BB736" s="14"/>
      <c r="BC736" s="14"/>
      <c r="BG736" s="28"/>
    </row>
    <row r="737" spans="12:59" s="15" customFormat="1" x14ac:dyDescent="0.25">
      <c r="L737" s="14"/>
      <c r="S737" s="14"/>
      <c r="Z737" s="14"/>
      <c r="AG737" s="14"/>
      <c r="AN737" s="14"/>
      <c r="AU737" s="14"/>
      <c r="BB737" s="14"/>
      <c r="BC737" s="14"/>
      <c r="BG737" s="28"/>
    </row>
    <row r="738" spans="12:59" s="15" customFormat="1" x14ac:dyDescent="0.25">
      <c r="L738" s="14"/>
      <c r="S738" s="14"/>
      <c r="Z738" s="14"/>
      <c r="AG738" s="14"/>
      <c r="AN738" s="14"/>
      <c r="AU738" s="14"/>
      <c r="BB738" s="14"/>
      <c r="BC738" s="14"/>
      <c r="BG738" s="28"/>
    </row>
    <row r="739" spans="12:59" s="15" customFormat="1" x14ac:dyDescent="0.25">
      <c r="L739" s="14"/>
      <c r="S739" s="14"/>
      <c r="Z739" s="14"/>
      <c r="AG739" s="14"/>
      <c r="AN739" s="14"/>
      <c r="AU739" s="14"/>
      <c r="BB739" s="14"/>
      <c r="BC739" s="14"/>
      <c r="BG739" s="28"/>
    </row>
    <row r="740" spans="12:59" s="15" customFormat="1" x14ac:dyDescent="0.25">
      <c r="L740" s="14"/>
      <c r="S740" s="14"/>
      <c r="Z740" s="14"/>
      <c r="AG740" s="14"/>
      <c r="AN740" s="14"/>
      <c r="AU740" s="14"/>
      <c r="BB740" s="14"/>
      <c r="BC740" s="14"/>
      <c r="BG740" s="28"/>
    </row>
    <row r="741" spans="12:59" s="15" customFormat="1" x14ac:dyDescent="0.25">
      <c r="L741" s="14"/>
      <c r="S741" s="14"/>
      <c r="Z741" s="14"/>
      <c r="AG741" s="14"/>
      <c r="AN741" s="14"/>
      <c r="AU741" s="14"/>
      <c r="BB741" s="14"/>
      <c r="BC741" s="14"/>
      <c r="BG741" s="28"/>
    </row>
    <row r="742" spans="12:59" s="15" customFormat="1" x14ac:dyDescent="0.25">
      <c r="L742" s="14"/>
      <c r="S742" s="14"/>
      <c r="Z742" s="14"/>
      <c r="AG742" s="14"/>
      <c r="AN742" s="14"/>
      <c r="AU742" s="14"/>
      <c r="BB742" s="14"/>
      <c r="BC742" s="14"/>
      <c r="BG742" s="28"/>
    </row>
    <row r="743" spans="12:59" s="15" customFormat="1" x14ac:dyDescent="0.25">
      <c r="L743" s="14"/>
      <c r="S743" s="14"/>
      <c r="Z743" s="14"/>
      <c r="AG743" s="14"/>
      <c r="AN743" s="14"/>
      <c r="AU743" s="14"/>
      <c r="BB743" s="14"/>
      <c r="BC743" s="14"/>
      <c r="BG743" s="28"/>
    </row>
    <row r="744" spans="12:59" s="15" customFormat="1" x14ac:dyDescent="0.25">
      <c r="L744" s="14"/>
      <c r="S744" s="14"/>
      <c r="Z744" s="14"/>
      <c r="AG744" s="14"/>
      <c r="AN744" s="14"/>
      <c r="AU744" s="14"/>
      <c r="BB744" s="14"/>
      <c r="BC744" s="14"/>
      <c r="BG744" s="28"/>
    </row>
    <row r="745" spans="12:59" s="15" customFormat="1" x14ac:dyDescent="0.25">
      <c r="L745" s="14"/>
      <c r="S745" s="14"/>
      <c r="Z745" s="14"/>
      <c r="AG745" s="14"/>
      <c r="AN745" s="14"/>
      <c r="AU745" s="14"/>
      <c r="BB745" s="14"/>
      <c r="BC745" s="14"/>
      <c r="BG745" s="28"/>
    </row>
    <row r="746" spans="12:59" s="15" customFormat="1" x14ac:dyDescent="0.25">
      <c r="L746" s="14"/>
      <c r="S746" s="14"/>
      <c r="Z746" s="14"/>
      <c r="AG746" s="14"/>
      <c r="AN746" s="14"/>
      <c r="AU746" s="14"/>
      <c r="BB746" s="14"/>
      <c r="BC746" s="14"/>
      <c r="BG746" s="28"/>
    </row>
    <row r="747" spans="12:59" s="15" customFormat="1" x14ac:dyDescent="0.25">
      <c r="L747" s="14"/>
      <c r="S747" s="14"/>
      <c r="Z747" s="14"/>
      <c r="AG747" s="14"/>
      <c r="AN747" s="14"/>
      <c r="AU747" s="14"/>
      <c r="BB747" s="14"/>
      <c r="BC747" s="14"/>
      <c r="BG747" s="28"/>
    </row>
    <row r="748" spans="12:59" s="15" customFormat="1" x14ac:dyDescent="0.25">
      <c r="L748" s="14"/>
      <c r="S748" s="14"/>
      <c r="Z748" s="14"/>
      <c r="AG748" s="14"/>
      <c r="AN748" s="14"/>
      <c r="AU748" s="14"/>
      <c r="BB748" s="14"/>
      <c r="BC748" s="14"/>
      <c r="BG748" s="28"/>
    </row>
    <row r="749" spans="12:59" s="15" customFormat="1" x14ac:dyDescent="0.25">
      <c r="L749" s="14"/>
      <c r="S749" s="14"/>
      <c r="Z749" s="14"/>
      <c r="AG749" s="14"/>
      <c r="AN749" s="14"/>
      <c r="AU749" s="14"/>
      <c r="BB749" s="14"/>
      <c r="BC749" s="14"/>
      <c r="BG749" s="28"/>
    </row>
    <row r="750" spans="12:59" s="15" customFormat="1" x14ac:dyDescent="0.25">
      <c r="L750" s="14"/>
      <c r="S750" s="14"/>
      <c r="Z750" s="14"/>
      <c r="AG750" s="14"/>
      <c r="AN750" s="14"/>
      <c r="AU750" s="14"/>
      <c r="BB750" s="14"/>
      <c r="BC750" s="14"/>
      <c r="BG750" s="28"/>
    </row>
    <row r="751" spans="12:59" s="15" customFormat="1" x14ac:dyDescent="0.25">
      <c r="L751" s="14"/>
      <c r="S751" s="14"/>
      <c r="Z751" s="14"/>
      <c r="AG751" s="14"/>
      <c r="AN751" s="14"/>
      <c r="AU751" s="14"/>
      <c r="BB751" s="14"/>
      <c r="BC751" s="14"/>
      <c r="BG751" s="28"/>
    </row>
    <row r="752" spans="12:59" s="15" customFormat="1" x14ac:dyDescent="0.25">
      <c r="L752" s="14"/>
      <c r="S752" s="14"/>
      <c r="Z752" s="14"/>
      <c r="AG752" s="14"/>
      <c r="AN752" s="14"/>
      <c r="AU752" s="14"/>
      <c r="BB752" s="14"/>
      <c r="BC752" s="14"/>
      <c r="BG752" s="28"/>
    </row>
    <row r="753" spans="12:59" s="15" customFormat="1" x14ac:dyDescent="0.25">
      <c r="L753" s="14"/>
      <c r="S753" s="14"/>
      <c r="Z753" s="14"/>
      <c r="AG753" s="14"/>
      <c r="AN753" s="14"/>
      <c r="AU753" s="14"/>
      <c r="BB753" s="14"/>
      <c r="BC753" s="14"/>
      <c r="BG753" s="28"/>
    </row>
    <row r="754" spans="12:59" s="15" customFormat="1" x14ac:dyDescent="0.25">
      <c r="L754" s="14"/>
      <c r="S754" s="14"/>
      <c r="Z754" s="14"/>
      <c r="AG754" s="14"/>
      <c r="AN754" s="14"/>
      <c r="AU754" s="14"/>
      <c r="BB754" s="14"/>
      <c r="BC754" s="14"/>
      <c r="BG754" s="28"/>
    </row>
    <row r="755" spans="12:59" s="15" customFormat="1" x14ac:dyDescent="0.25">
      <c r="L755" s="14"/>
      <c r="S755" s="14"/>
      <c r="Z755" s="14"/>
      <c r="AG755" s="14"/>
      <c r="AN755" s="14"/>
      <c r="AU755" s="14"/>
      <c r="BB755" s="14"/>
      <c r="BC755" s="14"/>
      <c r="BG755" s="28"/>
    </row>
    <row r="756" spans="12:59" s="15" customFormat="1" x14ac:dyDescent="0.25">
      <c r="L756" s="14"/>
      <c r="S756" s="14"/>
      <c r="Z756" s="14"/>
      <c r="AG756" s="14"/>
      <c r="AN756" s="14"/>
      <c r="AU756" s="14"/>
      <c r="BB756" s="14"/>
      <c r="BC756" s="14"/>
      <c r="BG756" s="28"/>
    </row>
    <row r="757" spans="12:59" s="15" customFormat="1" x14ac:dyDescent="0.25">
      <c r="L757" s="14"/>
      <c r="S757" s="14"/>
      <c r="Z757" s="14"/>
      <c r="AG757" s="14"/>
      <c r="AN757" s="14"/>
      <c r="AU757" s="14"/>
      <c r="BB757" s="14"/>
      <c r="BC757" s="14"/>
      <c r="BG757" s="28"/>
    </row>
    <row r="758" spans="12:59" s="15" customFormat="1" x14ac:dyDescent="0.25">
      <c r="L758" s="14"/>
      <c r="S758" s="14"/>
      <c r="Z758" s="14"/>
      <c r="AG758" s="14"/>
      <c r="AN758" s="14"/>
      <c r="AU758" s="14"/>
      <c r="BB758" s="14"/>
      <c r="BC758" s="14"/>
      <c r="BG758" s="28"/>
    </row>
    <row r="759" spans="12:59" s="15" customFormat="1" x14ac:dyDescent="0.25">
      <c r="L759" s="14"/>
      <c r="S759" s="14"/>
      <c r="Z759" s="14"/>
      <c r="AG759" s="14"/>
      <c r="AN759" s="14"/>
      <c r="AU759" s="14"/>
      <c r="BB759" s="14"/>
      <c r="BC759" s="14"/>
      <c r="BG759" s="28"/>
    </row>
    <row r="760" spans="12:59" s="15" customFormat="1" x14ac:dyDescent="0.25">
      <c r="L760" s="14"/>
      <c r="S760" s="14"/>
      <c r="Z760" s="14"/>
      <c r="AG760" s="14"/>
      <c r="AN760" s="14"/>
      <c r="AU760" s="14"/>
      <c r="BB760" s="14"/>
      <c r="BC760" s="14"/>
      <c r="BG760" s="28"/>
    </row>
    <row r="761" spans="12:59" s="15" customFormat="1" x14ac:dyDescent="0.25">
      <c r="L761" s="14"/>
      <c r="S761" s="14"/>
      <c r="Z761" s="14"/>
      <c r="AG761" s="14"/>
      <c r="AN761" s="14"/>
      <c r="AU761" s="14"/>
      <c r="BB761" s="14"/>
      <c r="BC761" s="14"/>
      <c r="BG761" s="28"/>
    </row>
    <row r="762" spans="12:59" s="15" customFormat="1" x14ac:dyDescent="0.25">
      <c r="L762" s="14"/>
      <c r="S762" s="14"/>
      <c r="Z762" s="14"/>
      <c r="AG762" s="14"/>
      <c r="AN762" s="14"/>
      <c r="AU762" s="14"/>
      <c r="BB762" s="14"/>
      <c r="BC762" s="14"/>
      <c r="BG762" s="28"/>
    </row>
    <row r="763" spans="12:59" s="15" customFormat="1" x14ac:dyDescent="0.25">
      <c r="L763" s="14"/>
      <c r="S763" s="14"/>
      <c r="Z763" s="14"/>
      <c r="AG763" s="14"/>
      <c r="AN763" s="14"/>
      <c r="AU763" s="14"/>
      <c r="BB763" s="14"/>
      <c r="BC763" s="14"/>
      <c r="BG763" s="28"/>
    </row>
    <row r="764" spans="12:59" s="15" customFormat="1" x14ac:dyDescent="0.25">
      <c r="L764" s="14"/>
      <c r="S764" s="14"/>
      <c r="Z764" s="14"/>
      <c r="AG764" s="14"/>
      <c r="AN764" s="14"/>
      <c r="AU764" s="14"/>
      <c r="BB764" s="14"/>
      <c r="BC764" s="14"/>
      <c r="BG764" s="28"/>
    </row>
    <row r="765" spans="12:59" s="15" customFormat="1" x14ac:dyDescent="0.25">
      <c r="L765" s="14"/>
      <c r="S765" s="14"/>
      <c r="Z765" s="14"/>
      <c r="AG765" s="14"/>
      <c r="AN765" s="14"/>
      <c r="AU765" s="14"/>
      <c r="BB765" s="14"/>
      <c r="BC765" s="14"/>
      <c r="BG765" s="28"/>
    </row>
    <row r="766" spans="12:59" s="15" customFormat="1" x14ac:dyDescent="0.25">
      <c r="L766" s="14"/>
      <c r="S766" s="14"/>
      <c r="Z766" s="14"/>
      <c r="AG766" s="14"/>
      <c r="AN766" s="14"/>
      <c r="AU766" s="14"/>
      <c r="BB766" s="14"/>
      <c r="BC766" s="14"/>
      <c r="BG766" s="28"/>
    </row>
    <row r="767" spans="12:59" s="15" customFormat="1" x14ac:dyDescent="0.25">
      <c r="L767" s="14"/>
      <c r="S767" s="14"/>
      <c r="Z767" s="14"/>
      <c r="AG767" s="14"/>
      <c r="AN767" s="14"/>
      <c r="AU767" s="14"/>
      <c r="BB767" s="14"/>
      <c r="BC767" s="14"/>
      <c r="BG767" s="28"/>
    </row>
    <row r="768" spans="12:59" s="15" customFormat="1" x14ac:dyDescent="0.25">
      <c r="L768" s="14"/>
      <c r="S768" s="14"/>
      <c r="Z768" s="14"/>
      <c r="AG768" s="14"/>
      <c r="AN768" s="14"/>
      <c r="AU768" s="14"/>
      <c r="BB768" s="14"/>
      <c r="BC768" s="14"/>
      <c r="BG768" s="28"/>
    </row>
    <row r="769" spans="12:59" s="15" customFormat="1" x14ac:dyDescent="0.25">
      <c r="L769" s="14"/>
      <c r="S769" s="14"/>
      <c r="Z769" s="14"/>
      <c r="AG769" s="14"/>
      <c r="AN769" s="14"/>
      <c r="AU769" s="14"/>
      <c r="BB769" s="14"/>
      <c r="BC769" s="14"/>
      <c r="BG769" s="28"/>
    </row>
    <row r="770" spans="12:59" s="15" customFormat="1" x14ac:dyDescent="0.25">
      <c r="L770" s="14"/>
      <c r="S770" s="14"/>
      <c r="Z770" s="14"/>
      <c r="AG770" s="14"/>
      <c r="AN770" s="14"/>
      <c r="AU770" s="14"/>
      <c r="BB770" s="14"/>
      <c r="BC770" s="14"/>
      <c r="BG770" s="28"/>
    </row>
    <row r="771" spans="12:59" s="15" customFormat="1" x14ac:dyDescent="0.25">
      <c r="L771" s="14"/>
      <c r="S771" s="14"/>
      <c r="Z771" s="14"/>
      <c r="AG771" s="14"/>
      <c r="AN771" s="14"/>
      <c r="AU771" s="14"/>
      <c r="BB771" s="14"/>
      <c r="BC771" s="14"/>
      <c r="BG771" s="28"/>
    </row>
    <row r="772" spans="12:59" s="15" customFormat="1" x14ac:dyDescent="0.25">
      <c r="L772" s="14"/>
      <c r="S772" s="14"/>
      <c r="Z772" s="14"/>
      <c r="AG772" s="14"/>
      <c r="AN772" s="14"/>
      <c r="AU772" s="14"/>
      <c r="BB772" s="14"/>
      <c r="BC772" s="14"/>
      <c r="BG772" s="28"/>
    </row>
    <row r="773" spans="12:59" s="15" customFormat="1" x14ac:dyDescent="0.25">
      <c r="L773" s="14"/>
      <c r="S773" s="14"/>
      <c r="Z773" s="14"/>
      <c r="AG773" s="14"/>
      <c r="AN773" s="14"/>
      <c r="AU773" s="14"/>
      <c r="BB773" s="14"/>
      <c r="BC773" s="14"/>
      <c r="BG773" s="28"/>
    </row>
    <row r="774" spans="12:59" s="15" customFormat="1" x14ac:dyDescent="0.25">
      <c r="L774" s="14"/>
      <c r="S774" s="14"/>
      <c r="Z774" s="14"/>
      <c r="AG774" s="14"/>
      <c r="AN774" s="14"/>
      <c r="AU774" s="14"/>
      <c r="BB774" s="14"/>
      <c r="BC774" s="14"/>
      <c r="BG774" s="28"/>
    </row>
    <row r="775" spans="12:59" s="15" customFormat="1" x14ac:dyDescent="0.25">
      <c r="L775" s="14"/>
      <c r="S775" s="14"/>
      <c r="Z775" s="14"/>
      <c r="AG775" s="14"/>
      <c r="AN775" s="14"/>
      <c r="AU775" s="14"/>
      <c r="BB775" s="14"/>
      <c r="BC775" s="14"/>
      <c r="BG775" s="28"/>
    </row>
    <row r="776" spans="12:59" s="15" customFormat="1" x14ac:dyDescent="0.25">
      <c r="L776" s="14"/>
      <c r="S776" s="14"/>
      <c r="Z776" s="14"/>
      <c r="AG776" s="14"/>
      <c r="AN776" s="14"/>
      <c r="AU776" s="14"/>
      <c r="BB776" s="14"/>
      <c r="BC776" s="14"/>
      <c r="BG776" s="28"/>
    </row>
    <row r="777" spans="12:59" s="15" customFormat="1" x14ac:dyDescent="0.25">
      <c r="L777" s="14"/>
      <c r="S777" s="14"/>
      <c r="Z777" s="14"/>
      <c r="AG777" s="14"/>
      <c r="AN777" s="14"/>
      <c r="AU777" s="14"/>
      <c r="BB777" s="14"/>
      <c r="BC777" s="14"/>
      <c r="BG777" s="28"/>
    </row>
    <row r="778" spans="12:59" s="15" customFormat="1" x14ac:dyDescent="0.25">
      <c r="L778" s="14"/>
      <c r="S778" s="14"/>
      <c r="Z778" s="14"/>
      <c r="AG778" s="14"/>
      <c r="AN778" s="14"/>
      <c r="AU778" s="14"/>
      <c r="BB778" s="14"/>
      <c r="BC778" s="14"/>
      <c r="BG778" s="28"/>
    </row>
    <row r="779" spans="12:59" s="15" customFormat="1" x14ac:dyDescent="0.25">
      <c r="L779" s="14"/>
      <c r="S779" s="14"/>
      <c r="Z779" s="14"/>
      <c r="AG779" s="14"/>
      <c r="AN779" s="14"/>
      <c r="AU779" s="14"/>
      <c r="BB779" s="14"/>
      <c r="BC779" s="14"/>
      <c r="BG779" s="28"/>
    </row>
    <row r="780" spans="12:59" s="15" customFormat="1" x14ac:dyDescent="0.25">
      <c r="L780" s="14"/>
      <c r="S780" s="14"/>
      <c r="Z780" s="14"/>
      <c r="AG780" s="14"/>
      <c r="AN780" s="14"/>
      <c r="AU780" s="14"/>
      <c r="BB780" s="14"/>
      <c r="BC780" s="14"/>
      <c r="BG780" s="28"/>
    </row>
    <row r="781" spans="12:59" s="15" customFormat="1" x14ac:dyDescent="0.25">
      <c r="L781" s="14"/>
      <c r="S781" s="14"/>
      <c r="Z781" s="14"/>
      <c r="AG781" s="14"/>
      <c r="AN781" s="14"/>
      <c r="AU781" s="14"/>
      <c r="BB781" s="14"/>
      <c r="BC781" s="14"/>
      <c r="BG781" s="28"/>
    </row>
    <row r="782" spans="12:59" s="15" customFormat="1" x14ac:dyDescent="0.25">
      <c r="L782" s="14"/>
      <c r="S782" s="14"/>
      <c r="Z782" s="14"/>
      <c r="AG782" s="14"/>
      <c r="AN782" s="14"/>
      <c r="AU782" s="14"/>
      <c r="BB782" s="14"/>
      <c r="BC782" s="14"/>
      <c r="BG782" s="28"/>
    </row>
    <row r="783" spans="12:59" s="15" customFormat="1" x14ac:dyDescent="0.25">
      <c r="L783" s="14"/>
      <c r="S783" s="14"/>
      <c r="Z783" s="14"/>
      <c r="AG783" s="14"/>
      <c r="AN783" s="14"/>
      <c r="AU783" s="14"/>
      <c r="BB783" s="14"/>
      <c r="BC783" s="14"/>
      <c r="BG783" s="28"/>
    </row>
    <row r="784" spans="12:59" s="15" customFormat="1" x14ac:dyDescent="0.25">
      <c r="L784" s="14"/>
      <c r="S784" s="14"/>
      <c r="Z784" s="14"/>
      <c r="AG784" s="14"/>
      <c r="AN784" s="14"/>
      <c r="AU784" s="14"/>
      <c r="BB784" s="14"/>
      <c r="BC784" s="14"/>
      <c r="BG784" s="28"/>
    </row>
    <row r="785" spans="12:59" s="15" customFormat="1" x14ac:dyDescent="0.25">
      <c r="L785" s="14"/>
      <c r="S785" s="14"/>
      <c r="Z785" s="14"/>
      <c r="AG785" s="14"/>
      <c r="AN785" s="14"/>
      <c r="AU785" s="14"/>
      <c r="BB785" s="14"/>
      <c r="BC785" s="14"/>
      <c r="BG785" s="28"/>
    </row>
    <row r="786" spans="12:59" s="15" customFormat="1" x14ac:dyDescent="0.25">
      <c r="L786" s="14"/>
      <c r="S786" s="14"/>
      <c r="Z786" s="14"/>
      <c r="AG786" s="14"/>
      <c r="AN786" s="14"/>
      <c r="AU786" s="14"/>
      <c r="BB786" s="14"/>
      <c r="BC786" s="14"/>
      <c r="BG786" s="28"/>
    </row>
    <row r="787" spans="12:59" s="15" customFormat="1" x14ac:dyDescent="0.25">
      <c r="L787" s="14"/>
      <c r="S787" s="14"/>
      <c r="Z787" s="14"/>
      <c r="AG787" s="14"/>
      <c r="AN787" s="14"/>
      <c r="AU787" s="14"/>
      <c r="BB787" s="14"/>
      <c r="BC787" s="14"/>
      <c r="BG787" s="28"/>
    </row>
    <row r="788" spans="12:59" s="15" customFormat="1" x14ac:dyDescent="0.25">
      <c r="L788" s="14"/>
      <c r="S788" s="14"/>
      <c r="Z788" s="14"/>
      <c r="AG788" s="14"/>
      <c r="AN788" s="14"/>
      <c r="AU788" s="14"/>
      <c r="BB788" s="14"/>
      <c r="BC788" s="14"/>
      <c r="BG788" s="28"/>
    </row>
    <row r="789" spans="12:59" s="15" customFormat="1" x14ac:dyDescent="0.25">
      <c r="L789" s="14"/>
      <c r="S789" s="14"/>
      <c r="Z789" s="14"/>
      <c r="AG789" s="14"/>
      <c r="AN789" s="14"/>
      <c r="AU789" s="14"/>
      <c r="BB789" s="14"/>
      <c r="BC789" s="14"/>
      <c r="BG789" s="28"/>
    </row>
    <row r="790" spans="12:59" s="15" customFormat="1" x14ac:dyDescent="0.25">
      <c r="L790" s="14"/>
      <c r="S790" s="14"/>
      <c r="Z790" s="14"/>
      <c r="AG790" s="14"/>
      <c r="AN790" s="14"/>
      <c r="AU790" s="14"/>
      <c r="BB790" s="14"/>
      <c r="BC790" s="14"/>
      <c r="BG790" s="28"/>
    </row>
    <row r="791" spans="12:59" s="15" customFormat="1" x14ac:dyDescent="0.25">
      <c r="L791" s="14"/>
      <c r="S791" s="14"/>
      <c r="Z791" s="14"/>
      <c r="AG791" s="14"/>
      <c r="AN791" s="14"/>
      <c r="AU791" s="14"/>
      <c r="BB791" s="14"/>
      <c r="BC791" s="14"/>
      <c r="BG791" s="28"/>
    </row>
    <row r="792" spans="12:59" s="15" customFormat="1" x14ac:dyDescent="0.25">
      <c r="L792" s="14"/>
      <c r="S792" s="14"/>
      <c r="Z792" s="14"/>
      <c r="AG792" s="14"/>
      <c r="AN792" s="14"/>
      <c r="AU792" s="14"/>
      <c r="BB792" s="14"/>
      <c r="BC792" s="14"/>
      <c r="BG792" s="28"/>
    </row>
    <row r="793" spans="12:59" s="15" customFormat="1" x14ac:dyDescent="0.25">
      <c r="L793" s="14"/>
      <c r="S793" s="14"/>
      <c r="Z793" s="14"/>
      <c r="AG793" s="14"/>
      <c r="AN793" s="14"/>
      <c r="AU793" s="14"/>
      <c r="BB793" s="14"/>
      <c r="BC793" s="14"/>
      <c r="BG793" s="28"/>
    </row>
    <row r="794" spans="12:59" s="15" customFormat="1" x14ac:dyDescent="0.25">
      <c r="L794" s="14"/>
      <c r="S794" s="14"/>
      <c r="Z794" s="14"/>
      <c r="AG794" s="14"/>
      <c r="AN794" s="14"/>
      <c r="AU794" s="14"/>
      <c r="BB794" s="14"/>
      <c r="BC794" s="14"/>
      <c r="BG794" s="28"/>
    </row>
    <row r="795" spans="12:59" s="15" customFormat="1" x14ac:dyDescent="0.25">
      <c r="L795" s="14"/>
      <c r="S795" s="14"/>
      <c r="Z795" s="14"/>
      <c r="AG795" s="14"/>
      <c r="AN795" s="14"/>
      <c r="AU795" s="14"/>
      <c r="BB795" s="14"/>
      <c r="BC795" s="14"/>
      <c r="BG795" s="28"/>
    </row>
    <row r="796" spans="12:59" s="15" customFormat="1" x14ac:dyDescent="0.25">
      <c r="L796" s="14"/>
      <c r="S796" s="14"/>
      <c r="Z796" s="14"/>
      <c r="AG796" s="14"/>
      <c r="AN796" s="14"/>
      <c r="AU796" s="14"/>
      <c r="BB796" s="14"/>
      <c r="BC796" s="14"/>
      <c r="BG796" s="28"/>
    </row>
    <row r="797" spans="12:59" s="15" customFormat="1" x14ac:dyDescent="0.25">
      <c r="L797" s="14"/>
      <c r="S797" s="14"/>
      <c r="Z797" s="14"/>
      <c r="AG797" s="14"/>
      <c r="AN797" s="14"/>
      <c r="AU797" s="14"/>
      <c r="BB797" s="14"/>
      <c r="BC797" s="14"/>
      <c r="BG797" s="28"/>
    </row>
    <row r="798" spans="12:59" s="15" customFormat="1" x14ac:dyDescent="0.25">
      <c r="L798" s="14"/>
      <c r="S798" s="14"/>
      <c r="Z798" s="14"/>
      <c r="AG798" s="14"/>
      <c r="AN798" s="14"/>
      <c r="AU798" s="14"/>
      <c r="BB798" s="14"/>
      <c r="BC798" s="14"/>
      <c r="BG798" s="28"/>
    </row>
    <row r="799" spans="12:59" s="15" customFormat="1" x14ac:dyDescent="0.25">
      <c r="L799" s="14"/>
      <c r="S799" s="14"/>
      <c r="Z799" s="14"/>
      <c r="AG799" s="14"/>
      <c r="AN799" s="14"/>
      <c r="AU799" s="14"/>
      <c r="BB799" s="14"/>
      <c r="BC799" s="14"/>
      <c r="BG799" s="28"/>
    </row>
    <row r="800" spans="12:59" s="15" customFormat="1" x14ac:dyDescent="0.25">
      <c r="L800" s="14"/>
      <c r="S800" s="14"/>
      <c r="Z800" s="14"/>
      <c r="AG800" s="14"/>
      <c r="AN800" s="14"/>
      <c r="AU800" s="14"/>
      <c r="BB800" s="14"/>
      <c r="BC800" s="14"/>
      <c r="BG800" s="28"/>
    </row>
    <row r="801" spans="12:59" s="15" customFormat="1" x14ac:dyDescent="0.25">
      <c r="L801" s="14"/>
      <c r="S801" s="14"/>
      <c r="Z801" s="14"/>
      <c r="AG801" s="14"/>
      <c r="AN801" s="14"/>
      <c r="AU801" s="14"/>
      <c r="BB801" s="14"/>
      <c r="BC801" s="14"/>
      <c r="BG801" s="28"/>
    </row>
    <row r="802" spans="12:59" s="15" customFormat="1" x14ac:dyDescent="0.25">
      <c r="L802" s="14"/>
      <c r="S802" s="14"/>
      <c r="Z802" s="14"/>
      <c r="AG802" s="14"/>
      <c r="AN802" s="14"/>
      <c r="AU802" s="14"/>
      <c r="BB802" s="14"/>
      <c r="BC802" s="14"/>
      <c r="BG802" s="28"/>
    </row>
    <row r="803" spans="12:59" s="15" customFormat="1" x14ac:dyDescent="0.25">
      <c r="L803" s="14"/>
      <c r="S803" s="14"/>
      <c r="Z803" s="14"/>
      <c r="AG803" s="14"/>
      <c r="AN803" s="14"/>
      <c r="AU803" s="14"/>
      <c r="BB803" s="14"/>
      <c r="BC803" s="14"/>
      <c r="BG803" s="28"/>
    </row>
    <row r="804" spans="12:59" s="15" customFormat="1" x14ac:dyDescent="0.25">
      <c r="L804" s="14"/>
      <c r="S804" s="14"/>
      <c r="Z804" s="14"/>
      <c r="AG804" s="14"/>
      <c r="AN804" s="14"/>
      <c r="AU804" s="14"/>
      <c r="BB804" s="14"/>
      <c r="BC804" s="14"/>
      <c r="BG804" s="28"/>
    </row>
    <row r="805" spans="12:59" s="15" customFormat="1" x14ac:dyDescent="0.25">
      <c r="L805" s="14"/>
      <c r="S805" s="14"/>
      <c r="Z805" s="14"/>
      <c r="AG805" s="14"/>
      <c r="AN805" s="14"/>
      <c r="AU805" s="14"/>
      <c r="BB805" s="14"/>
      <c r="BC805" s="14"/>
      <c r="BG805" s="28"/>
    </row>
    <row r="806" spans="12:59" s="15" customFormat="1" x14ac:dyDescent="0.25">
      <c r="L806" s="14"/>
      <c r="S806" s="14"/>
      <c r="Z806" s="14"/>
      <c r="AG806" s="14"/>
      <c r="AN806" s="14"/>
      <c r="AU806" s="14"/>
      <c r="BB806" s="14"/>
      <c r="BC806" s="14"/>
      <c r="BG806" s="28"/>
    </row>
    <row r="807" spans="12:59" s="15" customFormat="1" x14ac:dyDescent="0.25">
      <c r="L807" s="14"/>
      <c r="S807" s="14"/>
      <c r="Z807" s="14"/>
      <c r="AG807" s="14"/>
      <c r="AN807" s="14"/>
      <c r="AU807" s="14"/>
      <c r="BB807" s="14"/>
      <c r="BC807" s="14"/>
      <c r="BG807" s="28"/>
    </row>
    <row r="808" spans="12:59" s="15" customFormat="1" x14ac:dyDescent="0.25">
      <c r="L808" s="14"/>
      <c r="S808" s="14"/>
      <c r="Z808" s="14"/>
      <c r="AG808" s="14"/>
      <c r="AN808" s="14"/>
      <c r="AU808" s="14"/>
      <c r="BB808" s="14"/>
      <c r="BC808" s="14"/>
      <c r="BG808" s="28"/>
    </row>
    <row r="809" spans="12:59" s="15" customFormat="1" x14ac:dyDescent="0.25">
      <c r="L809" s="14"/>
      <c r="S809" s="14"/>
      <c r="Z809" s="14"/>
      <c r="AG809" s="14"/>
      <c r="AN809" s="14"/>
      <c r="AU809" s="14"/>
      <c r="BB809" s="14"/>
      <c r="BC809" s="14"/>
      <c r="BG809" s="28"/>
    </row>
    <row r="810" spans="12:59" s="15" customFormat="1" x14ac:dyDescent="0.25">
      <c r="L810" s="14"/>
      <c r="S810" s="14"/>
      <c r="Z810" s="14"/>
      <c r="AG810" s="14"/>
      <c r="AN810" s="14"/>
      <c r="AU810" s="14"/>
      <c r="BB810" s="14"/>
      <c r="BC810" s="14"/>
      <c r="BG810" s="28"/>
    </row>
    <row r="811" spans="12:59" s="15" customFormat="1" x14ac:dyDescent="0.25">
      <c r="L811" s="14"/>
      <c r="S811" s="14"/>
      <c r="Z811" s="14"/>
      <c r="AG811" s="14"/>
      <c r="AN811" s="14"/>
      <c r="AU811" s="14"/>
      <c r="BB811" s="14"/>
      <c r="BC811" s="14"/>
      <c r="BG811" s="28"/>
    </row>
    <row r="812" spans="12:59" s="15" customFormat="1" x14ac:dyDescent="0.25">
      <c r="L812" s="14"/>
      <c r="S812" s="14"/>
      <c r="Z812" s="14"/>
      <c r="AG812" s="14"/>
      <c r="AN812" s="14"/>
      <c r="AU812" s="14"/>
      <c r="BB812" s="14"/>
      <c r="BC812" s="14"/>
      <c r="BG812" s="28"/>
    </row>
    <row r="813" spans="12:59" s="15" customFormat="1" x14ac:dyDescent="0.25">
      <c r="L813" s="14"/>
      <c r="S813" s="14"/>
      <c r="Z813" s="14"/>
      <c r="AG813" s="14"/>
      <c r="AN813" s="14"/>
      <c r="AU813" s="14"/>
      <c r="BB813" s="14"/>
      <c r="BC813" s="14"/>
      <c r="BG813" s="28"/>
    </row>
    <row r="814" spans="12:59" s="15" customFormat="1" x14ac:dyDescent="0.25">
      <c r="L814" s="14"/>
      <c r="S814" s="14"/>
      <c r="Z814" s="14"/>
      <c r="AG814" s="14"/>
      <c r="AN814" s="14"/>
      <c r="AU814" s="14"/>
      <c r="BB814" s="14"/>
      <c r="BC814" s="14"/>
      <c r="BG814" s="28"/>
    </row>
    <row r="815" spans="12:59" s="15" customFormat="1" x14ac:dyDescent="0.25">
      <c r="L815" s="14"/>
      <c r="S815" s="14"/>
      <c r="Z815" s="14"/>
      <c r="AG815" s="14"/>
      <c r="AN815" s="14"/>
      <c r="AU815" s="14"/>
      <c r="BB815" s="14"/>
      <c r="BC815" s="14"/>
      <c r="BG815" s="28"/>
    </row>
    <row r="816" spans="12:59" s="15" customFormat="1" x14ac:dyDescent="0.25">
      <c r="L816" s="14"/>
      <c r="S816" s="14"/>
      <c r="Z816" s="14"/>
      <c r="AG816" s="14"/>
      <c r="AN816" s="14"/>
      <c r="AU816" s="14"/>
      <c r="BB816" s="14"/>
      <c r="BC816" s="14"/>
      <c r="BG816" s="28"/>
    </row>
    <row r="817" spans="12:59" s="15" customFormat="1" x14ac:dyDescent="0.25">
      <c r="L817" s="14"/>
      <c r="S817" s="14"/>
      <c r="Z817" s="14"/>
      <c r="AG817" s="14"/>
      <c r="AN817" s="14"/>
      <c r="AU817" s="14"/>
      <c r="BB817" s="14"/>
      <c r="BC817" s="14"/>
      <c r="BG817" s="28"/>
    </row>
    <row r="818" spans="12:59" s="15" customFormat="1" x14ac:dyDescent="0.25">
      <c r="L818" s="14"/>
      <c r="S818" s="14"/>
      <c r="Z818" s="14"/>
      <c r="AG818" s="14"/>
      <c r="AN818" s="14"/>
      <c r="AU818" s="14"/>
      <c r="BB818" s="14"/>
      <c r="BC818" s="14"/>
      <c r="BG818" s="28"/>
    </row>
    <row r="819" spans="12:59" s="15" customFormat="1" x14ac:dyDescent="0.25">
      <c r="L819" s="14"/>
      <c r="S819" s="14"/>
      <c r="Z819" s="14"/>
      <c r="AG819" s="14"/>
      <c r="AN819" s="14"/>
      <c r="AU819" s="14"/>
      <c r="BB819" s="14"/>
      <c r="BC819" s="14"/>
      <c r="BG819" s="28"/>
    </row>
    <row r="820" spans="12:59" s="15" customFormat="1" x14ac:dyDescent="0.25">
      <c r="L820" s="14"/>
      <c r="S820" s="14"/>
      <c r="Z820" s="14"/>
      <c r="AG820" s="14"/>
      <c r="AN820" s="14"/>
      <c r="AU820" s="14"/>
      <c r="BB820" s="14"/>
      <c r="BC820" s="14"/>
      <c r="BG820" s="28"/>
    </row>
    <row r="821" spans="12:59" s="15" customFormat="1" x14ac:dyDescent="0.25">
      <c r="L821" s="14"/>
      <c r="S821" s="14"/>
      <c r="Z821" s="14"/>
      <c r="AG821" s="14"/>
      <c r="AN821" s="14"/>
      <c r="AU821" s="14"/>
      <c r="BB821" s="14"/>
      <c r="BC821" s="14"/>
      <c r="BG821" s="28"/>
    </row>
    <row r="822" spans="12:59" s="15" customFormat="1" x14ac:dyDescent="0.25">
      <c r="L822" s="14"/>
      <c r="S822" s="14"/>
      <c r="Z822" s="14"/>
      <c r="AG822" s="14"/>
      <c r="AN822" s="14"/>
      <c r="AU822" s="14"/>
      <c r="BB822" s="14"/>
      <c r="BC822" s="14"/>
      <c r="BG822" s="28"/>
    </row>
    <row r="823" spans="12:59" s="15" customFormat="1" x14ac:dyDescent="0.25">
      <c r="L823" s="14"/>
      <c r="S823" s="14"/>
      <c r="Z823" s="14"/>
      <c r="AG823" s="14"/>
      <c r="AN823" s="14"/>
      <c r="AU823" s="14"/>
      <c r="BB823" s="14"/>
      <c r="BC823" s="14"/>
      <c r="BG823" s="28"/>
    </row>
    <row r="824" spans="12:59" s="15" customFormat="1" x14ac:dyDescent="0.25">
      <c r="L824" s="14"/>
      <c r="S824" s="14"/>
      <c r="Z824" s="14"/>
      <c r="AG824" s="14"/>
      <c r="AN824" s="14"/>
      <c r="AU824" s="14"/>
      <c r="BB824" s="14"/>
      <c r="BC824" s="14"/>
      <c r="BG824" s="28"/>
    </row>
    <row r="825" spans="12:59" s="15" customFormat="1" x14ac:dyDescent="0.25">
      <c r="L825" s="14"/>
      <c r="S825" s="14"/>
      <c r="Z825" s="14"/>
      <c r="AG825" s="14"/>
      <c r="AN825" s="14"/>
      <c r="AU825" s="14"/>
      <c r="BB825" s="14"/>
      <c r="BC825" s="14"/>
      <c r="BG825" s="28"/>
    </row>
    <row r="826" spans="12:59" s="15" customFormat="1" x14ac:dyDescent="0.25">
      <c r="L826" s="14"/>
      <c r="S826" s="14"/>
      <c r="Z826" s="14"/>
      <c r="AG826" s="14"/>
      <c r="AN826" s="14"/>
      <c r="AU826" s="14"/>
      <c r="BB826" s="14"/>
      <c r="BC826" s="14"/>
      <c r="BG826" s="28"/>
    </row>
    <row r="827" spans="12:59" s="15" customFormat="1" x14ac:dyDescent="0.25">
      <c r="L827" s="14"/>
      <c r="S827" s="14"/>
      <c r="Z827" s="14"/>
      <c r="AG827" s="14"/>
      <c r="AN827" s="14"/>
      <c r="AU827" s="14"/>
      <c r="BB827" s="14"/>
      <c r="BC827" s="14"/>
      <c r="BG827" s="28"/>
    </row>
    <row r="828" spans="12:59" s="15" customFormat="1" x14ac:dyDescent="0.25">
      <c r="L828" s="14"/>
      <c r="S828" s="14"/>
      <c r="Z828" s="14"/>
      <c r="AG828" s="14"/>
      <c r="AN828" s="14"/>
      <c r="AU828" s="14"/>
      <c r="BB828" s="14"/>
      <c r="BC828" s="14"/>
      <c r="BG828" s="28"/>
    </row>
    <row r="829" spans="12:59" s="15" customFormat="1" x14ac:dyDescent="0.25">
      <c r="L829" s="14"/>
      <c r="S829" s="14"/>
      <c r="Z829" s="14"/>
      <c r="AG829" s="14"/>
      <c r="AN829" s="14"/>
      <c r="AU829" s="14"/>
      <c r="BB829" s="14"/>
      <c r="BC829" s="14"/>
      <c r="BG829" s="28"/>
    </row>
    <row r="830" spans="12:59" s="15" customFormat="1" x14ac:dyDescent="0.25">
      <c r="L830" s="14"/>
      <c r="S830" s="14"/>
      <c r="Z830" s="14"/>
      <c r="AG830" s="14"/>
      <c r="AN830" s="14"/>
      <c r="AU830" s="14"/>
      <c r="BB830" s="14"/>
      <c r="BC830" s="14"/>
      <c r="BG830" s="28"/>
    </row>
    <row r="831" spans="12:59" s="15" customFormat="1" x14ac:dyDescent="0.25">
      <c r="L831" s="14"/>
      <c r="S831" s="14"/>
      <c r="Z831" s="14"/>
      <c r="AG831" s="14"/>
      <c r="AN831" s="14"/>
      <c r="AU831" s="14"/>
      <c r="BB831" s="14"/>
      <c r="BC831" s="14"/>
      <c r="BG831" s="28"/>
    </row>
    <row r="832" spans="12:59" s="15" customFormat="1" x14ac:dyDescent="0.25">
      <c r="L832" s="14"/>
      <c r="S832" s="14"/>
      <c r="Z832" s="14"/>
      <c r="AG832" s="14"/>
      <c r="AN832" s="14"/>
      <c r="AU832" s="14"/>
      <c r="BB832" s="14"/>
      <c r="BC832" s="14"/>
      <c r="BG832" s="28"/>
    </row>
    <row r="833" spans="12:59" s="15" customFormat="1" x14ac:dyDescent="0.25">
      <c r="L833" s="14"/>
      <c r="S833" s="14"/>
      <c r="Z833" s="14"/>
      <c r="AG833" s="14"/>
      <c r="AN833" s="14"/>
      <c r="AU833" s="14"/>
      <c r="BB833" s="14"/>
      <c r="BC833" s="14"/>
      <c r="BG833" s="28"/>
    </row>
    <row r="834" spans="12:59" s="15" customFormat="1" x14ac:dyDescent="0.25">
      <c r="L834" s="14"/>
      <c r="S834" s="14"/>
      <c r="Z834" s="14"/>
      <c r="AG834" s="14"/>
      <c r="AN834" s="14"/>
      <c r="AU834" s="14"/>
      <c r="BB834" s="14"/>
      <c r="BC834" s="14"/>
      <c r="BG834" s="28"/>
    </row>
    <row r="835" spans="12:59" s="15" customFormat="1" x14ac:dyDescent="0.25">
      <c r="L835" s="14"/>
      <c r="S835" s="14"/>
      <c r="Z835" s="14"/>
      <c r="AG835" s="14"/>
      <c r="AN835" s="14"/>
      <c r="AU835" s="14"/>
      <c r="BB835" s="14"/>
      <c r="BC835" s="14"/>
      <c r="BG835" s="28"/>
    </row>
    <row r="836" spans="12:59" s="15" customFormat="1" x14ac:dyDescent="0.25">
      <c r="L836" s="14"/>
      <c r="S836" s="14"/>
      <c r="Z836" s="14"/>
      <c r="AG836" s="14"/>
      <c r="AN836" s="14"/>
      <c r="AU836" s="14"/>
      <c r="BB836" s="14"/>
      <c r="BC836" s="14"/>
      <c r="BG836" s="28"/>
    </row>
    <row r="837" spans="12:59" s="15" customFormat="1" x14ac:dyDescent="0.25">
      <c r="L837" s="14"/>
      <c r="S837" s="14"/>
      <c r="Z837" s="14"/>
      <c r="AG837" s="14"/>
      <c r="AN837" s="14"/>
      <c r="AU837" s="14"/>
      <c r="BB837" s="14"/>
      <c r="BC837" s="14"/>
      <c r="BG837" s="28"/>
    </row>
    <row r="838" spans="12:59" s="15" customFormat="1" x14ac:dyDescent="0.25">
      <c r="L838" s="14"/>
      <c r="S838" s="14"/>
      <c r="Z838" s="14"/>
      <c r="AG838" s="14"/>
      <c r="AN838" s="14"/>
      <c r="AU838" s="14"/>
      <c r="BB838" s="14"/>
      <c r="BC838" s="14"/>
      <c r="BG838" s="28"/>
    </row>
    <row r="839" spans="12:59" s="15" customFormat="1" x14ac:dyDescent="0.25">
      <c r="L839" s="14"/>
      <c r="S839" s="14"/>
      <c r="Z839" s="14"/>
      <c r="AG839" s="14"/>
      <c r="AN839" s="14"/>
      <c r="AU839" s="14"/>
      <c r="BB839" s="14"/>
      <c r="BC839" s="14"/>
      <c r="BG839" s="28"/>
    </row>
    <row r="840" spans="12:59" s="15" customFormat="1" x14ac:dyDescent="0.25">
      <c r="L840" s="14"/>
      <c r="S840" s="14"/>
      <c r="Z840" s="14"/>
      <c r="AG840" s="14"/>
      <c r="AN840" s="14"/>
      <c r="AU840" s="14"/>
      <c r="BB840" s="14"/>
      <c r="BC840" s="14"/>
      <c r="BG840" s="28"/>
    </row>
    <row r="841" spans="12:59" s="15" customFormat="1" x14ac:dyDescent="0.25">
      <c r="L841" s="14"/>
      <c r="S841" s="14"/>
      <c r="Z841" s="14"/>
      <c r="AG841" s="14"/>
      <c r="AN841" s="14"/>
      <c r="AU841" s="14"/>
      <c r="BB841" s="14"/>
      <c r="BC841" s="14"/>
      <c r="BG841" s="28"/>
    </row>
    <row r="842" spans="12:59" s="15" customFormat="1" x14ac:dyDescent="0.25">
      <c r="L842" s="14"/>
      <c r="S842" s="14"/>
      <c r="Z842" s="14"/>
      <c r="AG842" s="14"/>
      <c r="AN842" s="14"/>
      <c r="AU842" s="14"/>
      <c r="BB842" s="14"/>
      <c r="BC842" s="14"/>
      <c r="BG842" s="28"/>
    </row>
    <row r="843" spans="12:59" s="15" customFormat="1" x14ac:dyDescent="0.25">
      <c r="L843" s="14"/>
      <c r="S843" s="14"/>
      <c r="Z843" s="14"/>
      <c r="AG843" s="14"/>
      <c r="AN843" s="14"/>
      <c r="AU843" s="14"/>
      <c r="BB843" s="14"/>
      <c r="BC843" s="14"/>
      <c r="BG843" s="28"/>
    </row>
    <row r="844" spans="12:59" s="15" customFormat="1" x14ac:dyDescent="0.25">
      <c r="L844" s="14"/>
      <c r="S844" s="14"/>
      <c r="Z844" s="14"/>
      <c r="AG844" s="14"/>
      <c r="AN844" s="14"/>
      <c r="AU844" s="14"/>
      <c r="BB844" s="14"/>
      <c r="BC844" s="14"/>
      <c r="BG844" s="28"/>
    </row>
    <row r="845" spans="12:59" s="15" customFormat="1" x14ac:dyDescent="0.25">
      <c r="L845" s="14"/>
      <c r="S845" s="14"/>
      <c r="Z845" s="14"/>
      <c r="AG845" s="14"/>
      <c r="AN845" s="14"/>
      <c r="AU845" s="14"/>
      <c r="BB845" s="14"/>
      <c r="BC845" s="14"/>
      <c r="BG845" s="28"/>
    </row>
    <row r="846" spans="12:59" s="15" customFormat="1" x14ac:dyDescent="0.25">
      <c r="L846" s="14"/>
      <c r="S846" s="14"/>
      <c r="Z846" s="14"/>
      <c r="AG846" s="14"/>
      <c r="AN846" s="14"/>
      <c r="AU846" s="14"/>
      <c r="BB846" s="14"/>
      <c r="BC846" s="14"/>
      <c r="BG846" s="28"/>
    </row>
    <row r="847" spans="12:59" s="15" customFormat="1" x14ac:dyDescent="0.25">
      <c r="L847" s="14"/>
      <c r="S847" s="14"/>
      <c r="Z847" s="14"/>
      <c r="AG847" s="14"/>
      <c r="AN847" s="14"/>
      <c r="AU847" s="14"/>
      <c r="BB847" s="14"/>
      <c r="BC847" s="14"/>
      <c r="BG847" s="28"/>
    </row>
    <row r="848" spans="12:59" s="15" customFormat="1" x14ac:dyDescent="0.25">
      <c r="L848" s="14"/>
      <c r="S848" s="14"/>
      <c r="Z848" s="14"/>
      <c r="AG848" s="14"/>
      <c r="AN848" s="14"/>
      <c r="AU848" s="14"/>
      <c r="BB848" s="14"/>
      <c r="BC848" s="14"/>
      <c r="BG848" s="28"/>
    </row>
    <row r="849" spans="12:59" s="15" customFormat="1" x14ac:dyDescent="0.25">
      <c r="L849" s="14"/>
      <c r="S849" s="14"/>
      <c r="Z849" s="14"/>
      <c r="AG849" s="14"/>
      <c r="AN849" s="14"/>
      <c r="AU849" s="14"/>
      <c r="BB849" s="14"/>
      <c r="BC849" s="14"/>
      <c r="BG849" s="28"/>
    </row>
    <row r="850" spans="12:59" s="15" customFormat="1" x14ac:dyDescent="0.25">
      <c r="L850" s="14"/>
      <c r="S850" s="14"/>
      <c r="Z850" s="14"/>
      <c r="AG850" s="14"/>
      <c r="AN850" s="14"/>
      <c r="AU850" s="14"/>
      <c r="BB850" s="14"/>
      <c r="BC850" s="14"/>
      <c r="BG850" s="28"/>
    </row>
    <row r="851" spans="12:59" s="15" customFormat="1" x14ac:dyDescent="0.25">
      <c r="L851" s="14"/>
      <c r="S851" s="14"/>
      <c r="Z851" s="14"/>
      <c r="AG851" s="14"/>
      <c r="AN851" s="14"/>
      <c r="AU851" s="14"/>
      <c r="BB851" s="14"/>
      <c r="BC851" s="14"/>
      <c r="BG851" s="28"/>
    </row>
    <row r="852" spans="12:59" s="15" customFormat="1" x14ac:dyDescent="0.25">
      <c r="L852" s="14"/>
      <c r="S852" s="14"/>
      <c r="Z852" s="14"/>
      <c r="AG852" s="14"/>
      <c r="AN852" s="14"/>
      <c r="AU852" s="14"/>
      <c r="BB852" s="14"/>
      <c r="BC852" s="14"/>
      <c r="BG852" s="28"/>
    </row>
    <row r="853" spans="12:59" s="15" customFormat="1" x14ac:dyDescent="0.25">
      <c r="L853" s="14"/>
      <c r="S853" s="14"/>
      <c r="Z853" s="14"/>
      <c r="AG853" s="14"/>
      <c r="AN853" s="14"/>
      <c r="AU853" s="14"/>
      <c r="BB853" s="14"/>
      <c r="BC853" s="14"/>
      <c r="BG853" s="28"/>
    </row>
    <row r="854" spans="12:59" s="15" customFormat="1" x14ac:dyDescent="0.25">
      <c r="L854" s="14"/>
      <c r="S854" s="14"/>
      <c r="Z854" s="14"/>
      <c r="AG854" s="14"/>
      <c r="AN854" s="14"/>
      <c r="AU854" s="14"/>
      <c r="BB854" s="14"/>
      <c r="BC854" s="14"/>
      <c r="BG854" s="28"/>
    </row>
    <row r="855" spans="12:59" s="15" customFormat="1" x14ac:dyDescent="0.25">
      <c r="L855" s="14"/>
      <c r="S855" s="14"/>
      <c r="Z855" s="14"/>
      <c r="AG855" s="14"/>
      <c r="AN855" s="14"/>
      <c r="AU855" s="14"/>
      <c r="BB855" s="14"/>
      <c r="BC855" s="14"/>
      <c r="BG855" s="28"/>
    </row>
    <row r="856" spans="12:59" s="15" customFormat="1" x14ac:dyDescent="0.25">
      <c r="L856" s="14"/>
      <c r="S856" s="14"/>
      <c r="Z856" s="14"/>
      <c r="AG856" s="14"/>
      <c r="AN856" s="14"/>
      <c r="AU856" s="14"/>
      <c r="BB856" s="14"/>
      <c r="BC856" s="14"/>
      <c r="BG856" s="28"/>
    </row>
    <row r="857" spans="12:59" s="15" customFormat="1" x14ac:dyDescent="0.25">
      <c r="L857" s="14"/>
      <c r="S857" s="14"/>
      <c r="Z857" s="14"/>
      <c r="AG857" s="14"/>
      <c r="AN857" s="14"/>
      <c r="AU857" s="14"/>
      <c r="BB857" s="14"/>
      <c r="BC857" s="14"/>
      <c r="BG857" s="28"/>
    </row>
    <row r="858" spans="12:59" s="15" customFormat="1" x14ac:dyDescent="0.25">
      <c r="L858" s="14"/>
      <c r="S858" s="14"/>
      <c r="Z858" s="14"/>
      <c r="AG858" s="14"/>
      <c r="AN858" s="14"/>
      <c r="AU858" s="14"/>
      <c r="BB858" s="14"/>
      <c r="BC858" s="14"/>
      <c r="BG858" s="28"/>
    </row>
    <row r="859" spans="12:59" s="15" customFormat="1" x14ac:dyDescent="0.25">
      <c r="L859" s="14"/>
      <c r="S859" s="14"/>
      <c r="Z859" s="14"/>
      <c r="AG859" s="14"/>
      <c r="AN859" s="14"/>
      <c r="AU859" s="14"/>
      <c r="BB859" s="14"/>
      <c r="BC859" s="14"/>
      <c r="BG859" s="28"/>
    </row>
    <row r="860" spans="12:59" s="15" customFormat="1" x14ac:dyDescent="0.25">
      <c r="L860" s="14"/>
      <c r="S860" s="14"/>
      <c r="Z860" s="14"/>
      <c r="AG860" s="14"/>
      <c r="AN860" s="14"/>
      <c r="AU860" s="14"/>
      <c r="BB860" s="14"/>
      <c r="BC860" s="14"/>
      <c r="BG860" s="28"/>
    </row>
    <row r="861" spans="12:59" s="15" customFormat="1" x14ac:dyDescent="0.25">
      <c r="L861" s="14"/>
      <c r="S861" s="14"/>
      <c r="Z861" s="14"/>
      <c r="AG861" s="14"/>
      <c r="AN861" s="14"/>
      <c r="AU861" s="14"/>
      <c r="BB861" s="14"/>
      <c r="BC861" s="14"/>
      <c r="BG861" s="28"/>
    </row>
    <row r="862" spans="12:59" s="15" customFormat="1" x14ac:dyDescent="0.25">
      <c r="L862" s="14"/>
      <c r="S862" s="14"/>
      <c r="Z862" s="14"/>
      <c r="AG862" s="14"/>
      <c r="AN862" s="14"/>
      <c r="AU862" s="14"/>
      <c r="BB862" s="14"/>
      <c r="BC862" s="14"/>
      <c r="BG862" s="28"/>
    </row>
    <row r="863" spans="12:59" s="15" customFormat="1" x14ac:dyDescent="0.25">
      <c r="L863" s="14"/>
      <c r="S863" s="14"/>
      <c r="Z863" s="14"/>
      <c r="AG863" s="14"/>
      <c r="AN863" s="14"/>
      <c r="AU863" s="14"/>
      <c r="BB863" s="14"/>
      <c r="BC863" s="14"/>
      <c r="BG863" s="28"/>
    </row>
    <row r="864" spans="12:59" s="15" customFormat="1" x14ac:dyDescent="0.25">
      <c r="L864" s="14"/>
      <c r="S864" s="14"/>
      <c r="Z864" s="14"/>
      <c r="AG864" s="14"/>
      <c r="AN864" s="14"/>
      <c r="AU864" s="14"/>
      <c r="BB864" s="14"/>
      <c r="BC864" s="14"/>
      <c r="BG864" s="28"/>
    </row>
    <row r="865" spans="12:59" s="15" customFormat="1" x14ac:dyDescent="0.25">
      <c r="L865" s="14"/>
      <c r="S865" s="14"/>
      <c r="Z865" s="14"/>
      <c r="AG865" s="14"/>
      <c r="AN865" s="14"/>
      <c r="AU865" s="14"/>
      <c r="BB865" s="14"/>
      <c r="BC865" s="14"/>
      <c r="BG865" s="28"/>
    </row>
    <row r="866" spans="12:59" s="15" customFormat="1" x14ac:dyDescent="0.25">
      <c r="L866" s="14"/>
      <c r="S866" s="14"/>
      <c r="Z866" s="14"/>
      <c r="AG866" s="14"/>
      <c r="AN866" s="14"/>
      <c r="AU866" s="14"/>
      <c r="BB866" s="14"/>
      <c r="BC866" s="14"/>
      <c r="BG866" s="28"/>
    </row>
    <row r="867" spans="12:59" s="15" customFormat="1" x14ac:dyDescent="0.25">
      <c r="L867" s="14"/>
      <c r="S867" s="14"/>
      <c r="Z867" s="14"/>
      <c r="AG867" s="14"/>
      <c r="AN867" s="14"/>
      <c r="AU867" s="14"/>
      <c r="BB867" s="14"/>
      <c r="BC867" s="14"/>
      <c r="BG867" s="28"/>
    </row>
    <row r="868" spans="12:59" s="15" customFormat="1" x14ac:dyDescent="0.25">
      <c r="L868" s="14"/>
      <c r="S868" s="14"/>
      <c r="Z868" s="14"/>
      <c r="AG868" s="14"/>
      <c r="AN868" s="14"/>
      <c r="AU868" s="14"/>
      <c r="BB868" s="14"/>
      <c r="BC868" s="14"/>
      <c r="BG868" s="28"/>
    </row>
    <row r="869" spans="12:59" s="15" customFormat="1" x14ac:dyDescent="0.25">
      <c r="L869" s="14"/>
      <c r="S869" s="14"/>
      <c r="Z869" s="14"/>
      <c r="AG869" s="14"/>
      <c r="AN869" s="14"/>
      <c r="AU869" s="14"/>
      <c r="BB869" s="14"/>
      <c r="BC869" s="14"/>
      <c r="BG869" s="28"/>
    </row>
    <row r="870" spans="12:59" s="15" customFormat="1" x14ac:dyDescent="0.25">
      <c r="L870" s="14"/>
      <c r="S870" s="14"/>
      <c r="Z870" s="14"/>
      <c r="AG870" s="14"/>
      <c r="AN870" s="14"/>
      <c r="AU870" s="14"/>
      <c r="BB870" s="14"/>
      <c r="BC870" s="14"/>
      <c r="BG870" s="28"/>
    </row>
    <row r="871" spans="12:59" s="15" customFormat="1" x14ac:dyDescent="0.25">
      <c r="L871" s="14"/>
      <c r="S871" s="14"/>
      <c r="Z871" s="14"/>
      <c r="AG871" s="14"/>
      <c r="AN871" s="14"/>
      <c r="AU871" s="14"/>
      <c r="BB871" s="14"/>
      <c r="BC871" s="14"/>
      <c r="BG871" s="28"/>
    </row>
    <row r="872" spans="12:59" s="15" customFormat="1" x14ac:dyDescent="0.25">
      <c r="L872" s="14"/>
      <c r="S872" s="14"/>
      <c r="Z872" s="14"/>
      <c r="AG872" s="14"/>
      <c r="AN872" s="14"/>
      <c r="AU872" s="14"/>
      <c r="BB872" s="14"/>
      <c r="BC872" s="14"/>
      <c r="BG872" s="28"/>
    </row>
    <row r="873" spans="12:59" s="15" customFormat="1" x14ac:dyDescent="0.25">
      <c r="L873" s="14"/>
      <c r="S873" s="14"/>
      <c r="Z873" s="14"/>
      <c r="AG873" s="14"/>
      <c r="AN873" s="14"/>
      <c r="AU873" s="14"/>
      <c r="BB873" s="14"/>
      <c r="BC873" s="14"/>
      <c r="BG873" s="28"/>
    </row>
    <row r="874" spans="12:59" s="15" customFormat="1" x14ac:dyDescent="0.25">
      <c r="L874" s="14"/>
      <c r="S874" s="14"/>
      <c r="Z874" s="14"/>
      <c r="AG874" s="14"/>
      <c r="AN874" s="14"/>
      <c r="AU874" s="14"/>
      <c r="BB874" s="14"/>
      <c r="BC874" s="14"/>
      <c r="BG874" s="28"/>
    </row>
    <row r="875" spans="12:59" s="15" customFormat="1" x14ac:dyDescent="0.25">
      <c r="L875" s="14"/>
      <c r="S875" s="14"/>
      <c r="Z875" s="14"/>
      <c r="AG875" s="14"/>
      <c r="AN875" s="14"/>
      <c r="AU875" s="14"/>
      <c r="BB875" s="14"/>
      <c r="BC875" s="14"/>
      <c r="BG875" s="28"/>
    </row>
    <row r="876" spans="12:59" s="15" customFormat="1" x14ac:dyDescent="0.25">
      <c r="L876" s="14"/>
      <c r="S876" s="14"/>
      <c r="Z876" s="14"/>
      <c r="AG876" s="14"/>
      <c r="AN876" s="14"/>
      <c r="AU876" s="14"/>
      <c r="BB876" s="14"/>
      <c r="BC876" s="14"/>
      <c r="BG876" s="28"/>
    </row>
    <row r="877" spans="12:59" s="15" customFormat="1" x14ac:dyDescent="0.25">
      <c r="L877" s="14"/>
      <c r="S877" s="14"/>
      <c r="Z877" s="14"/>
      <c r="AG877" s="14"/>
      <c r="AN877" s="14"/>
      <c r="AU877" s="14"/>
      <c r="BB877" s="14"/>
      <c r="BC877" s="14"/>
      <c r="BG877" s="28"/>
    </row>
    <row r="878" spans="12:59" s="15" customFormat="1" x14ac:dyDescent="0.25">
      <c r="L878" s="14"/>
      <c r="S878" s="14"/>
      <c r="Z878" s="14"/>
      <c r="AG878" s="14"/>
      <c r="AN878" s="14"/>
      <c r="AU878" s="14"/>
      <c r="BB878" s="14"/>
      <c r="BC878" s="14"/>
      <c r="BG878" s="28"/>
    </row>
    <row r="879" spans="12:59" s="15" customFormat="1" x14ac:dyDescent="0.25">
      <c r="L879" s="14"/>
      <c r="S879" s="14"/>
      <c r="Z879" s="14"/>
      <c r="AG879" s="14"/>
      <c r="AN879" s="14"/>
      <c r="AU879" s="14"/>
      <c r="BB879" s="14"/>
      <c r="BC879" s="14"/>
      <c r="BG879" s="28"/>
    </row>
    <row r="880" spans="12:59" s="15" customFormat="1" x14ac:dyDescent="0.25">
      <c r="L880" s="14"/>
      <c r="S880" s="14"/>
      <c r="Z880" s="14"/>
      <c r="AG880" s="14"/>
      <c r="AN880" s="14"/>
      <c r="AU880" s="14"/>
      <c r="BB880" s="14"/>
      <c r="BC880" s="14"/>
      <c r="BG880" s="28"/>
    </row>
    <row r="881" spans="12:59" s="15" customFormat="1" x14ac:dyDescent="0.25">
      <c r="L881" s="14"/>
      <c r="S881" s="14"/>
      <c r="Z881" s="14"/>
      <c r="AG881" s="14"/>
      <c r="AN881" s="14"/>
      <c r="AU881" s="14"/>
      <c r="BB881" s="14"/>
      <c r="BC881" s="14"/>
      <c r="BG881" s="28"/>
    </row>
    <row r="882" spans="12:59" s="15" customFormat="1" x14ac:dyDescent="0.25">
      <c r="L882" s="14"/>
      <c r="S882" s="14"/>
      <c r="Z882" s="14"/>
      <c r="AG882" s="14"/>
      <c r="AN882" s="14"/>
      <c r="AU882" s="14"/>
      <c r="BB882" s="14"/>
      <c r="BC882" s="14"/>
      <c r="BG882" s="28"/>
    </row>
    <row r="883" spans="12:59" s="15" customFormat="1" x14ac:dyDescent="0.25">
      <c r="L883" s="14"/>
      <c r="S883" s="14"/>
      <c r="Z883" s="14"/>
      <c r="AG883" s="14"/>
      <c r="AN883" s="14"/>
      <c r="AU883" s="14"/>
      <c r="BB883" s="14"/>
      <c r="BC883" s="14"/>
      <c r="BG883" s="28"/>
    </row>
    <row r="884" spans="12:59" s="15" customFormat="1" x14ac:dyDescent="0.25">
      <c r="L884" s="14"/>
      <c r="S884" s="14"/>
      <c r="Z884" s="14"/>
      <c r="AG884" s="14"/>
      <c r="AN884" s="14"/>
      <c r="AU884" s="14"/>
      <c r="BB884" s="14"/>
      <c r="BC884" s="14"/>
      <c r="BG884" s="28"/>
    </row>
    <row r="885" spans="12:59" s="15" customFormat="1" x14ac:dyDescent="0.25">
      <c r="L885" s="14"/>
      <c r="S885" s="14"/>
      <c r="Z885" s="14"/>
      <c r="AG885" s="14"/>
      <c r="AN885" s="14"/>
      <c r="AU885" s="14"/>
      <c r="BB885" s="14"/>
      <c r="BC885" s="14"/>
      <c r="BG885" s="28"/>
    </row>
    <row r="886" spans="12:59" s="15" customFormat="1" x14ac:dyDescent="0.25">
      <c r="L886" s="14"/>
      <c r="S886" s="14"/>
      <c r="Z886" s="14"/>
      <c r="AG886" s="14"/>
      <c r="AN886" s="14"/>
      <c r="AU886" s="14"/>
      <c r="BB886" s="14"/>
      <c r="BC886" s="14"/>
      <c r="BG886" s="28"/>
    </row>
    <row r="887" spans="12:59" s="15" customFormat="1" x14ac:dyDescent="0.25">
      <c r="L887" s="14"/>
      <c r="S887" s="14"/>
      <c r="Z887" s="14"/>
      <c r="AG887" s="14"/>
      <c r="AN887" s="14"/>
      <c r="AU887" s="14"/>
      <c r="BB887" s="14"/>
      <c r="BC887" s="14"/>
      <c r="BG887" s="28"/>
    </row>
    <row r="888" spans="12:59" s="15" customFormat="1" x14ac:dyDescent="0.25">
      <c r="L888" s="14"/>
      <c r="S888" s="14"/>
      <c r="Z888" s="14"/>
      <c r="AG888" s="14"/>
      <c r="AN888" s="14"/>
      <c r="AU888" s="14"/>
      <c r="BB888" s="14"/>
      <c r="BC888" s="14"/>
      <c r="BG888" s="28"/>
    </row>
    <row r="889" spans="12:59" s="15" customFormat="1" x14ac:dyDescent="0.25">
      <c r="L889" s="14"/>
      <c r="S889" s="14"/>
      <c r="Z889" s="14"/>
      <c r="AG889" s="14"/>
      <c r="AN889" s="14"/>
      <c r="AU889" s="14"/>
      <c r="BB889" s="14"/>
      <c r="BC889" s="14"/>
      <c r="BG889" s="28"/>
    </row>
    <row r="890" spans="12:59" s="15" customFormat="1" x14ac:dyDescent="0.25">
      <c r="L890" s="14"/>
      <c r="S890" s="14"/>
      <c r="Z890" s="14"/>
      <c r="AG890" s="14"/>
      <c r="AN890" s="14"/>
      <c r="AU890" s="14"/>
      <c r="BB890" s="14"/>
      <c r="BC890" s="14"/>
      <c r="BG890" s="28"/>
    </row>
    <row r="891" spans="12:59" s="15" customFormat="1" x14ac:dyDescent="0.25">
      <c r="L891" s="14"/>
      <c r="S891" s="14"/>
      <c r="Z891" s="14"/>
      <c r="AG891" s="14"/>
      <c r="AN891" s="14"/>
      <c r="AU891" s="14"/>
      <c r="BB891" s="14"/>
      <c r="BC891" s="14"/>
      <c r="BG891" s="28"/>
    </row>
    <row r="892" spans="12:59" s="15" customFormat="1" x14ac:dyDescent="0.25">
      <c r="L892" s="14"/>
      <c r="S892" s="14"/>
      <c r="Z892" s="14"/>
      <c r="AG892" s="14"/>
      <c r="AN892" s="14"/>
      <c r="AU892" s="14"/>
      <c r="BB892" s="14"/>
      <c r="BC892" s="14"/>
      <c r="BG892" s="28"/>
    </row>
    <row r="893" spans="12:59" s="15" customFormat="1" x14ac:dyDescent="0.25">
      <c r="L893" s="14"/>
      <c r="S893" s="14"/>
      <c r="Z893" s="14"/>
      <c r="AG893" s="14"/>
      <c r="AN893" s="14"/>
      <c r="AU893" s="14"/>
      <c r="BB893" s="14"/>
      <c r="BC893" s="14"/>
      <c r="BG893" s="28"/>
    </row>
    <row r="894" spans="12:59" s="15" customFormat="1" x14ac:dyDescent="0.25">
      <c r="L894" s="14"/>
      <c r="S894" s="14"/>
      <c r="Z894" s="14"/>
      <c r="AG894" s="14"/>
      <c r="AN894" s="14"/>
      <c r="AU894" s="14"/>
      <c r="BB894" s="14"/>
      <c r="BC894" s="14"/>
      <c r="BG894" s="28"/>
    </row>
    <row r="895" spans="12:59" s="15" customFormat="1" x14ac:dyDescent="0.25">
      <c r="L895" s="14"/>
      <c r="S895" s="14"/>
      <c r="Z895" s="14"/>
      <c r="AG895" s="14"/>
      <c r="AN895" s="14"/>
      <c r="AU895" s="14"/>
      <c r="BB895" s="14"/>
      <c r="BC895" s="14"/>
      <c r="BG895" s="28"/>
    </row>
    <row r="896" spans="12:59" s="15" customFormat="1" x14ac:dyDescent="0.25">
      <c r="L896" s="14"/>
      <c r="S896" s="14"/>
      <c r="Z896" s="14"/>
      <c r="AG896" s="14"/>
      <c r="AN896" s="14"/>
      <c r="AU896" s="14"/>
      <c r="BB896" s="14"/>
      <c r="BC896" s="14"/>
      <c r="BG896" s="28"/>
    </row>
    <row r="897" spans="12:59" s="15" customFormat="1" x14ac:dyDescent="0.25">
      <c r="L897" s="14"/>
      <c r="S897" s="14"/>
      <c r="Z897" s="14"/>
      <c r="AG897" s="14"/>
      <c r="AN897" s="14"/>
      <c r="AU897" s="14"/>
      <c r="BB897" s="14"/>
      <c r="BC897" s="14"/>
      <c r="BG897" s="28"/>
    </row>
    <row r="898" spans="12:59" s="15" customFormat="1" x14ac:dyDescent="0.25">
      <c r="L898" s="14"/>
      <c r="S898" s="14"/>
      <c r="Z898" s="14"/>
      <c r="AG898" s="14"/>
      <c r="AN898" s="14"/>
      <c r="AU898" s="14"/>
      <c r="BB898" s="14"/>
      <c r="BC898" s="14"/>
      <c r="BG898" s="28"/>
    </row>
    <row r="899" spans="12:59" s="15" customFormat="1" x14ac:dyDescent="0.25">
      <c r="L899" s="14"/>
      <c r="S899" s="14"/>
      <c r="Z899" s="14"/>
      <c r="AG899" s="14"/>
      <c r="AN899" s="14"/>
      <c r="AU899" s="14"/>
      <c r="BB899" s="14"/>
      <c r="BC899" s="14"/>
      <c r="BG899" s="28"/>
    </row>
    <row r="900" spans="12:59" s="15" customFormat="1" x14ac:dyDescent="0.25">
      <c r="L900" s="14"/>
      <c r="S900" s="14"/>
      <c r="Z900" s="14"/>
      <c r="AG900" s="14"/>
      <c r="AN900" s="14"/>
      <c r="AU900" s="14"/>
      <c r="BB900" s="14"/>
      <c r="BC900" s="14"/>
      <c r="BG900" s="28"/>
    </row>
    <row r="901" spans="12:59" s="15" customFormat="1" x14ac:dyDescent="0.25">
      <c r="L901" s="14"/>
      <c r="S901" s="14"/>
      <c r="Z901" s="14"/>
      <c r="AG901" s="14"/>
      <c r="AN901" s="14"/>
      <c r="AU901" s="14"/>
      <c r="BB901" s="14"/>
      <c r="BC901" s="14"/>
      <c r="BG901" s="28"/>
    </row>
    <row r="902" spans="12:59" s="15" customFormat="1" x14ac:dyDescent="0.25">
      <c r="L902" s="14"/>
      <c r="S902" s="14"/>
      <c r="Z902" s="14"/>
      <c r="AG902" s="14"/>
      <c r="AN902" s="14"/>
      <c r="AU902" s="14"/>
      <c r="BB902" s="14"/>
      <c r="BC902" s="14"/>
      <c r="BG902" s="28"/>
    </row>
    <row r="903" spans="12:59" s="15" customFormat="1" x14ac:dyDescent="0.25">
      <c r="L903" s="14"/>
      <c r="S903" s="14"/>
      <c r="Z903" s="14"/>
      <c r="AG903" s="14"/>
      <c r="AN903" s="14"/>
      <c r="AU903" s="14"/>
      <c r="BB903" s="14"/>
      <c r="BC903" s="14"/>
      <c r="BG903" s="28"/>
    </row>
    <row r="904" spans="12:59" s="15" customFormat="1" x14ac:dyDescent="0.25">
      <c r="L904" s="14"/>
      <c r="S904" s="14"/>
      <c r="Z904" s="14"/>
      <c r="AG904" s="14"/>
      <c r="AN904" s="14"/>
      <c r="AU904" s="14"/>
      <c r="BB904" s="14"/>
      <c r="BC904" s="14"/>
      <c r="BG904" s="28"/>
    </row>
    <row r="905" spans="12:59" s="15" customFormat="1" x14ac:dyDescent="0.25">
      <c r="L905" s="14"/>
      <c r="S905" s="14"/>
      <c r="Z905" s="14"/>
      <c r="AG905" s="14"/>
      <c r="AN905" s="14"/>
      <c r="AU905" s="14"/>
      <c r="BB905" s="14"/>
      <c r="BC905" s="14"/>
      <c r="BG905" s="28"/>
    </row>
    <row r="906" spans="12:59" s="15" customFormat="1" x14ac:dyDescent="0.25">
      <c r="L906" s="14"/>
      <c r="S906" s="14"/>
      <c r="Z906" s="14"/>
      <c r="AG906" s="14"/>
      <c r="AN906" s="14"/>
      <c r="AU906" s="14"/>
      <c r="BB906" s="14"/>
      <c r="BC906" s="14"/>
      <c r="BG906" s="28"/>
    </row>
    <row r="907" spans="12:59" s="15" customFormat="1" x14ac:dyDescent="0.25">
      <c r="L907" s="14"/>
      <c r="S907" s="14"/>
      <c r="Z907" s="14"/>
      <c r="AG907" s="14"/>
      <c r="AN907" s="14"/>
      <c r="AU907" s="14"/>
      <c r="BB907" s="14"/>
      <c r="BC907" s="14"/>
      <c r="BG907" s="28"/>
    </row>
    <row r="908" spans="12:59" s="15" customFormat="1" x14ac:dyDescent="0.25">
      <c r="L908" s="14"/>
      <c r="S908" s="14"/>
      <c r="Z908" s="14"/>
      <c r="AG908" s="14"/>
      <c r="AN908" s="14"/>
      <c r="AU908" s="14"/>
      <c r="BB908" s="14"/>
      <c r="BC908" s="14"/>
      <c r="BG908" s="28"/>
    </row>
    <row r="909" spans="12:59" s="15" customFormat="1" x14ac:dyDescent="0.25">
      <c r="L909" s="14"/>
      <c r="S909" s="14"/>
      <c r="Z909" s="14"/>
      <c r="AG909" s="14"/>
      <c r="AN909" s="14"/>
      <c r="AU909" s="14"/>
      <c r="BB909" s="14"/>
      <c r="BC909" s="14"/>
      <c r="BG909" s="28"/>
    </row>
    <row r="910" spans="12:59" s="15" customFormat="1" x14ac:dyDescent="0.25">
      <c r="L910" s="14"/>
      <c r="S910" s="14"/>
      <c r="Z910" s="14"/>
      <c r="AG910" s="14"/>
      <c r="AN910" s="14"/>
      <c r="AU910" s="14"/>
      <c r="BB910" s="14"/>
      <c r="BC910" s="14"/>
      <c r="BG910" s="28"/>
    </row>
    <row r="911" spans="12:59" s="15" customFormat="1" x14ac:dyDescent="0.25">
      <c r="L911" s="14"/>
      <c r="S911" s="14"/>
      <c r="Z911" s="14"/>
      <c r="AG911" s="14"/>
      <c r="AN911" s="14"/>
      <c r="AU911" s="14"/>
      <c r="BB911" s="14"/>
      <c r="BC911" s="14"/>
      <c r="BG911" s="28"/>
    </row>
    <row r="912" spans="12:59" s="15" customFormat="1" x14ac:dyDescent="0.25">
      <c r="L912" s="14"/>
      <c r="S912" s="14"/>
      <c r="Z912" s="14"/>
      <c r="AG912" s="14"/>
      <c r="AN912" s="14"/>
      <c r="AU912" s="14"/>
      <c r="BB912" s="14"/>
      <c r="BC912" s="14"/>
      <c r="BG912" s="28"/>
    </row>
    <row r="913" spans="12:59" s="15" customFormat="1" x14ac:dyDescent="0.25">
      <c r="L913" s="14"/>
      <c r="S913" s="14"/>
      <c r="Z913" s="14"/>
      <c r="AG913" s="14"/>
      <c r="AN913" s="14"/>
      <c r="AU913" s="14"/>
      <c r="BB913" s="14"/>
      <c r="BC913" s="14"/>
      <c r="BG913" s="28"/>
    </row>
    <row r="914" spans="12:59" s="15" customFormat="1" x14ac:dyDescent="0.25">
      <c r="L914" s="14"/>
      <c r="S914" s="14"/>
      <c r="Z914" s="14"/>
      <c r="AG914" s="14"/>
      <c r="AN914" s="14"/>
      <c r="AU914" s="14"/>
      <c r="BB914" s="14"/>
      <c r="BC914" s="14"/>
      <c r="BG914" s="28"/>
    </row>
    <row r="915" spans="12:59" s="15" customFormat="1" x14ac:dyDescent="0.25">
      <c r="L915" s="14"/>
      <c r="S915" s="14"/>
      <c r="Z915" s="14"/>
      <c r="AG915" s="14"/>
      <c r="AN915" s="14"/>
      <c r="AU915" s="14"/>
      <c r="BB915" s="14"/>
      <c r="BC915" s="14"/>
      <c r="BG915" s="28"/>
    </row>
    <row r="916" spans="12:59" s="15" customFormat="1" x14ac:dyDescent="0.25">
      <c r="L916" s="14"/>
      <c r="S916" s="14"/>
      <c r="Z916" s="14"/>
      <c r="AG916" s="14"/>
      <c r="AN916" s="14"/>
      <c r="AU916" s="14"/>
      <c r="BB916" s="14"/>
      <c r="BC916" s="14"/>
      <c r="BG916" s="28"/>
    </row>
    <row r="917" spans="12:59" s="15" customFormat="1" x14ac:dyDescent="0.25">
      <c r="L917" s="14"/>
      <c r="S917" s="14"/>
      <c r="Z917" s="14"/>
      <c r="AG917" s="14"/>
      <c r="AN917" s="14"/>
      <c r="AU917" s="14"/>
      <c r="BB917" s="14"/>
      <c r="BC917" s="14"/>
      <c r="BG917" s="28"/>
    </row>
    <row r="918" spans="12:59" s="15" customFormat="1" x14ac:dyDescent="0.25">
      <c r="L918" s="14"/>
      <c r="S918" s="14"/>
      <c r="Z918" s="14"/>
      <c r="AG918" s="14"/>
      <c r="AN918" s="14"/>
      <c r="AU918" s="14"/>
      <c r="BB918" s="14"/>
      <c r="BC918" s="14"/>
      <c r="BG918" s="28"/>
    </row>
    <row r="919" spans="12:59" s="15" customFormat="1" x14ac:dyDescent="0.25">
      <c r="L919" s="14"/>
      <c r="S919" s="14"/>
      <c r="Z919" s="14"/>
      <c r="AG919" s="14"/>
      <c r="AN919" s="14"/>
      <c r="AU919" s="14"/>
      <c r="BB919" s="14"/>
      <c r="BC919" s="14"/>
      <c r="BG919" s="28"/>
    </row>
    <row r="920" spans="12:59" s="15" customFormat="1" x14ac:dyDescent="0.25">
      <c r="L920" s="14"/>
      <c r="S920" s="14"/>
      <c r="Z920" s="14"/>
      <c r="AG920" s="14"/>
      <c r="AN920" s="14"/>
      <c r="AU920" s="14"/>
      <c r="BB920" s="14"/>
      <c r="BC920" s="14"/>
      <c r="BG920" s="28"/>
    </row>
    <row r="921" spans="12:59" s="15" customFormat="1" x14ac:dyDescent="0.25">
      <c r="L921" s="14"/>
      <c r="S921" s="14"/>
      <c r="Z921" s="14"/>
      <c r="AG921" s="14"/>
      <c r="AN921" s="14"/>
      <c r="AU921" s="14"/>
      <c r="BB921" s="14"/>
      <c r="BC921" s="14"/>
      <c r="BG921" s="28"/>
    </row>
    <row r="922" spans="12:59" s="15" customFormat="1" x14ac:dyDescent="0.25">
      <c r="L922" s="14"/>
      <c r="S922" s="14"/>
      <c r="Z922" s="14"/>
      <c r="AG922" s="14"/>
      <c r="AN922" s="14"/>
      <c r="AU922" s="14"/>
      <c r="BB922" s="14"/>
      <c r="BC922" s="14"/>
      <c r="BG922" s="28"/>
    </row>
    <row r="923" spans="12:59" s="15" customFormat="1" x14ac:dyDescent="0.25">
      <c r="L923" s="14"/>
      <c r="S923" s="14"/>
      <c r="Z923" s="14"/>
      <c r="AG923" s="14"/>
      <c r="AN923" s="14"/>
      <c r="AU923" s="14"/>
      <c r="BB923" s="14"/>
      <c r="BC923" s="14"/>
      <c r="BG923" s="28"/>
    </row>
    <row r="924" spans="12:59" s="15" customFormat="1" x14ac:dyDescent="0.25">
      <c r="L924" s="14"/>
      <c r="S924" s="14"/>
      <c r="Z924" s="14"/>
      <c r="AG924" s="14"/>
      <c r="AN924" s="14"/>
      <c r="AU924" s="14"/>
      <c r="BB924" s="14"/>
      <c r="BC924" s="14"/>
      <c r="BG924" s="28"/>
    </row>
    <row r="925" spans="12:59" s="15" customFormat="1" x14ac:dyDescent="0.25">
      <c r="L925" s="14"/>
      <c r="S925" s="14"/>
      <c r="Z925" s="14"/>
      <c r="AG925" s="14"/>
      <c r="AN925" s="14"/>
      <c r="AU925" s="14"/>
      <c r="BB925" s="14"/>
      <c r="BC925" s="14"/>
      <c r="BG925" s="28"/>
    </row>
    <row r="926" spans="12:59" s="15" customFormat="1" x14ac:dyDescent="0.25">
      <c r="L926" s="14"/>
      <c r="S926" s="14"/>
      <c r="Z926" s="14"/>
      <c r="AG926" s="14"/>
      <c r="AN926" s="14"/>
      <c r="AU926" s="14"/>
      <c r="BB926" s="14"/>
      <c r="BC926" s="14"/>
      <c r="BG926" s="28"/>
    </row>
    <row r="927" spans="12:59" s="15" customFormat="1" x14ac:dyDescent="0.25">
      <c r="L927" s="14"/>
      <c r="S927" s="14"/>
      <c r="Z927" s="14"/>
      <c r="AG927" s="14"/>
      <c r="AN927" s="14"/>
      <c r="AU927" s="14"/>
      <c r="BB927" s="14"/>
      <c r="BC927" s="14"/>
      <c r="BG927" s="28"/>
    </row>
    <row r="928" spans="12:59" s="15" customFormat="1" x14ac:dyDescent="0.25">
      <c r="L928" s="14"/>
      <c r="S928" s="14"/>
      <c r="Z928" s="14"/>
      <c r="AG928" s="14"/>
      <c r="AN928" s="14"/>
      <c r="AU928" s="14"/>
      <c r="BB928" s="14"/>
      <c r="BC928" s="14"/>
      <c r="BG928" s="28"/>
    </row>
    <row r="929" spans="12:59" s="15" customFormat="1" x14ac:dyDescent="0.25">
      <c r="L929" s="14"/>
      <c r="S929" s="14"/>
      <c r="Z929" s="14"/>
      <c r="AG929" s="14"/>
      <c r="AN929" s="14"/>
      <c r="AU929" s="14"/>
      <c r="BB929" s="14"/>
      <c r="BC929" s="14"/>
      <c r="BG929" s="28"/>
    </row>
    <row r="930" spans="12:59" s="15" customFormat="1" x14ac:dyDescent="0.25">
      <c r="L930" s="14"/>
      <c r="S930" s="14"/>
      <c r="Z930" s="14"/>
      <c r="AG930" s="14"/>
      <c r="AN930" s="14"/>
      <c r="AU930" s="14"/>
      <c r="BB930" s="14"/>
      <c r="BC930" s="14"/>
      <c r="BG930" s="28"/>
    </row>
    <row r="931" spans="12:59" s="15" customFormat="1" x14ac:dyDescent="0.25">
      <c r="L931" s="14"/>
      <c r="S931" s="14"/>
      <c r="Z931" s="14"/>
      <c r="AG931" s="14"/>
      <c r="AN931" s="14"/>
      <c r="AU931" s="14"/>
      <c r="BB931" s="14"/>
      <c r="BC931" s="14"/>
      <c r="BG931" s="28"/>
    </row>
    <row r="932" spans="12:59" s="15" customFormat="1" x14ac:dyDescent="0.25">
      <c r="L932" s="14"/>
      <c r="S932" s="14"/>
      <c r="Z932" s="14"/>
      <c r="AG932" s="14"/>
      <c r="AN932" s="14"/>
      <c r="AU932" s="14"/>
      <c r="BB932" s="14"/>
      <c r="BC932" s="14"/>
      <c r="BG932" s="28"/>
    </row>
    <row r="933" spans="12:59" s="15" customFormat="1" x14ac:dyDescent="0.25">
      <c r="L933" s="14"/>
      <c r="S933" s="14"/>
      <c r="Z933" s="14"/>
      <c r="AG933" s="14"/>
      <c r="AN933" s="14"/>
      <c r="AU933" s="14"/>
      <c r="BB933" s="14"/>
      <c r="BC933" s="14"/>
      <c r="BG933" s="28"/>
    </row>
    <row r="934" spans="12:59" s="15" customFormat="1" x14ac:dyDescent="0.25">
      <c r="L934" s="14"/>
      <c r="S934" s="14"/>
      <c r="Z934" s="14"/>
      <c r="AG934" s="14"/>
      <c r="AN934" s="14"/>
      <c r="AU934" s="14"/>
      <c r="BB934" s="14"/>
      <c r="BC934" s="14"/>
      <c r="BG934" s="28"/>
    </row>
    <row r="935" spans="12:59" s="15" customFormat="1" x14ac:dyDescent="0.25">
      <c r="L935" s="14"/>
      <c r="S935" s="14"/>
      <c r="Z935" s="14"/>
      <c r="AG935" s="14"/>
      <c r="AN935" s="14"/>
      <c r="AU935" s="14"/>
      <c r="BB935" s="14"/>
      <c r="BC935" s="14"/>
      <c r="BG935" s="28"/>
    </row>
    <row r="936" spans="12:59" s="15" customFormat="1" x14ac:dyDescent="0.25">
      <c r="L936" s="14"/>
      <c r="S936" s="14"/>
      <c r="Z936" s="14"/>
      <c r="AG936" s="14"/>
      <c r="AN936" s="14"/>
      <c r="AU936" s="14"/>
      <c r="BB936" s="14"/>
      <c r="BC936" s="14"/>
      <c r="BG936" s="28"/>
    </row>
    <row r="937" spans="12:59" s="15" customFormat="1" x14ac:dyDescent="0.25">
      <c r="L937" s="14"/>
      <c r="S937" s="14"/>
      <c r="Z937" s="14"/>
      <c r="AG937" s="14"/>
      <c r="AN937" s="14"/>
      <c r="AU937" s="14"/>
      <c r="BB937" s="14"/>
      <c r="BC937" s="14"/>
      <c r="BG937" s="28"/>
    </row>
    <row r="938" spans="12:59" s="15" customFormat="1" x14ac:dyDescent="0.25">
      <c r="L938" s="14"/>
      <c r="S938" s="14"/>
      <c r="Z938" s="14"/>
      <c r="AG938" s="14"/>
      <c r="AN938" s="14"/>
      <c r="AU938" s="14"/>
      <c r="BB938" s="14"/>
      <c r="BC938" s="14"/>
      <c r="BG938" s="28"/>
    </row>
    <row r="939" spans="12:59" s="15" customFormat="1" x14ac:dyDescent="0.25">
      <c r="L939" s="14"/>
      <c r="S939" s="14"/>
      <c r="Z939" s="14"/>
      <c r="AG939" s="14"/>
      <c r="AN939" s="14"/>
      <c r="AU939" s="14"/>
      <c r="BB939" s="14"/>
      <c r="BC939" s="14"/>
      <c r="BG939" s="28"/>
    </row>
    <row r="940" spans="12:59" s="15" customFormat="1" x14ac:dyDescent="0.25">
      <c r="L940" s="14"/>
      <c r="S940" s="14"/>
      <c r="Z940" s="14"/>
      <c r="AG940" s="14"/>
      <c r="AN940" s="14"/>
      <c r="AU940" s="14"/>
      <c r="BB940" s="14"/>
      <c r="BC940" s="14"/>
      <c r="BG940" s="28"/>
    </row>
    <row r="941" spans="12:59" s="15" customFormat="1" x14ac:dyDescent="0.25">
      <c r="L941" s="14"/>
      <c r="S941" s="14"/>
      <c r="Z941" s="14"/>
      <c r="AG941" s="14"/>
      <c r="AN941" s="14"/>
      <c r="AU941" s="14"/>
      <c r="BB941" s="14"/>
      <c r="BC941" s="14"/>
      <c r="BG941" s="28"/>
    </row>
    <row r="942" spans="12:59" s="15" customFormat="1" x14ac:dyDescent="0.25">
      <c r="L942" s="14"/>
      <c r="S942" s="14"/>
      <c r="Z942" s="14"/>
      <c r="AG942" s="14"/>
      <c r="AN942" s="14"/>
      <c r="AU942" s="14"/>
      <c r="BB942" s="14"/>
      <c r="BC942" s="14"/>
      <c r="BG942" s="28"/>
    </row>
    <row r="943" spans="12:59" s="15" customFormat="1" x14ac:dyDescent="0.25">
      <c r="L943" s="14"/>
      <c r="S943" s="14"/>
      <c r="Z943" s="14"/>
      <c r="AG943" s="14"/>
      <c r="AN943" s="14"/>
      <c r="AU943" s="14"/>
      <c r="BB943" s="14"/>
      <c r="BC943" s="14"/>
      <c r="BG943" s="28"/>
    </row>
    <row r="944" spans="12:59" s="15" customFormat="1" x14ac:dyDescent="0.25">
      <c r="L944" s="14"/>
      <c r="S944" s="14"/>
      <c r="Z944" s="14"/>
      <c r="AG944" s="14"/>
      <c r="AN944" s="14"/>
      <c r="AU944" s="14"/>
      <c r="BB944" s="14"/>
      <c r="BC944" s="14"/>
      <c r="BG944" s="28"/>
    </row>
    <row r="945" spans="12:59" s="15" customFormat="1" x14ac:dyDescent="0.25">
      <c r="L945" s="14"/>
      <c r="S945" s="14"/>
      <c r="Z945" s="14"/>
      <c r="AG945" s="14"/>
      <c r="AN945" s="14"/>
      <c r="AU945" s="14"/>
      <c r="BB945" s="14"/>
      <c r="BC945" s="14"/>
      <c r="BG945" s="28"/>
    </row>
    <row r="946" spans="12:59" s="15" customFormat="1" x14ac:dyDescent="0.25">
      <c r="L946" s="14"/>
      <c r="S946" s="14"/>
      <c r="Z946" s="14"/>
      <c r="AG946" s="14"/>
      <c r="AN946" s="14"/>
      <c r="AU946" s="14"/>
      <c r="BB946" s="14"/>
      <c r="BC946" s="14"/>
      <c r="BG946" s="28"/>
    </row>
    <row r="947" spans="12:59" s="15" customFormat="1" x14ac:dyDescent="0.25">
      <c r="L947" s="14"/>
      <c r="S947" s="14"/>
      <c r="Z947" s="14"/>
      <c r="AG947" s="14"/>
      <c r="AN947" s="14"/>
      <c r="AU947" s="14"/>
      <c r="BB947" s="14"/>
      <c r="BC947" s="14"/>
      <c r="BG947" s="28"/>
    </row>
    <row r="948" spans="12:59" s="15" customFormat="1" x14ac:dyDescent="0.25">
      <c r="L948" s="14"/>
      <c r="S948" s="14"/>
      <c r="Z948" s="14"/>
      <c r="AG948" s="14"/>
      <c r="AN948" s="14"/>
      <c r="AU948" s="14"/>
      <c r="BB948" s="14"/>
      <c r="BC948" s="14"/>
      <c r="BG948" s="28"/>
    </row>
    <row r="949" spans="12:59" s="15" customFormat="1" x14ac:dyDescent="0.25">
      <c r="L949" s="14"/>
      <c r="S949" s="14"/>
      <c r="Z949" s="14"/>
      <c r="AG949" s="14"/>
      <c r="AN949" s="14"/>
      <c r="AU949" s="14"/>
      <c r="BB949" s="14"/>
      <c r="BC949" s="14"/>
      <c r="BG949" s="28"/>
    </row>
    <row r="950" spans="12:59" s="15" customFormat="1" x14ac:dyDescent="0.25">
      <c r="L950" s="14"/>
      <c r="S950" s="14"/>
      <c r="Z950" s="14"/>
      <c r="AG950" s="14"/>
      <c r="AN950" s="14"/>
      <c r="AU950" s="14"/>
      <c r="BB950" s="14"/>
      <c r="BC950" s="14"/>
      <c r="BG950" s="28"/>
    </row>
    <row r="951" spans="12:59" s="15" customFormat="1" x14ac:dyDescent="0.25">
      <c r="L951" s="14"/>
      <c r="S951" s="14"/>
      <c r="Z951" s="14"/>
      <c r="AG951" s="14"/>
      <c r="AN951" s="14"/>
      <c r="AU951" s="14"/>
      <c r="BB951" s="14"/>
      <c r="BC951" s="14"/>
      <c r="BG951" s="28"/>
    </row>
    <row r="952" spans="12:59" s="15" customFormat="1" x14ac:dyDescent="0.25">
      <c r="L952" s="14"/>
      <c r="S952" s="14"/>
      <c r="Z952" s="14"/>
      <c r="AG952" s="14"/>
      <c r="AN952" s="14"/>
      <c r="AU952" s="14"/>
      <c r="BB952" s="14"/>
      <c r="BC952" s="14"/>
      <c r="BG952" s="28"/>
    </row>
    <row r="953" spans="12:59" s="15" customFormat="1" x14ac:dyDescent="0.25">
      <c r="L953" s="14"/>
      <c r="S953" s="14"/>
      <c r="Z953" s="14"/>
      <c r="AG953" s="14"/>
      <c r="AN953" s="14"/>
      <c r="AU953" s="14"/>
      <c r="BB953" s="14"/>
      <c r="BC953" s="14"/>
      <c r="BG953" s="28"/>
    </row>
    <row r="954" spans="12:59" s="15" customFormat="1" x14ac:dyDescent="0.25">
      <c r="L954" s="14"/>
      <c r="S954" s="14"/>
      <c r="Z954" s="14"/>
      <c r="AG954" s="14"/>
      <c r="AN954" s="14"/>
      <c r="AU954" s="14"/>
      <c r="BB954" s="14"/>
      <c r="BC954" s="14"/>
      <c r="BG954" s="28"/>
    </row>
    <row r="955" spans="12:59" s="15" customFormat="1" x14ac:dyDescent="0.25">
      <c r="L955" s="14"/>
      <c r="S955" s="14"/>
      <c r="Z955" s="14"/>
      <c r="AG955" s="14"/>
      <c r="AN955" s="14"/>
      <c r="AU955" s="14"/>
      <c r="BB955" s="14"/>
      <c r="BC955" s="14"/>
      <c r="BG955" s="28"/>
    </row>
    <row r="956" spans="12:59" s="15" customFormat="1" x14ac:dyDescent="0.25">
      <c r="L956" s="14"/>
      <c r="S956" s="14"/>
      <c r="Z956" s="14"/>
      <c r="AG956" s="14"/>
      <c r="AN956" s="14"/>
      <c r="AU956" s="14"/>
      <c r="BB956" s="14"/>
      <c r="BC956" s="14"/>
      <c r="BG956" s="28"/>
    </row>
    <row r="957" spans="12:59" s="15" customFormat="1" x14ac:dyDescent="0.25">
      <c r="L957" s="14"/>
      <c r="S957" s="14"/>
      <c r="Z957" s="14"/>
      <c r="AG957" s="14"/>
      <c r="AN957" s="14"/>
      <c r="AU957" s="14"/>
      <c r="BB957" s="14"/>
      <c r="BC957" s="14"/>
      <c r="BG957" s="28"/>
    </row>
    <row r="958" spans="12:59" s="15" customFormat="1" x14ac:dyDescent="0.25">
      <c r="L958" s="14"/>
      <c r="S958" s="14"/>
      <c r="Z958" s="14"/>
      <c r="AG958" s="14"/>
      <c r="AN958" s="14"/>
      <c r="AU958" s="14"/>
      <c r="BB958" s="14"/>
      <c r="BC958" s="14"/>
      <c r="BG958" s="28"/>
    </row>
    <row r="959" spans="12:59" s="15" customFormat="1" x14ac:dyDescent="0.25">
      <c r="L959" s="14"/>
      <c r="S959" s="14"/>
      <c r="Z959" s="14"/>
      <c r="AG959" s="14"/>
      <c r="AN959" s="14"/>
      <c r="AU959" s="14"/>
      <c r="BB959" s="14"/>
      <c r="BC959" s="14"/>
      <c r="BG959" s="28"/>
    </row>
    <row r="960" spans="12:59" s="15" customFormat="1" x14ac:dyDescent="0.25">
      <c r="L960" s="14"/>
      <c r="S960" s="14"/>
      <c r="Z960" s="14"/>
      <c r="AG960" s="14"/>
      <c r="AN960" s="14"/>
      <c r="AU960" s="14"/>
      <c r="BB960" s="14"/>
      <c r="BC960" s="14"/>
      <c r="BG960" s="28"/>
    </row>
    <row r="961" spans="12:59" s="15" customFormat="1" x14ac:dyDescent="0.25">
      <c r="L961" s="14"/>
      <c r="S961" s="14"/>
      <c r="Z961" s="14"/>
      <c r="AG961" s="14"/>
      <c r="AN961" s="14"/>
      <c r="AU961" s="14"/>
      <c r="BB961" s="14"/>
      <c r="BC961" s="14"/>
      <c r="BG961" s="28"/>
    </row>
    <row r="962" spans="12:59" s="15" customFormat="1" x14ac:dyDescent="0.25">
      <c r="L962" s="14"/>
      <c r="S962" s="14"/>
      <c r="Z962" s="14"/>
      <c r="AG962" s="14"/>
      <c r="AN962" s="14"/>
      <c r="AU962" s="14"/>
      <c r="BB962" s="14"/>
      <c r="BC962" s="14"/>
      <c r="BG962" s="28"/>
    </row>
    <row r="963" spans="12:59" s="15" customFormat="1" x14ac:dyDescent="0.25">
      <c r="L963" s="14"/>
      <c r="S963" s="14"/>
      <c r="Z963" s="14"/>
      <c r="AG963" s="14"/>
      <c r="AN963" s="14"/>
      <c r="AU963" s="14"/>
      <c r="BB963" s="14"/>
      <c r="BC963" s="14"/>
      <c r="BG963" s="28"/>
    </row>
    <row r="964" spans="12:59" s="15" customFormat="1" x14ac:dyDescent="0.25">
      <c r="L964" s="14"/>
      <c r="S964" s="14"/>
      <c r="Z964" s="14"/>
      <c r="AG964" s="14"/>
      <c r="AN964" s="14"/>
      <c r="AU964" s="14"/>
      <c r="BB964" s="14"/>
      <c r="BC964" s="14"/>
      <c r="BG964" s="28"/>
    </row>
    <row r="965" spans="12:59" s="15" customFormat="1" x14ac:dyDescent="0.25">
      <c r="L965" s="14"/>
      <c r="S965" s="14"/>
      <c r="Z965" s="14"/>
      <c r="AG965" s="14"/>
      <c r="AN965" s="14"/>
      <c r="AU965" s="14"/>
      <c r="BB965" s="14"/>
      <c r="BC965" s="14"/>
      <c r="BG965" s="28"/>
    </row>
    <row r="966" spans="12:59" s="15" customFormat="1" x14ac:dyDescent="0.25">
      <c r="L966" s="14"/>
      <c r="S966" s="14"/>
      <c r="Z966" s="14"/>
      <c r="AG966" s="14"/>
      <c r="AN966" s="14"/>
      <c r="AU966" s="14"/>
      <c r="BB966" s="14"/>
      <c r="BC966" s="14"/>
      <c r="BG966" s="28"/>
    </row>
    <row r="967" spans="12:59" s="15" customFormat="1" x14ac:dyDescent="0.25">
      <c r="L967" s="14"/>
      <c r="S967" s="14"/>
      <c r="Z967" s="14"/>
      <c r="AG967" s="14"/>
      <c r="AN967" s="14"/>
      <c r="AU967" s="14"/>
      <c r="BB967" s="14"/>
      <c r="BC967" s="14"/>
      <c r="BG967" s="28"/>
    </row>
    <row r="968" spans="12:59" s="15" customFormat="1" x14ac:dyDescent="0.25">
      <c r="L968" s="14"/>
      <c r="S968" s="14"/>
      <c r="Z968" s="14"/>
      <c r="AG968" s="14"/>
      <c r="AN968" s="14"/>
      <c r="AU968" s="14"/>
      <c r="BB968" s="14"/>
      <c r="BC968" s="14"/>
      <c r="BG968" s="28"/>
    </row>
    <row r="969" spans="12:59" s="15" customFormat="1" x14ac:dyDescent="0.25">
      <c r="L969" s="14"/>
      <c r="S969" s="14"/>
      <c r="Z969" s="14"/>
      <c r="AG969" s="14"/>
      <c r="AN969" s="14"/>
      <c r="AU969" s="14"/>
      <c r="BB969" s="14"/>
      <c r="BC969" s="14"/>
      <c r="BG969" s="28"/>
    </row>
    <row r="970" spans="12:59" s="15" customFormat="1" x14ac:dyDescent="0.25">
      <c r="L970" s="14"/>
      <c r="S970" s="14"/>
      <c r="Z970" s="14"/>
      <c r="AG970" s="14"/>
      <c r="AN970" s="14"/>
      <c r="AU970" s="14"/>
      <c r="BB970" s="14"/>
      <c r="BC970" s="14"/>
      <c r="BG970" s="28"/>
    </row>
    <row r="971" spans="12:59" s="15" customFormat="1" x14ac:dyDescent="0.25">
      <c r="L971" s="14"/>
      <c r="S971" s="14"/>
      <c r="Z971" s="14"/>
      <c r="AG971" s="14"/>
      <c r="AN971" s="14"/>
      <c r="AU971" s="14"/>
      <c r="BB971" s="14"/>
      <c r="BC971" s="14"/>
      <c r="BG971" s="28"/>
    </row>
    <row r="972" spans="12:59" s="15" customFormat="1" x14ac:dyDescent="0.25">
      <c r="L972" s="14"/>
      <c r="S972" s="14"/>
      <c r="Z972" s="14"/>
      <c r="AG972" s="14"/>
      <c r="AN972" s="14"/>
      <c r="AU972" s="14"/>
      <c r="BB972" s="14"/>
      <c r="BC972" s="14"/>
      <c r="BG972" s="28"/>
    </row>
    <row r="973" spans="12:59" s="15" customFormat="1" x14ac:dyDescent="0.25">
      <c r="L973" s="14"/>
      <c r="S973" s="14"/>
      <c r="Z973" s="14"/>
      <c r="AG973" s="14"/>
      <c r="AN973" s="14"/>
      <c r="AU973" s="14"/>
      <c r="BB973" s="14"/>
      <c r="BC973" s="14"/>
      <c r="BG973" s="28"/>
    </row>
    <row r="974" spans="12:59" s="15" customFormat="1" x14ac:dyDescent="0.25">
      <c r="L974" s="14"/>
      <c r="S974" s="14"/>
      <c r="Z974" s="14"/>
      <c r="AG974" s="14"/>
      <c r="AN974" s="14"/>
      <c r="AU974" s="14"/>
      <c r="BB974" s="14"/>
      <c r="BC974" s="14"/>
      <c r="BG974" s="28"/>
    </row>
    <row r="975" spans="12:59" s="15" customFormat="1" x14ac:dyDescent="0.25">
      <c r="L975" s="14"/>
      <c r="S975" s="14"/>
      <c r="Z975" s="14"/>
      <c r="AG975" s="14"/>
      <c r="AN975" s="14"/>
      <c r="AU975" s="14"/>
      <c r="BB975" s="14"/>
      <c r="BC975" s="14"/>
      <c r="BG975" s="28"/>
    </row>
    <row r="976" spans="12:59" s="15" customFormat="1" x14ac:dyDescent="0.25">
      <c r="L976" s="14"/>
      <c r="S976" s="14"/>
      <c r="Z976" s="14"/>
      <c r="AG976" s="14"/>
      <c r="AN976" s="14"/>
      <c r="AU976" s="14"/>
      <c r="BB976" s="14"/>
      <c r="BC976" s="14"/>
      <c r="BG976" s="28"/>
    </row>
    <row r="977" spans="12:59" s="15" customFormat="1" x14ac:dyDescent="0.25">
      <c r="L977" s="14"/>
      <c r="S977" s="14"/>
      <c r="Z977" s="14"/>
      <c r="AG977" s="14"/>
      <c r="AN977" s="14"/>
      <c r="AU977" s="14"/>
      <c r="BB977" s="14"/>
      <c r="BC977" s="14"/>
      <c r="BG977" s="28"/>
    </row>
    <row r="978" spans="12:59" s="15" customFormat="1" x14ac:dyDescent="0.25">
      <c r="L978" s="14"/>
      <c r="S978" s="14"/>
      <c r="Z978" s="14"/>
      <c r="AG978" s="14"/>
      <c r="AN978" s="14"/>
      <c r="AU978" s="14"/>
      <c r="BB978" s="14"/>
      <c r="BC978" s="14"/>
      <c r="BG978" s="28"/>
    </row>
    <row r="979" spans="12:59" s="15" customFormat="1" x14ac:dyDescent="0.25">
      <c r="L979" s="14"/>
      <c r="S979" s="14"/>
      <c r="Z979" s="14"/>
      <c r="AG979" s="14"/>
      <c r="AN979" s="14"/>
      <c r="AU979" s="14"/>
      <c r="BB979" s="14"/>
      <c r="BC979" s="14"/>
      <c r="BG979" s="28"/>
    </row>
    <row r="980" spans="12:59" s="15" customFormat="1" x14ac:dyDescent="0.25">
      <c r="L980" s="14"/>
      <c r="S980" s="14"/>
      <c r="Z980" s="14"/>
      <c r="AG980" s="14"/>
      <c r="AN980" s="14"/>
      <c r="AU980" s="14"/>
      <c r="BB980" s="14"/>
      <c r="BC980" s="14"/>
      <c r="BG980" s="28"/>
    </row>
    <row r="981" spans="12:59" s="15" customFormat="1" x14ac:dyDescent="0.25">
      <c r="L981" s="14"/>
      <c r="S981" s="14"/>
      <c r="Z981" s="14"/>
      <c r="AG981" s="14"/>
      <c r="AN981" s="14"/>
      <c r="AU981" s="14"/>
      <c r="BB981" s="14"/>
      <c r="BC981" s="14"/>
      <c r="BG981" s="28"/>
    </row>
    <row r="982" spans="12:59" s="15" customFormat="1" x14ac:dyDescent="0.25">
      <c r="L982" s="14"/>
      <c r="S982" s="14"/>
      <c r="Z982" s="14"/>
      <c r="AG982" s="14"/>
      <c r="AN982" s="14"/>
      <c r="AU982" s="14"/>
      <c r="BB982" s="14"/>
      <c r="BC982" s="14"/>
      <c r="BG982" s="28"/>
    </row>
    <row r="983" spans="12:59" s="15" customFormat="1" x14ac:dyDescent="0.25">
      <c r="L983" s="14"/>
      <c r="S983" s="14"/>
      <c r="Z983" s="14"/>
      <c r="AG983" s="14"/>
      <c r="AN983" s="14"/>
      <c r="AU983" s="14"/>
      <c r="BB983" s="14"/>
      <c r="BC983" s="14"/>
      <c r="BG983" s="28"/>
    </row>
    <row r="984" spans="12:59" s="15" customFormat="1" x14ac:dyDescent="0.25">
      <c r="L984" s="14"/>
      <c r="S984" s="14"/>
      <c r="Z984" s="14"/>
      <c r="AG984" s="14"/>
      <c r="AN984" s="14"/>
      <c r="AU984" s="14"/>
      <c r="BB984" s="14"/>
      <c r="BC984" s="14"/>
      <c r="BG984" s="28"/>
    </row>
    <row r="985" spans="12:59" s="15" customFormat="1" x14ac:dyDescent="0.25">
      <c r="L985" s="14"/>
      <c r="S985" s="14"/>
      <c r="Z985" s="14"/>
      <c r="AG985" s="14"/>
      <c r="AN985" s="14"/>
      <c r="AU985" s="14"/>
      <c r="BB985" s="14"/>
      <c r="BC985" s="14"/>
      <c r="BG985" s="28"/>
    </row>
    <row r="986" spans="12:59" s="15" customFormat="1" x14ac:dyDescent="0.25">
      <c r="L986" s="14"/>
      <c r="S986" s="14"/>
      <c r="Z986" s="14"/>
      <c r="AG986" s="14"/>
      <c r="AN986" s="14"/>
      <c r="AU986" s="14"/>
      <c r="BB986" s="14"/>
      <c r="BC986" s="14"/>
      <c r="BG986" s="28"/>
    </row>
    <row r="987" spans="12:59" s="15" customFormat="1" x14ac:dyDescent="0.25">
      <c r="L987" s="14"/>
      <c r="S987" s="14"/>
      <c r="Z987" s="14"/>
      <c r="AG987" s="14"/>
      <c r="AN987" s="14"/>
      <c r="AU987" s="14"/>
      <c r="BB987" s="14"/>
      <c r="BC987" s="14"/>
      <c r="BG987" s="28"/>
    </row>
    <row r="988" spans="12:59" s="15" customFormat="1" x14ac:dyDescent="0.25">
      <c r="L988" s="14"/>
      <c r="S988" s="14"/>
      <c r="Z988" s="14"/>
      <c r="AG988" s="14"/>
      <c r="AN988" s="14"/>
      <c r="AU988" s="14"/>
      <c r="BB988" s="14"/>
      <c r="BC988" s="14"/>
      <c r="BG988" s="28"/>
    </row>
    <row r="989" spans="12:59" s="15" customFormat="1" x14ac:dyDescent="0.25">
      <c r="L989" s="14"/>
      <c r="S989" s="14"/>
      <c r="Z989" s="14"/>
      <c r="AG989" s="14"/>
      <c r="AN989" s="14"/>
      <c r="AU989" s="14"/>
      <c r="BB989" s="14"/>
      <c r="BC989" s="14"/>
      <c r="BG989" s="28"/>
    </row>
    <row r="990" spans="12:59" s="15" customFormat="1" x14ac:dyDescent="0.25">
      <c r="L990" s="14"/>
      <c r="S990" s="14"/>
      <c r="Z990" s="14"/>
      <c r="AG990" s="14"/>
      <c r="AN990" s="14"/>
      <c r="AU990" s="14"/>
      <c r="BB990" s="14"/>
      <c r="BC990" s="14"/>
      <c r="BG990" s="28"/>
    </row>
    <row r="991" spans="12:59" s="15" customFormat="1" x14ac:dyDescent="0.25">
      <c r="L991" s="14"/>
      <c r="S991" s="14"/>
      <c r="Z991" s="14"/>
      <c r="AG991" s="14"/>
      <c r="AN991" s="14"/>
      <c r="AU991" s="14"/>
      <c r="BB991" s="14"/>
      <c r="BC991" s="14"/>
      <c r="BG991" s="28"/>
    </row>
    <row r="992" spans="12:59" s="15" customFormat="1" x14ac:dyDescent="0.25">
      <c r="L992" s="14"/>
      <c r="S992" s="14"/>
      <c r="Z992" s="14"/>
      <c r="AG992" s="14"/>
      <c r="AN992" s="14"/>
      <c r="AU992" s="14"/>
      <c r="BB992" s="14"/>
      <c r="BC992" s="14"/>
      <c r="BG992" s="28"/>
    </row>
    <row r="993" spans="12:59" s="15" customFormat="1" x14ac:dyDescent="0.25">
      <c r="L993" s="14"/>
      <c r="S993" s="14"/>
      <c r="Z993" s="14"/>
      <c r="AG993" s="14"/>
      <c r="AN993" s="14"/>
      <c r="AU993" s="14"/>
      <c r="BB993" s="14"/>
      <c r="BC993" s="14"/>
      <c r="BG993" s="28"/>
    </row>
    <row r="994" spans="12:59" s="15" customFormat="1" x14ac:dyDescent="0.25">
      <c r="L994" s="14"/>
      <c r="S994" s="14"/>
      <c r="Z994" s="14"/>
      <c r="AG994" s="14"/>
      <c r="AN994" s="14"/>
      <c r="AU994" s="14"/>
      <c r="BB994" s="14"/>
      <c r="BC994" s="14"/>
      <c r="BG994" s="28"/>
    </row>
    <row r="995" spans="12:59" s="15" customFormat="1" x14ac:dyDescent="0.25">
      <c r="L995" s="14"/>
      <c r="S995" s="14"/>
      <c r="Z995" s="14"/>
      <c r="AG995" s="14"/>
      <c r="AN995" s="14"/>
      <c r="AU995" s="14"/>
      <c r="BB995" s="14"/>
      <c r="BC995" s="14"/>
      <c r="BG995" s="28"/>
    </row>
    <row r="996" spans="12:59" s="15" customFormat="1" x14ac:dyDescent="0.25">
      <c r="L996" s="14"/>
      <c r="S996" s="14"/>
      <c r="Z996" s="14"/>
      <c r="AG996" s="14"/>
      <c r="AN996" s="14"/>
      <c r="AU996" s="14"/>
      <c r="BB996" s="14"/>
      <c r="BC996" s="14"/>
      <c r="BG996" s="28"/>
    </row>
    <row r="997" spans="12:59" s="15" customFormat="1" x14ac:dyDescent="0.25">
      <c r="L997" s="14"/>
      <c r="S997" s="14"/>
      <c r="Z997" s="14"/>
      <c r="AG997" s="14"/>
      <c r="AN997" s="14"/>
      <c r="AU997" s="14"/>
      <c r="BB997" s="14"/>
      <c r="BC997" s="14"/>
      <c r="BG997" s="28"/>
    </row>
    <row r="998" spans="12:59" s="15" customFormat="1" x14ac:dyDescent="0.25">
      <c r="L998" s="14"/>
      <c r="S998" s="14"/>
      <c r="Z998" s="14"/>
      <c r="AG998" s="14"/>
      <c r="AN998" s="14"/>
      <c r="AU998" s="14"/>
      <c r="BB998" s="14"/>
      <c r="BC998" s="14"/>
      <c r="BG998" s="28"/>
    </row>
    <row r="999" spans="12:59" s="15" customFormat="1" x14ac:dyDescent="0.25">
      <c r="L999" s="14"/>
      <c r="S999" s="14"/>
      <c r="Z999" s="14"/>
      <c r="AG999" s="14"/>
      <c r="AN999" s="14"/>
      <c r="AU999" s="14"/>
      <c r="BB999" s="14"/>
      <c r="BC999" s="14"/>
      <c r="BG999" s="28"/>
    </row>
    <row r="1000" spans="12:59" s="15" customFormat="1" x14ac:dyDescent="0.25">
      <c r="L1000" s="14"/>
      <c r="S1000" s="14"/>
      <c r="Z1000" s="14"/>
      <c r="AG1000" s="14"/>
      <c r="AN1000" s="14"/>
      <c r="AU1000" s="14"/>
      <c r="BB1000" s="14"/>
      <c r="BC1000" s="14"/>
      <c r="BG1000" s="28"/>
    </row>
    <row r="1001" spans="12:59" s="15" customFormat="1" x14ac:dyDescent="0.25">
      <c r="L1001" s="14"/>
      <c r="S1001" s="14"/>
      <c r="Z1001" s="14"/>
      <c r="AG1001" s="14"/>
      <c r="AN1001" s="14"/>
      <c r="AU1001" s="14"/>
      <c r="BB1001" s="14"/>
      <c r="BC1001" s="14"/>
      <c r="BG1001" s="28"/>
    </row>
    <row r="1002" spans="12:59" s="15" customFormat="1" x14ac:dyDescent="0.25">
      <c r="L1002" s="14"/>
      <c r="S1002" s="14"/>
      <c r="Z1002" s="14"/>
      <c r="AG1002" s="14"/>
      <c r="AN1002" s="14"/>
      <c r="AU1002" s="14"/>
      <c r="BB1002" s="14"/>
      <c r="BC1002" s="14"/>
      <c r="BG1002" s="28"/>
    </row>
    <row r="1003" spans="12:59" s="15" customFormat="1" x14ac:dyDescent="0.25">
      <c r="L1003" s="14"/>
      <c r="S1003" s="14"/>
      <c r="Z1003" s="14"/>
      <c r="AG1003" s="14"/>
      <c r="AN1003" s="14"/>
      <c r="AU1003" s="14"/>
      <c r="BB1003" s="14"/>
      <c r="BC1003" s="14"/>
      <c r="BG1003" s="28"/>
    </row>
    <row r="1004" spans="12:59" s="15" customFormat="1" x14ac:dyDescent="0.25">
      <c r="L1004" s="14"/>
      <c r="S1004" s="14"/>
      <c r="Z1004" s="14"/>
      <c r="AG1004" s="14"/>
      <c r="AN1004" s="14"/>
      <c r="AU1004" s="14"/>
      <c r="BB1004" s="14"/>
      <c r="BC1004" s="14"/>
      <c r="BG1004" s="28"/>
    </row>
    <row r="1005" spans="12:59" s="15" customFormat="1" x14ac:dyDescent="0.25">
      <c r="L1005" s="14"/>
      <c r="S1005" s="14"/>
      <c r="Z1005" s="14"/>
      <c r="AG1005" s="14"/>
      <c r="AN1005" s="14"/>
      <c r="AU1005" s="14"/>
      <c r="BB1005" s="14"/>
      <c r="BC1005" s="14"/>
      <c r="BG1005" s="28"/>
    </row>
    <row r="1006" spans="12:59" s="15" customFormat="1" x14ac:dyDescent="0.25">
      <c r="L1006" s="14"/>
      <c r="S1006" s="14"/>
      <c r="Z1006" s="14"/>
      <c r="AG1006" s="14"/>
      <c r="AN1006" s="14"/>
      <c r="AU1006" s="14"/>
      <c r="BB1006" s="14"/>
      <c r="BC1006" s="14"/>
      <c r="BG1006" s="28"/>
    </row>
    <row r="1007" spans="12:59" s="15" customFormat="1" x14ac:dyDescent="0.25">
      <c r="L1007" s="14"/>
      <c r="S1007" s="14"/>
      <c r="Z1007" s="14"/>
      <c r="AG1007" s="14"/>
      <c r="AN1007" s="14"/>
      <c r="AU1007" s="14"/>
      <c r="BB1007" s="14"/>
      <c r="BC1007" s="14"/>
      <c r="BG1007" s="28"/>
    </row>
    <row r="1008" spans="12:59" s="15" customFormat="1" x14ac:dyDescent="0.25">
      <c r="L1008" s="14"/>
      <c r="S1008" s="14"/>
      <c r="Z1008" s="14"/>
      <c r="AG1008" s="14"/>
      <c r="AN1008" s="14"/>
      <c r="AU1008" s="14"/>
      <c r="BB1008" s="14"/>
      <c r="BC1008" s="14"/>
      <c r="BG1008" s="28"/>
    </row>
    <row r="1009" spans="12:59" s="15" customFormat="1" x14ac:dyDescent="0.25">
      <c r="L1009" s="14"/>
      <c r="S1009" s="14"/>
      <c r="Z1009" s="14"/>
      <c r="AG1009" s="14"/>
      <c r="AN1009" s="14"/>
      <c r="AU1009" s="14"/>
      <c r="BB1009" s="14"/>
      <c r="BC1009" s="14"/>
      <c r="BG1009" s="28"/>
    </row>
    <row r="1010" spans="12:59" s="15" customFormat="1" x14ac:dyDescent="0.25">
      <c r="L1010" s="14"/>
      <c r="S1010" s="14"/>
      <c r="Z1010" s="14"/>
      <c r="AG1010" s="14"/>
      <c r="AN1010" s="14"/>
      <c r="AU1010" s="14"/>
      <c r="BB1010" s="14"/>
      <c r="BC1010" s="14"/>
      <c r="BG1010" s="28"/>
    </row>
    <row r="1011" spans="12:59" s="15" customFormat="1" x14ac:dyDescent="0.25">
      <c r="L1011" s="14"/>
      <c r="S1011" s="14"/>
      <c r="Z1011" s="14"/>
      <c r="AG1011" s="14"/>
      <c r="AN1011" s="14"/>
      <c r="AU1011" s="14"/>
      <c r="BB1011" s="14"/>
      <c r="BC1011" s="14"/>
      <c r="BG1011" s="28"/>
    </row>
    <row r="1012" spans="12:59" s="15" customFormat="1" x14ac:dyDescent="0.25">
      <c r="L1012" s="14"/>
      <c r="S1012" s="14"/>
      <c r="Z1012" s="14"/>
      <c r="AG1012" s="14"/>
      <c r="AN1012" s="14"/>
      <c r="AU1012" s="14"/>
      <c r="BB1012" s="14"/>
      <c r="BC1012" s="14"/>
      <c r="BG1012" s="28"/>
    </row>
    <row r="1013" spans="12:59" s="15" customFormat="1" x14ac:dyDescent="0.25">
      <c r="L1013" s="14"/>
      <c r="S1013" s="14"/>
      <c r="Z1013" s="14"/>
      <c r="AG1013" s="14"/>
      <c r="AN1013" s="14"/>
      <c r="AU1013" s="14"/>
      <c r="BB1013" s="14"/>
      <c r="BC1013" s="14"/>
      <c r="BG1013" s="28"/>
    </row>
    <row r="1014" spans="12:59" s="15" customFormat="1" x14ac:dyDescent="0.25">
      <c r="L1014" s="14"/>
      <c r="S1014" s="14"/>
      <c r="Z1014" s="14"/>
      <c r="AG1014" s="14"/>
      <c r="AN1014" s="14"/>
      <c r="AU1014" s="14"/>
      <c r="BB1014" s="14"/>
      <c r="BC1014" s="14"/>
      <c r="BG1014" s="28"/>
    </row>
    <row r="1015" spans="12:59" s="15" customFormat="1" x14ac:dyDescent="0.25">
      <c r="L1015" s="14"/>
      <c r="S1015" s="14"/>
      <c r="Z1015" s="14"/>
      <c r="AG1015" s="14"/>
      <c r="AN1015" s="14"/>
      <c r="AU1015" s="14"/>
      <c r="BB1015" s="14"/>
      <c r="BC1015" s="14"/>
      <c r="BG1015" s="28"/>
    </row>
    <row r="1016" spans="12:59" s="15" customFormat="1" x14ac:dyDescent="0.25">
      <c r="L1016" s="14"/>
      <c r="S1016" s="14"/>
      <c r="Z1016" s="14"/>
      <c r="AG1016" s="14"/>
      <c r="AN1016" s="14"/>
      <c r="AU1016" s="14"/>
      <c r="BB1016" s="14"/>
      <c r="BC1016" s="14"/>
      <c r="BG1016" s="28"/>
    </row>
    <row r="1017" spans="12:59" s="15" customFormat="1" x14ac:dyDescent="0.25">
      <c r="L1017" s="14"/>
      <c r="S1017" s="14"/>
      <c r="Z1017" s="14"/>
      <c r="AG1017" s="14"/>
      <c r="AN1017" s="14"/>
      <c r="AU1017" s="14"/>
      <c r="BB1017" s="14"/>
      <c r="BC1017" s="14"/>
      <c r="BG1017" s="28"/>
    </row>
    <row r="1018" spans="12:59" s="15" customFormat="1" x14ac:dyDescent="0.25">
      <c r="L1018" s="14"/>
      <c r="S1018" s="14"/>
      <c r="Z1018" s="14"/>
      <c r="AG1018" s="14"/>
      <c r="AN1018" s="14"/>
      <c r="AU1018" s="14"/>
      <c r="BB1018" s="14"/>
      <c r="BC1018" s="14"/>
      <c r="BG1018" s="28"/>
    </row>
    <row r="1019" spans="12:59" s="15" customFormat="1" x14ac:dyDescent="0.25">
      <c r="L1019" s="14"/>
      <c r="S1019" s="14"/>
      <c r="Z1019" s="14"/>
      <c r="AG1019" s="14"/>
      <c r="AN1019" s="14"/>
      <c r="AU1019" s="14"/>
      <c r="BB1019" s="14"/>
      <c r="BC1019" s="14"/>
      <c r="BG1019" s="28"/>
    </row>
    <row r="1020" spans="12:59" s="15" customFormat="1" x14ac:dyDescent="0.25">
      <c r="L1020" s="14"/>
      <c r="S1020" s="14"/>
      <c r="Z1020" s="14"/>
      <c r="AG1020" s="14"/>
      <c r="AN1020" s="14"/>
      <c r="AU1020" s="14"/>
      <c r="BB1020" s="14"/>
      <c r="BC1020" s="14"/>
      <c r="BG1020" s="28"/>
    </row>
    <row r="1021" spans="12:59" s="15" customFormat="1" x14ac:dyDescent="0.25">
      <c r="L1021" s="14"/>
      <c r="S1021" s="14"/>
      <c r="Z1021" s="14"/>
      <c r="AG1021" s="14"/>
      <c r="AN1021" s="14"/>
      <c r="AU1021" s="14"/>
      <c r="BB1021" s="14"/>
      <c r="BC1021" s="14"/>
      <c r="BG1021" s="28"/>
    </row>
    <row r="1022" spans="12:59" s="15" customFormat="1" x14ac:dyDescent="0.25">
      <c r="L1022" s="14"/>
      <c r="S1022" s="14"/>
      <c r="Z1022" s="14"/>
      <c r="AG1022" s="14"/>
      <c r="AN1022" s="14"/>
      <c r="AU1022" s="14"/>
      <c r="BB1022" s="14"/>
      <c r="BC1022" s="14"/>
      <c r="BG1022" s="28"/>
    </row>
    <row r="1023" spans="12:59" s="15" customFormat="1" x14ac:dyDescent="0.25">
      <c r="L1023" s="14"/>
      <c r="S1023" s="14"/>
      <c r="Z1023" s="14"/>
      <c r="AG1023" s="14"/>
      <c r="AN1023" s="14"/>
      <c r="AU1023" s="14"/>
      <c r="BB1023" s="14"/>
      <c r="BC1023" s="14"/>
      <c r="BG1023" s="28"/>
    </row>
    <row r="1024" spans="12:59" s="15" customFormat="1" x14ac:dyDescent="0.25">
      <c r="L1024" s="14"/>
      <c r="S1024" s="14"/>
      <c r="Z1024" s="14"/>
      <c r="AG1024" s="14"/>
      <c r="AN1024" s="14"/>
      <c r="AU1024" s="14"/>
      <c r="BB1024" s="14"/>
      <c r="BC1024" s="14"/>
      <c r="BG1024" s="28"/>
    </row>
    <row r="1025" spans="12:59" s="15" customFormat="1" x14ac:dyDescent="0.25">
      <c r="L1025" s="14"/>
      <c r="S1025" s="14"/>
      <c r="Z1025" s="14"/>
      <c r="AG1025" s="14"/>
      <c r="AN1025" s="14"/>
      <c r="AU1025" s="14"/>
      <c r="BB1025" s="14"/>
      <c r="BC1025" s="14"/>
      <c r="BG1025" s="28"/>
    </row>
    <row r="1026" spans="12:59" s="15" customFormat="1" x14ac:dyDescent="0.25">
      <c r="L1026" s="14"/>
      <c r="S1026" s="14"/>
      <c r="Z1026" s="14"/>
      <c r="AG1026" s="14"/>
      <c r="AN1026" s="14"/>
      <c r="AU1026" s="14"/>
      <c r="BB1026" s="14"/>
      <c r="BC1026" s="14"/>
      <c r="BG1026" s="28"/>
    </row>
    <row r="1027" spans="12:59" s="15" customFormat="1" x14ac:dyDescent="0.25">
      <c r="L1027" s="14"/>
      <c r="S1027" s="14"/>
      <c r="Z1027" s="14"/>
      <c r="AG1027" s="14"/>
      <c r="AN1027" s="14"/>
      <c r="AU1027" s="14"/>
      <c r="BB1027" s="14"/>
      <c r="BC1027" s="14"/>
      <c r="BG1027" s="28"/>
    </row>
    <row r="1028" spans="12:59" s="15" customFormat="1" x14ac:dyDescent="0.25">
      <c r="L1028" s="14"/>
      <c r="S1028" s="14"/>
      <c r="Z1028" s="14"/>
      <c r="AG1028" s="14"/>
      <c r="AN1028" s="14"/>
      <c r="AU1028" s="14"/>
      <c r="BB1028" s="14"/>
      <c r="BC1028" s="14"/>
      <c r="BG1028" s="28"/>
    </row>
    <row r="1029" spans="12:59" s="15" customFormat="1" x14ac:dyDescent="0.25">
      <c r="L1029" s="14"/>
      <c r="S1029" s="14"/>
      <c r="Z1029" s="14"/>
      <c r="AG1029" s="14"/>
      <c r="AN1029" s="14"/>
      <c r="AU1029" s="14"/>
      <c r="BB1029" s="14"/>
      <c r="BC1029" s="14"/>
      <c r="BG1029" s="28"/>
    </row>
    <row r="1030" spans="12:59" s="15" customFormat="1" x14ac:dyDescent="0.25">
      <c r="L1030" s="14"/>
      <c r="S1030" s="14"/>
      <c r="Z1030" s="14"/>
      <c r="AG1030" s="14"/>
      <c r="AN1030" s="14"/>
      <c r="AU1030" s="14"/>
      <c r="BB1030" s="14"/>
      <c r="BC1030" s="14"/>
      <c r="BG1030" s="28"/>
    </row>
    <row r="1031" spans="12:59" s="15" customFormat="1" x14ac:dyDescent="0.25">
      <c r="L1031" s="14"/>
      <c r="S1031" s="14"/>
      <c r="Z1031" s="14"/>
      <c r="AG1031" s="14"/>
      <c r="AN1031" s="14"/>
      <c r="AU1031" s="14"/>
      <c r="BB1031" s="14"/>
      <c r="BC1031" s="14"/>
      <c r="BG1031" s="28"/>
    </row>
    <row r="1032" spans="12:59" s="15" customFormat="1" x14ac:dyDescent="0.25">
      <c r="L1032" s="14"/>
      <c r="S1032" s="14"/>
      <c r="Z1032" s="14"/>
      <c r="AG1032" s="14"/>
      <c r="AN1032" s="14"/>
      <c r="AU1032" s="14"/>
      <c r="BB1032" s="14"/>
      <c r="BC1032" s="14"/>
      <c r="BG1032" s="28"/>
    </row>
    <row r="1033" spans="12:59" s="15" customFormat="1" x14ac:dyDescent="0.25">
      <c r="L1033" s="14"/>
      <c r="S1033" s="14"/>
      <c r="Z1033" s="14"/>
      <c r="AG1033" s="14"/>
      <c r="AN1033" s="14"/>
      <c r="AU1033" s="14"/>
      <c r="BB1033" s="14"/>
      <c r="BC1033" s="14"/>
      <c r="BG1033" s="28"/>
    </row>
    <row r="1034" spans="12:59" s="15" customFormat="1" x14ac:dyDescent="0.25">
      <c r="L1034" s="14"/>
      <c r="S1034" s="14"/>
      <c r="Z1034" s="14"/>
      <c r="AG1034" s="14"/>
      <c r="AN1034" s="14"/>
      <c r="AU1034" s="14"/>
      <c r="BB1034" s="14"/>
      <c r="BC1034" s="14"/>
      <c r="BG1034" s="28"/>
    </row>
  </sheetData>
  <customSheetViews>
    <customSheetView guid="{3A8CB22C-810C-4E50-A760-7DCAD2CF78DF}" scale="79" hiddenColumns="1" topLeftCell="G3">
      <selection activeCell="A10" sqref="A10:BJ10"/>
      <pageMargins left="0.7" right="0.7" top="0.75" bottom="0.75" header="0.3" footer="0.3"/>
      <pageSetup orientation="portrait" r:id="rId1"/>
    </customSheetView>
  </customSheetViews>
  <mergeCells count="34">
    <mergeCell ref="BE2:BE4"/>
    <mergeCell ref="AV2:BB2"/>
    <mergeCell ref="A5:D5"/>
    <mergeCell ref="A2:A4"/>
    <mergeCell ref="B2:B4"/>
    <mergeCell ref="C2:C4"/>
    <mergeCell ref="D2:D4"/>
    <mergeCell ref="AA2:AG2"/>
    <mergeCell ref="AH2:AN2"/>
    <mergeCell ref="A166:BG166"/>
    <mergeCell ref="A69:BG69"/>
    <mergeCell ref="A81:BG81"/>
    <mergeCell ref="A7:BG7"/>
    <mergeCell ref="A6:BG6"/>
    <mergeCell ref="A104:BG104"/>
    <mergeCell ref="A112:BG112"/>
    <mergeCell ref="A113:BG113"/>
    <mergeCell ref="A164:BG164"/>
    <mergeCell ref="A1:BG1"/>
    <mergeCell ref="F2:L2"/>
    <mergeCell ref="M2:S2"/>
    <mergeCell ref="T2:Z2"/>
    <mergeCell ref="F3:L3"/>
    <mergeCell ref="M3:S3"/>
    <mergeCell ref="T3:Z3"/>
    <mergeCell ref="AO2:AU2"/>
    <mergeCell ref="BF2:BF4"/>
    <mergeCell ref="BG2:BG4"/>
    <mergeCell ref="AA3:AG3"/>
    <mergeCell ref="AH3:AN3"/>
    <mergeCell ref="BC2:BC4"/>
    <mergeCell ref="AO3:AU3"/>
    <mergeCell ref="AV3:BB3"/>
    <mergeCell ref="BD2:BD4"/>
  </mergeCells>
  <phoneticPr fontId="9" type="noConversion"/>
  <dataValidations count="1">
    <dataValidation type="list" allowBlank="1" showErrorMessage="1" sqref="BG106" xr:uid="{00000000-0002-0000-0100-000000000000}">
      <formula1>#REF!</formula1>
      <formula2>0</formula2>
    </dataValidation>
  </dataValidations>
  <pageMargins left="0.25" right="0.25" top="0.75" bottom="0.75" header="0.3" footer="0.3"/>
  <pageSetup paperSize="8" scale="18"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G318"/>
  <sheetViews>
    <sheetView tabSelected="1" zoomScale="70" zoomScaleNormal="70" workbookViewId="0">
      <selection activeCell="P26" sqref="P26"/>
    </sheetView>
  </sheetViews>
  <sheetFormatPr defaultColWidth="9.140625" defaultRowHeight="20.25" x14ac:dyDescent="0.3"/>
  <cols>
    <col min="1" max="1" width="28.5703125" style="5" customWidth="1"/>
    <col min="2" max="2" width="42.42578125" style="135" customWidth="1"/>
    <col min="3" max="3" width="15.85546875" style="5" customWidth="1"/>
    <col min="4" max="4" width="14.28515625" style="5" customWidth="1"/>
    <col min="5" max="5" width="28" style="5" customWidth="1"/>
    <col min="6" max="11" width="18.7109375" style="5" customWidth="1"/>
    <col min="12" max="12" width="18.7109375" style="26" customWidth="1"/>
    <col min="13" max="18" width="18.7109375" style="5" customWidth="1"/>
    <col min="19" max="19" width="18.7109375" style="26" customWidth="1"/>
    <col min="20" max="32" width="18.7109375" style="5" customWidth="1"/>
    <col min="33" max="33" width="18.7109375" style="7" customWidth="1"/>
    <col min="34" max="39" width="18.7109375" style="5" customWidth="1"/>
    <col min="40" max="40" width="18.7109375" style="7" customWidth="1"/>
    <col min="41" max="46" width="18.7109375" style="5" customWidth="1"/>
    <col min="47" max="47" width="18.7109375" style="7" customWidth="1"/>
    <col min="48" max="54" width="18.7109375" style="5" customWidth="1"/>
    <col min="55" max="55" width="17.42578125" style="5" customWidth="1"/>
    <col min="56" max="56" width="59.42578125" style="27" customWidth="1"/>
    <col min="57" max="57" width="17.5703125" style="5" customWidth="1"/>
    <col min="58" max="58" width="15.7109375" style="5" customWidth="1"/>
    <col min="59" max="59" width="38.42578125" style="27" customWidth="1"/>
    <col min="60" max="16384" width="9.140625" style="5"/>
  </cols>
  <sheetData>
    <row r="1" spans="1:59" s="15" customFormat="1" ht="44.25" customHeight="1" thickBot="1" x14ac:dyDescent="0.4">
      <c r="A1" s="304" t="s">
        <v>422</v>
      </c>
      <c r="B1" s="305"/>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305"/>
      <c r="AK1" s="305"/>
      <c r="AL1" s="305"/>
      <c r="AM1" s="305"/>
      <c r="AN1" s="305"/>
      <c r="AO1" s="305"/>
      <c r="AP1" s="305"/>
      <c r="AQ1" s="305"/>
      <c r="AR1" s="305"/>
      <c r="AS1" s="305"/>
      <c r="AT1" s="305"/>
      <c r="AU1" s="305"/>
      <c r="AV1" s="305"/>
      <c r="AW1" s="305"/>
      <c r="AX1" s="305"/>
      <c r="AY1" s="305"/>
      <c r="AZ1" s="305"/>
      <c r="BA1" s="305"/>
      <c r="BB1" s="305"/>
      <c r="BC1" s="305"/>
      <c r="BD1" s="305"/>
      <c r="BE1" s="305"/>
      <c r="BF1" s="305"/>
      <c r="BG1" s="305"/>
    </row>
    <row r="2" spans="1:59" ht="18" customHeight="1" thickBot="1" x14ac:dyDescent="0.3">
      <c r="A2" s="156" t="s">
        <v>1</v>
      </c>
      <c r="B2" s="251" t="s">
        <v>0</v>
      </c>
      <c r="C2" s="251" t="s">
        <v>49</v>
      </c>
      <c r="D2" s="251" t="s">
        <v>48</v>
      </c>
      <c r="E2" s="116"/>
      <c r="F2" s="339">
        <v>2021</v>
      </c>
      <c r="G2" s="347"/>
      <c r="H2" s="347"/>
      <c r="I2" s="347"/>
      <c r="J2" s="347"/>
      <c r="K2" s="347"/>
      <c r="L2" s="348"/>
      <c r="M2" s="339">
        <v>2022</v>
      </c>
      <c r="N2" s="347"/>
      <c r="O2" s="347"/>
      <c r="P2" s="347"/>
      <c r="Q2" s="347"/>
      <c r="R2" s="347"/>
      <c r="S2" s="348"/>
      <c r="T2" s="339">
        <v>2023</v>
      </c>
      <c r="U2" s="347"/>
      <c r="V2" s="347"/>
      <c r="W2" s="347"/>
      <c r="X2" s="347"/>
      <c r="Y2" s="347"/>
      <c r="Z2" s="348"/>
      <c r="AA2" s="339">
        <v>2024</v>
      </c>
      <c r="AB2" s="347"/>
      <c r="AC2" s="347"/>
      <c r="AD2" s="347"/>
      <c r="AE2" s="347"/>
      <c r="AF2" s="347"/>
      <c r="AG2" s="348"/>
      <c r="AH2" s="339">
        <v>2025</v>
      </c>
      <c r="AI2" s="347"/>
      <c r="AJ2" s="347"/>
      <c r="AK2" s="347"/>
      <c r="AL2" s="347"/>
      <c r="AM2" s="347"/>
      <c r="AN2" s="348"/>
      <c r="AO2" s="339">
        <v>2026</v>
      </c>
      <c r="AP2" s="347"/>
      <c r="AQ2" s="347"/>
      <c r="AR2" s="347"/>
      <c r="AS2" s="347"/>
      <c r="AT2" s="347"/>
      <c r="AU2" s="348"/>
      <c r="AV2" s="339">
        <v>2027</v>
      </c>
      <c r="AW2" s="347"/>
      <c r="AX2" s="347"/>
      <c r="AY2" s="347"/>
      <c r="AZ2" s="347"/>
      <c r="BA2" s="347"/>
      <c r="BB2" s="348"/>
      <c r="BC2" s="251" t="s">
        <v>51</v>
      </c>
      <c r="BD2" s="285" t="s">
        <v>4</v>
      </c>
      <c r="BE2" s="282" t="s">
        <v>45</v>
      </c>
      <c r="BF2" s="282" t="s">
        <v>46</v>
      </c>
      <c r="BG2" s="285" t="s">
        <v>5</v>
      </c>
    </row>
    <row r="3" spans="1:59" ht="27" customHeight="1" thickBot="1" x14ac:dyDescent="0.3">
      <c r="A3" s="157"/>
      <c r="B3" s="324"/>
      <c r="C3" s="324"/>
      <c r="D3" s="324"/>
      <c r="E3" s="117"/>
      <c r="F3" s="339" t="s">
        <v>37</v>
      </c>
      <c r="G3" s="347"/>
      <c r="H3" s="347"/>
      <c r="I3" s="347"/>
      <c r="J3" s="347"/>
      <c r="K3" s="347"/>
      <c r="L3" s="348"/>
      <c r="M3" s="339" t="s">
        <v>37</v>
      </c>
      <c r="N3" s="347"/>
      <c r="O3" s="347"/>
      <c r="P3" s="347"/>
      <c r="Q3" s="347"/>
      <c r="R3" s="347"/>
      <c r="S3" s="348"/>
      <c r="T3" s="339" t="s">
        <v>37</v>
      </c>
      <c r="U3" s="347"/>
      <c r="V3" s="347"/>
      <c r="W3" s="347"/>
      <c r="X3" s="347"/>
      <c r="Y3" s="347"/>
      <c r="Z3" s="348"/>
      <c r="AA3" s="339" t="s">
        <v>37</v>
      </c>
      <c r="AB3" s="347"/>
      <c r="AC3" s="347"/>
      <c r="AD3" s="347"/>
      <c r="AE3" s="347"/>
      <c r="AF3" s="347"/>
      <c r="AG3" s="348"/>
      <c r="AH3" s="339" t="s">
        <v>37</v>
      </c>
      <c r="AI3" s="347"/>
      <c r="AJ3" s="347"/>
      <c r="AK3" s="347"/>
      <c r="AL3" s="347"/>
      <c r="AM3" s="347"/>
      <c r="AN3" s="348"/>
      <c r="AO3" s="339" t="s">
        <v>37</v>
      </c>
      <c r="AP3" s="347"/>
      <c r="AQ3" s="347"/>
      <c r="AR3" s="347"/>
      <c r="AS3" s="347"/>
      <c r="AT3" s="347"/>
      <c r="AU3" s="348"/>
      <c r="AV3" s="339" t="s">
        <v>37</v>
      </c>
      <c r="AW3" s="347"/>
      <c r="AX3" s="347"/>
      <c r="AY3" s="347"/>
      <c r="AZ3" s="347"/>
      <c r="BA3" s="347"/>
      <c r="BB3" s="348"/>
      <c r="BC3" s="324"/>
      <c r="BD3" s="286"/>
      <c r="BE3" s="283"/>
      <c r="BF3" s="283"/>
      <c r="BG3" s="286"/>
    </row>
    <row r="4" spans="1:59" ht="102.75" customHeight="1" thickBot="1" x14ac:dyDescent="0.3">
      <c r="A4" s="158"/>
      <c r="B4" s="325"/>
      <c r="C4" s="325"/>
      <c r="D4" s="325"/>
      <c r="E4" s="158" t="s">
        <v>548</v>
      </c>
      <c r="F4" s="155" t="s">
        <v>2</v>
      </c>
      <c r="G4" s="155" t="s">
        <v>3</v>
      </c>
      <c r="H4" s="155" t="s">
        <v>40</v>
      </c>
      <c r="I4" s="155" t="s">
        <v>41</v>
      </c>
      <c r="J4" s="155" t="s">
        <v>42</v>
      </c>
      <c r="K4" s="155" t="s">
        <v>43</v>
      </c>
      <c r="L4" s="155" t="s">
        <v>44</v>
      </c>
      <c r="M4" s="155" t="s">
        <v>2</v>
      </c>
      <c r="N4" s="155" t="s">
        <v>3</v>
      </c>
      <c r="O4" s="155" t="s">
        <v>40</v>
      </c>
      <c r="P4" s="155" t="s">
        <v>41</v>
      </c>
      <c r="Q4" s="155" t="s">
        <v>42</v>
      </c>
      <c r="R4" s="155" t="s">
        <v>43</v>
      </c>
      <c r="S4" s="155" t="s">
        <v>44</v>
      </c>
      <c r="T4" s="155" t="s">
        <v>2</v>
      </c>
      <c r="U4" s="155" t="s">
        <v>3</v>
      </c>
      <c r="V4" s="155" t="s">
        <v>40</v>
      </c>
      <c r="W4" s="155" t="s">
        <v>41</v>
      </c>
      <c r="X4" s="155" t="s">
        <v>42</v>
      </c>
      <c r="Y4" s="155" t="s">
        <v>43</v>
      </c>
      <c r="Z4" s="155" t="s">
        <v>50</v>
      </c>
      <c r="AA4" s="155" t="s">
        <v>2</v>
      </c>
      <c r="AB4" s="155" t="s">
        <v>3</v>
      </c>
      <c r="AC4" s="155" t="s">
        <v>40</v>
      </c>
      <c r="AD4" s="155" t="s">
        <v>41</v>
      </c>
      <c r="AE4" s="155" t="s">
        <v>42</v>
      </c>
      <c r="AF4" s="155" t="s">
        <v>43</v>
      </c>
      <c r="AG4" s="155" t="s">
        <v>44</v>
      </c>
      <c r="AH4" s="155" t="s">
        <v>2</v>
      </c>
      <c r="AI4" s="155" t="s">
        <v>3</v>
      </c>
      <c r="AJ4" s="155" t="s">
        <v>40</v>
      </c>
      <c r="AK4" s="155" t="s">
        <v>41</v>
      </c>
      <c r="AL4" s="155" t="s">
        <v>42</v>
      </c>
      <c r="AM4" s="155" t="s">
        <v>43</v>
      </c>
      <c r="AN4" s="155" t="s">
        <v>44</v>
      </c>
      <c r="AO4" s="155" t="s">
        <v>2</v>
      </c>
      <c r="AP4" s="155" t="s">
        <v>3</v>
      </c>
      <c r="AQ4" s="155" t="s">
        <v>40</v>
      </c>
      <c r="AR4" s="155" t="s">
        <v>41</v>
      </c>
      <c r="AS4" s="155" t="s">
        <v>42</v>
      </c>
      <c r="AT4" s="155" t="s">
        <v>43</v>
      </c>
      <c r="AU4" s="155" t="s">
        <v>50</v>
      </c>
      <c r="AV4" s="155" t="s">
        <v>2</v>
      </c>
      <c r="AW4" s="155" t="s">
        <v>3</v>
      </c>
      <c r="AX4" s="155" t="s">
        <v>40</v>
      </c>
      <c r="AY4" s="155" t="s">
        <v>41</v>
      </c>
      <c r="AZ4" s="155" t="s">
        <v>42</v>
      </c>
      <c r="BA4" s="155" t="s">
        <v>43</v>
      </c>
      <c r="BB4" s="155" t="s">
        <v>50</v>
      </c>
      <c r="BC4" s="325"/>
      <c r="BD4" s="287"/>
      <c r="BE4" s="284"/>
      <c r="BF4" s="284"/>
      <c r="BG4" s="287"/>
    </row>
    <row r="5" spans="1:59" s="8" customFormat="1" ht="36.75" customHeight="1" thickBot="1" x14ac:dyDescent="0.3">
      <c r="A5" s="271" t="s">
        <v>211</v>
      </c>
      <c r="B5" s="307"/>
      <c r="C5" s="307"/>
      <c r="D5" s="307"/>
      <c r="E5" s="308"/>
      <c r="F5" s="43">
        <f>SUM(F7:F194)</f>
        <v>157346</v>
      </c>
      <c r="G5" s="43">
        <f>SUM(G7:G194)</f>
        <v>0</v>
      </c>
      <c r="H5" s="43">
        <f>SUM(H7:H194)</f>
        <v>0</v>
      </c>
      <c r="I5" s="43"/>
      <c r="J5" s="43">
        <f t="shared" ref="J5:O5" si="0">SUM(J7:J194)</f>
        <v>0</v>
      </c>
      <c r="K5" s="43">
        <f t="shared" si="0"/>
        <v>0</v>
      </c>
      <c r="L5" s="43">
        <f t="shared" si="0"/>
        <v>157346</v>
      </c>
      <c r="M5" s="43">
        <f t="shared" si="0"/>
        <v>702572.8</v>
      </c>
      <c r="N5" s="43">
        <f t="shared" si="0"/>
        <v>0</v>
      </c>
      <c r="O5" s="43">
        <f t="shared" si="0"/>
        <v>68155.179999999993</v>
      </c>
      <c r="P5" s="43"/>
      <c r="Q5" s="43">
        <f>SUM(Q7:Q194)</f>
        <v>500000</v>
      </c>
      <c r="R5" s="43">
        <f>SUM(R7:R194)</f>
        <v>0</v>
      </c>
      <c r="S5" s="43">
        <f>SUM(M5:O5:Q5)</f>
        <v>1270727.98</v>
      </c>
      <c r="T5" s="43">
        <f>SUM(T7:T194)</f>
        <v>1841550</v>
      </c>
      <c r="U5" s="43">
        <f>SUM(U7:U194)</f>
        <v>0</v>
      </c>
      <c r="V5" s="43">
        <f>SUM(V7:V194)</f>
        <v>79000</v>
      </c>
      <c r="W5" s="43"/>
      <c r="X5" s="43">
        <f t="shared" ref="X5:AC5" si="1">SUM(X7:X194)</f>
        <v>0</v>
      </c>
      <c r="Y5" s="43">
        <f t="shared" si="1"/>
        <v>0</v>
      </c>
      <c r="Z5" s="43">
        <f t="shared" si="1"/>
        <v>1920550</v>
      </c>
      <c r="AA5" s="43">
        <f t="shared" si="1"/>
        <v>70000</v>
      </c>
      <c r="AB5" s="43">
        <f t="shared" si="1"/>
        <v>0</v>
      </c>
      <c r="AC5" s="43">
        <f t="shared" si="1"/>
        <v>0</v>
      </c>
      <c r="AD5" s="43"/>
      <c r="AE5" s="43">
        <f t="shared" ref="AE5:AJ5" si="2">SUM(AE7:AE194)</f>
        <v>0</v>
      </c>
      <c r="AF5" s="43">
        <f t="shared" si="2"/>
        <v>0</v>
      </c>
      <c r="AG5" s="43">
        <f t="shared" si="2"/>
        <v>70000</v>
      </c>
      <c r="AH5" s="43">
        <f t="shared" si="2"/>
        <v>150000</v>
      </c>
      <c r="AI5" s="43">
        <f t="shared" si="2"/>
        <v>0</v>
      </c>
      <c r="AJ5" s="43">
        <f t="shared" si="2"/>
        <v>0</v>
      </c>
      <c r="AK5" s="43"/>
      <c r="AL5" s="43">
        <f>SUM(AL7:AL194)</f>
        <v>0</v>
      </c>
      <c r="AM5" s="43">
        <f>SUM(AM7:AM194)</f>
        <v>0</v>
      </c>
      <c r="AN5" s="43">
        <f>SUM(AH5:AJ5:AL5)</f>
        <v>150000</v>
      </c>
      <c r="AO5" s="43">
        <f>SUM(AO7:AO194)</f>
        <v>80000</v>
      </c>
      <c r="AP5" s="43">
        <f>SUM(AP7:AP194)</f>
        <v>0</v>
      </c>
      <c r="AQ5" s="43">
        <f>SUM(AQ7:AQ194)</f>
        <v>0</v>
      </c>
      <c r="AR5" s="43"/>
      <c r="AS5" s="43">
        <f t="shared" ref="AS5:AX5" si="3">SUM(AS7:AS194)</f>
        <v>0</v>
      </c>
      <c r="AT5" s="43">
        <f t="shared" si="3"/>
        <v>0</v>
      </c>
      <c r="AU5" s="43">
        <f t="shared" si="3"/>
        <v>80000</v>
      </c>
      <c r="AV5" s="43">
        <f t="shared" si="3"/>
        <v>1841550</v>
      </c>
      <c r="AW5" s="43">
        <f t="shared" si="3"/>
        <v>0</v>
      </c>
      <c r="AX5" s="43">
        <f t="shared" si="3"/>
        <v>79000</v>
      </c>
      <c r="AY5" s="43"/>
      <c r="AZ5" s="43">
        <f>SUM(AZ7:AZ194)</f>
        <v>0</v>
      </c>
      <c r="BA5" s="43">
        <f>SUM(BA7:BA194)</f>
        <v>0</v>
      </c>
      <c r="BB5" s="43">
        <f>SUM(BB7:BB194)</f>
        <v>1920550</v>
      </c>
      <c r="BC5" s="43">
        <f>SUM(L5+S5+Z5)</f>
        <v>3348623.98</v>
      </c>
      <c r="BD5" s="44"/>
      <c r="BE5" s="44"/>
      <c r="BF5" s="43"/>
      <c r="BG5" s="45"/>
    </row>
    <row r="6" spans="1:59" ht="35.25" customHeight="1" x14ac:dyDescent="0.25">
      <c r="A6" s="309" t="s">
        <v>806</v>
      </c>
      <c r="B6" s="310"/>
      <c r="C6" s="310"/>
      <c r="D6" s="310"/>
      <c r="E6" s="310"/>
      <c r="F6" s="310"/>
      <c r="G6" s="310"/>
      <c r="H6" s="310"/>
      <c r="I6" s="310"/>
      <c r="J6" s="310"/>
      <c r="K6" s="310"/>
      <c r="L6" s="310"/>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321"/>
      <c r="AZ6" s="322"/>
      <c r="BA6" s="322"/>
      <c r="BB6" s="322"/>
      <c r="BC6" s="322"/>
      <c r="BD6" s="322"/>
      <c r="BE6" s="322"/>
      <c r="BF6" s="322"/>
      <c r="BG6" s="323"/>
    </row>
    <row r="7" spans="1:59" ht="27" customHeight="1" thickBot="1" x14ac:dyDescent="0.3">
      <c r="A7" s="317" t="s">
        <v>826</v>
      </c>
      <c r="B7" s="318"/>
      <c r="C7" s="318"/>
      <c r="D7" s="318"/>
      <c r="E7" s="318"/>
      <c r="F7" s="318"/>
      <c r="G7" s="318"/>
      <c r="H7" s="318"/>
      <c r="I7" s="318"/>
      <c r="J7" s="318"/>
      <c r="K7" s="318"/>
      <c r="L7" s="318"/>
      <c r="M7" s="318"/>
      <c r="N7" s="318"/>
      <c r="O7" s="318"/>
      <c r="P7" s="318"/>
      <c r="Q7" s="318"/>
      <c r="R7" s="318"/>
      <c r="S7" s="318"/>
      <c r="T7" s="318"/>
      <c r="U7" s="318"/>
      <c r="V7" s="318"/>
      <c r="W7" s="318"/>
      <c r="X7" s="319"/>
      <c r="Y7" s="319"/>
      <c r="Z7" s="319"/>
      <c r="AA7" s="319"/>
      <c r="AB7" s="319"/>
      <c r="AC7" s="319"/>
      <c r="AD7" s="319"/>
      <c r="AE7" s="319"/>
      <c r="AF7" s="319"/>
      <c r="AG7" s="319"/>
      <c r="AH7" s="319"/>
      <c r="AI7" s="319"/>
      <c r="AJ7" s="319"/>
      <c r="AK7" s="319"/>
      <c r="AL7" s="319"/>
      <c r="AM7" s="319"/>
      <c r="AN7" s="319"/>
      <c r="AO7" s="319"/>
      <c r="AP7" s="319"/>
      <c r="AQ7" s="319"/>
      <c r="AR7" s="319"/>
      <c r="AS7" s="319"/>
      <c r="AT7" s="319"/>
      <c r="AU7" s="319"/>
      <c r="AV7" s="319"/>
      <c r="AW7" s="319"/>
      <c r="AX7" s="319"/>
      <c r="AY7" s="319"/>
      <c r="AZ7" s="319"/>
      <c r="BA7" s="319"/>
      <c r="BB7" s="319"/>
      <c r="BC7" s="319"/>
      <c r="BD7" s="319"/>
      <c r="BE7" s="319"/>
      <c r="BF7" s="319"/>
      <c r="BG7" s="320"/>
    </row>
    <row r="8" spans="1:59" ht="58.9" customHeight="1" x14ac:dyDescent="0.25">
      <c r="A8" s="198" t="s">
        <v>828</v>
      </c>
      <c r="B8" s="215" t="s">
        <v>414</v>
      </c>
      <c r="C8" s="168" t="s">
        <v>315</v>
      </c>
      <c r="D8" s="123"/>
      <c r="E8" s="147" t="s">
        <v>551</v>
      </c>
      <c r="F8" s="123"/>
      <c r="G8" s="123"/>
      <c r="H8" s="123"/>
      <c r="I8" s="123"/>
      <c r="J8" s="123"/>
      <c r="K8" s="216"/>
      <c r="L8" s="170">
        <f>F8+G8+H8+J8</f>
        <v>0</v>
      </c>
      <c r="M8" s="216"/>
      <c r="N8" s="216"/>
      <c r="O8" s="216"/>
      <c r="P8" s="216"/>
      <c r="Q8" s="216"/>
      <c r="R8" s="216"/>
      <c r="S8" s="170">
        <f>M8+N8+O8+Q8</f>
        <v>0</v>
      </c>
      <c r="T8" s="216">
        <v>160000</v>
      </c>
      <c r="U8" s="216"/>
      <c r="V8" s="216"/>
      <c r="W8" s="216"/>
      <c r="X8" s="216"/>
      <c r="Y8" s="216"/>
      <c r="Z8" s="170">
        <f>T8+U8+V8+X8</f>
        <v>160000</v>
      </c>
      <c r="AA8" s="170"/>
      <c r="AB8" s="170"/>
      <c r="AC8" s="170"/>
      <c r="AD8" s="170"/>
      <c r="AE8" s="170"/>
      <c r="AF8" s="170"/>
      <c r="AG8" s="170"/>
      <c r="AH8" s="170"/>
      <c r="AI8" s="170"/>
      <c r="AJ8" s="170"/>
      <c r="AK8" s="170"/>
      <c r="AL8" s="170"/>
      <c r="AM8" s="170"/>
      <c r="AN8" s="170"/>
      <c r="AO8" s="170"/>
      <c r="AP8" s="170"/>
      <c r="AQ8" s="170"/>
      <c r="AR8" s="170"/>
      <c r="AS8" s="170"/>
      <c r="AT8" s="170"/>
      <c r="AU8" s="170">
        <f>AO8+AP8+AQ8+AS8</f>
        <v>0</v>
      </c>
      <c r="AV8" s="216">
        <v>160000</v>
      </c>
      <c r="AW8" s="216"/>
      <c r="AX8" s="216"/>
      <c r="AY8" s="216"/>
      <c r="AZ8" s="216"/>
      <c r="BA8" s="216"/>
      <c r="BB8" s="170">
        <f>AV8+AW8+AX8+AZ8</f>
        <v>160000</v>
      </c>
      <c r="BC8" s="217">
        <f>AU8+AN8+AG8+Z8+S8+L8+D8</f>
        <v>160000</v>
      </c>
      <c r="BD8" s="215" t="s">
        <v>415</v>
      </c>
      <c r="BE8" s="173">
        <v>2023</v>
      </c>
      <c r="BF8" s="173">
        <v>2023</v>
      </c>
      <c r="BG8" s="218" t="s">
        <v>248</v>
      </c>
    </row>
    <row r="9" spans="1:59" ht="18.75" x14ac:dyDescent="0.25">
      <c r="A9" s="198" t="s">
        <v>829</v>
      </c>
      <c r="B9" s="215"/>
      <c r="C9" s="123"/>
      <c r="D9" s="121"/>
      <c r="E9" s="144"/>
      <c r="F9" s="122"/>
      <c r="G9" s="123"/>
      <c r="H9" s="123"/>
      <c r="I9" s="123"/>
      <c r="J9" s="123"/>
      <c r="K9" s="216"/>
      <c r="L9" s="170">
        <f t="shared" ref="L9:L11" si="4">F9+G9+H9+J9</f>
        <v>0</v>
      </c>
      <c r="M9" s="216"/>
      <c r="N9" s="216"/>
      <c r="O9" s="216"/>
      <c r="P9" s="216"/>
      <c r="Q9" s="216"/>
      <c r="R9" s="216"/>
      <c r="S9" s="170">
        <f t="shared" ref="S9:S11" si="5">M9+N9+O9+Q9</f>
        <v>0</v>
      </c>
      <c r="T9" s="216"/>
      <c r="U9" s="216"/>
      <c r="V9" s="216"/>
      <c r="W9" s="216"/>
      <c r="X9" s="216"/>
      <c r="Y9" s="216"/>
      <c r="Z9" s="170">
        <f t="shared" ref="Z9:Z11" si="6">T9+U9+V9+X9</f>
        <v>0</v>
      </c>
      <c r="AA9" s="169"/>
      <c r="AB9" s="169"/>
      <c r="AC9" s="169"/>
      <c r="AD9" s="169"/>
      <c r="AE9" s="169"/>
      <c r="AF9" s="169"/>
      <c r="AG9" s="170">
        <f t="shared" ref="AG9:AG41" si="7">AA9+AB9+AC9+AE9</f>
        <v>0</v>
      </c>
      <c r="AH9" s="169"/>
      <c r="AI9" s="169"/>
      <c r="AJ9" s="169"/>
      <c r="AK9" s="169"/>
      <c r="AL9" s="169"/>
      <c r="AM9" s="169"/>
      <c r="AN9" s="170">
        <f t="shared" ref="AN9:AN41" si="8">AH9+AI9+AJ9+AL9</f>
        <v>0</v>
      </c>
      <c r="AO9" s="169"/>
      <c r="AP9" s="169"/>
      <c r="AQ9" s="169"/>
      <c r="AR9" s="169"/>
      <c r="AS9" s="169"/>
      <c r="AT9" s="169"/>
      <c r="AU9" s="170">
        <f>AO9+AP9+AQ9+AS9</f>
        <v>0</v>
      </c>
      <c r="AV9" s="216"/>
      <c r="AW9" s="216"/>
      <c r="AX9" s="216"/>
      <c r="AY9" s="216"/>
      <c r="AZ9" s="216"/>
      <c r="BA9" s="216"/>
      <c r="BB9" s="170">
        <f t="shared" ref="BB9:BB11" si="9">AV9+AW9+AX9+AZ9</f>
        <v>0</v>
      </c>
      <c r="BC9" s="217">
        <f>AU9+AN9+AG9+Z9+S9+L9+D9</f>
        <v>0</v>
      </c>
      <c r="BD9" s="215"/>
      <c r="BE9" s="219"/>
      <c r="BF9" s="219"/>
      <c r="BG9" s="218"/>
    </row>
    <row r="10" spans="1:59" ht="18.75" x14ac:dyDescent="0.25">
      <c r="A10" s="198" t="s">
        <v>830</v>
      </c>
      <c r="B10" s="215"/>
      <c r="C10" s="123"/>
      <c r="D10" s="121"/>
      <c r="E10" s="144"/>
      <c r="F10" s="122"/>
      <c r="G10" s="123"/>
      <c r="H10" s="123"/>
      <c r="I10" s="123"/>
      <c r="J10" s="123"/>
      <c r="K10" s="216"/>
      <c r="L10" s="170">
        <f t="shared" si="4"/>
        <v>0</v>
      </c>
      <c r="M10" s="216"/>
      <c r="N10" s="216"/>
      <c r="O10" s="216"/>
      <c r="P10" s="216"/>
      <c r="Q10" s="216"/>
      <c r="R10" s="216"/>
      <c r="S10" s="170">
        <f t="shared" si="5"/>
        <v>0</v>
      </c>
      <c r="T10" s="216"/>
      <c r="U10" s="216"/>
      <c r="V10" s="216"/>
      <c r="W10" s="216"/>
      <c r="X10" s="216"/>
      <c r="Y10" s="216"/>
      <c r="Z10" s="170">
        <f t="shared" si="6"/>
        <v>0</v>
      </c>
      <c r="AA10" s="169"/>
      <c r="AB10" s="169"/>
      <c r="AC10" s="169"/>
      <c r="AD10" s="169"/>
      <c r="AE10" s="169"/>
      <c r="AF10" s="169"/>
      <c r="AG10" s="170">
        <f t="shared" si="7"/>
        <v>0</v>
      </c>
      <c r="AH10" s="169"/>
      <c r="AI10" s="169"/>
      <c r="AJ10" s="169"/>
      <c r="AK10" s="169"/>
      <c r="AL10" s="169"/>
      <c r="AM10" s="169"/>
      <c r="AN10" s="170">
        <f t="shared" si="8"/>
        <v>0</v>
      </c>
      <c r="AO10" s="169"/>
      <c r="AP10" s="169"/>
      <c r="AQ10" s="169"/>
      <c r="AR10" s="169"/>
      <c r="AS10" s="169"/>
      <c r="AT10" s="169"/>
      <c r="AU10" s="170">
        <f>AO10+AP10+AQ10+AS10</f>
        <v>0</v>
      </c>
      <c r="AV10" s="216"/>
      <c r="AW10" s="216"/>
      <c r="AX10" s="216"/>
      <c r="AY10" s="216"/>
      <c r="AZ10" s="216"/>
      <c r="BA10" s="216"/>
      <c r="BB10" s="170">
        <f t="shared" si="9"/>
        <v>0</v>
      </c>
      <c r="BC10" s="217">
        <f>AU10+AN10+AG10+Z10+S10+L10+D10</f>
        <v>0</v>
      </c>
      <c r="BD10" s="215"/>
      <c r="BE10" s="220"/>
      <c r="BF10" s="220"/>
      <c r="BG10" s="200"/>
    </row>
    <row r="11" spans="1:59" ht="18" x14ac:dyDescent="0.25">
      <c r="A11" s="198" t="s">
        <v>831</v>
      </c>
      <c r="B11" s="215"/>
      <c r="C11" s="123"/>
      <c r="D11" s="121"/>
      <c r="E11" s="123"/>
      <c r="F11" s="122"/>
      <c r="G11" s="123"/>
      <c r="H11" s="123"/>
      <c r="I11" s="123"/>
      <c r="J11" s="123"/>
      <c r="K11" s="216"/>
      <c r="L11" s="170">
        <f t="shared" si="4"/>
        <v>0</v>
      </c>
      <c r="M11" s="216"/>
      <c r="N11" s="216"/>
      <c r="O11" s="216"/>
      <c r="P11" s="216"/>
      <c r="Q11" s="216"/>
      <c r="R11" s="216"/>
      <c r="S11" s="170">
        <f t="shared" si="5"/>
        <v>0</v>
      </c>
      <c r="T11" s="216"/>
      <c r="U11" s="216"/>
      <c r="V11" s="216"/>
      <c r="W11" s="216"/>
      <c r="X11" s="216"/>
      <c r="Y11" s="216"/>
      <c r="Z11" s="170">
        <f t="shared" si="6"/>
        <v>0</v>
      </c>
      <c r="AA11" s="169"/>
      <c r="AB11" s="169"/>
      <c r="AC11" s="169"/>
      <c r="AD11" s="169"/>
      <c r="AE11" s="169"/>
      <c r="AF11" s="169"/>
      <c r="AG11" s="170">
        <f t="shared" si="7"/>
        <v>0</v>
      </c>
      <c r="AH11" s="169"/>
      <c r="AI11" s="169"/>
      <c r="AJ11" s="169"/>
      <c r="AK11" s="169"/>
      <c r="AL11" s="169"/>
      <c r="AM11" s="169"/>
      <c r="AN11" s="170">
        <f t="shared" si="8"/>
        <v>0</v>
      </c>
      <c r="AO11" s="169"/>
      <c r="AP11" s="169"/>
      <c r="AQ11" s="169"/>
      <c r="AR11" s="169"/>
      <c r="AS11" s="169"/>
      <c r="AT11" s="169"/>
      <c r="AU11" s="170">
        <f>AO11+AP11+AQ11+AS11</f>
        <v>0</v>
      </c>
      <c r="AV11" s="216"/>
      <c r="AW11" s="216"/>
      <c r="AX11" s="216"/>
      <c r="AY11" s="216"/>
      <c r="AZ11" s="216"/>
      <c r="BA11" s="216"/>
      <c r="BB11" s="170">
        <f t="shared" si="9"/>
        <v>0</v>
      </c>
      <c r="BC11" s="217">
        <f>AU11+AN11+AG11+Z11+S11+L11+D11</f>
        <v>0</v>
      </c>
      <c r="BD11" s="215"/>
      <c r="BE11" s="173"/>
      <c r="BF11" s="173"/>
      <c r="BG11" s="218"/>
    </row>
    <row r="12" spans="1:59" ht="30.6" customHeight="1" x14ac:dyDescent="0.25">
      <c r="A12" s="288" t="s">
        <v>827</v>
      </c>
      <c r="B12" s="306"/>
      <c r="C12" s="306"/>
      <c r="D12" s="306"/>
      <c r="E12" s="306"/>
      <c r="F12" s="306"/>
      <c r="G12" s="306"/>
      <c r="H12" s="306"/>
      <c r="I12" s="306"/>
      <c r="J12" s="306"/>
      <c r="K12" s="306"/>
      <c r="L12" s="306"/>
      <c r="M12" s="306"/>
      <c r="N12" s="306"/>
      <c r="O12" s="306"/>
      <c r="P12" s="306"/>
      <c r="Q12" s="306"/>
      <c r="R12" s="306"/>
      <c r="S12" s="306"/>
      <c r="T12" s="306"/>
      <c r="U12" s="306"/>
      <c r="V12" s="306"/>
      <c r="W12" s="306"/>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289"/>
      <c r="AW12" s="315"/>
      <c r="AX12" s="315"/>
      <c r="AY12" s="315"/>
      <c r="AZ12" s="315"/>
      <c r="BA12" s="315"/>
      <c r="BB12" s="315"/>
      <c r="BC12" s="315"/>
      <c r="BD12" s="315"/>
      <c r="BE12" s="315"/>
      <c r="BF12" s="315"/>
      <c r="BG12" s="316"/>
    </row>
    <row r="13" spans="1:59" ht="72" x14ac:dyDescent="0.25">
      <c r="A13" s="198" t="s">
        <v>832</v>
      </c>
      <c r="B13" s="221" t="s">
        <v>213</v>
      </c>
      <c r="C13" s="168" t="s">
        <v>315</v>
      </c>
      <c r="D13" s="123"/>
      <c r="E13" s="222" t="s">
        <v>551</v>
      </c>
      <c r="F13" s="123"/>
      <c r="G13" s="123"/>
      <c r="H13" s="123"/>
      <c r="I13" s="123"/>
      <c r="J13" s="123"/>
      <c r="K13" s="216"/>
      <c r="L13" s="170">
        <f>F13+G13+H13+J13</f>
        <v>0</v>
      </c>
      <c r="M13" s="216">
        <v>70000</v>
      </c>
      <c r="N13" s="216"/>
      <c r="O13" s="216"/>
      <c r="P13" s="216"/>
      <c r="Q13" s="216"/>
      <c r="R13" s="216"/>
      <c r="S13" s="170">
        <f>M13+N13+O13+Q13</f>
        <v>70000</v>
      </c>
      <c r="T13" s="216">
        <v>70000</v>
      </c>
      <c r="U13" s="216"/>
      <c r="V13" s="216"/>
      <c r="W13" s="216"/>
      <c r="X13" s="216"/>
      <c r="Y13" s="216"/>
      <c r="Z13" s="170">
        <f>T13+U13+V13+X13</f>
        <v>70000</v>
      </c>
      <c r="AA13" s="169">
        <v>70000</v>
      </c>
      <c r="AB13" s="169"/>
      <c r="AC13" s="169"/>
      <c r="AD13" s="169"/>
      <c r="AE13" s="169"/>
      <c r="AF13" s="169"/>
      <c r="AG13" s="170">
        <f t="shared" si="7"/>
        <v>70000</v>
      </c>
      <c r="AH13" s="169">
        <v>70000</v>
      </c>
      <c r="AI13" s="169"/>
      <c r="AJ13" s="169"/>
      <c r="AK13" s="169"/>
      <c r="AL13" s="169"/>
      <c r="AM13" s="169"/>
      <c r="AN13" s="170">
        <f t="shared" si="8"/>
        <v>70000</v>
      </c>
      <c r="AO13" s="169"/>
      <c r="AP13" s="169"/>
      <c r="AQ13" s="169"/>
      <c r="AR13" s="169"/>
      <c r="AS13" s="169"/>
      <c r="AT13" s="169"/>
      <c r="AU13" s="170">
        <f>AO13+AP13+AQ13+AS13</f>
        <v>0</v>
      </c>
      <c r="AV13" s="216">
        <v>70000</v>
      </c>
      <c r="AW13" s="216"/>
      <c r="AX13" s="216"/>
      <c r="AY13" s="216"/>
      <c r="AZ13" s="216"/>
      <c r="BA13" s="216"/>
      <c r="BB13" s="170">
        <f>AV13+AW13+AX13+AZ13</f>
        <v>70000</v>
      </c>
      <c r="BC13" s="217">
        <f>AU13+AN13+AG13+Z13+S13+L13+D13</f>
        <v>280000</v>
      </c>
      <c r="BD13" s="215" t="s">
        <v>411</v>
      </c>
      <c r="BE13" s="220" t="s">
        <v>54</v>
      </c>
      <c r="BF13" s="220" t="s">
        <v>410</v>
      </c>
      <c r="BG13" s="218" t="s">
        <v>248</v>
      </c>
    </row>
    <row r="14" spans="1:59" ht="18" x14ac:dyDescent="0.25">
      <c r="A14" s="198" t="s">
        <v>833</v>
      </c>
      <c r="B14" s="215"/>
      <c r="C14" s="123"/>
      <c r="D14" s="123"/>
      <c r="E14" s="123"/>
      <c r="F14" s="123"/>
      <c r="G14" s="123"/>
      <c r="H14" s="123"/>
      <c r="I14" s="123"/>
      <c r="J14" s="123"/>
      <c r="K14" s="216"/>
      <c r="L14" s="170">
        <f>F14+G14+H14+J14</f>
        <v>0</v>
      </c>
      <c r="M14" s="216"/>
      <c r="N14" s="216"/>
      <c r="O14" s="216"/>
      <c r="P14" s="216"/>
      <c r="Q14" s="216"/>
      <c r="R14" s="216"/>
      <c r="S14" s="170">
        <f>M14+N14+O14+Q14</f>
        <v>0</v>
      </c>
      <c r="T14" s="216"/>
      <c r="U14" s="216"/>
      <c r="V14" s="216"/>
      <c r="W14" s="216"/>
      <c r="X14" s="216"/>
      <c r="Y14" s="216"/>
      <c r="Z14" s="170">
        <f>T14+U14+V14+X14</f>
        <v>0</v>
      </c>
      <c r="AA14" s="169"/>
      <c r="AB14" s="169"/>
      <c r="AC14" s="169"/>
      <c r="AD14" s="169"/>
      <c r="AE14" s="169"/>
      <c r="AF14" s="169"/>
      <c r="AG14" s="170">
        <f t="shared" si="7"/>
        <v>0</v>
      </c>
      <c r="AH14" s="169"/>
      <c r="AI14" s="169"/>
      <c r="AJ14" s="169"/>
      <c r="AK14" s="169"/>
      <c r="AL14" s="169"/>
      <c r="AM14" s="169"/>
      <c r="AN14" s="170">
        <f t="shared" si="8"/>
        <v>0</v>
      </c>
      <c r="AO14" s="169"/>
      <c r="AP14" s="169"/>
      <c r="AQ14" s="169"/>
      <c r="AR14" s="169"/>
      <c r="AS14" s="169"/>
      <c r="AT14" s="169"/>
      <c r="AU14" s="170">
        <f>AO14+AP14+AQ14+AS14</f>
        <v>0</v>
      </c>
      <c r="AV14" s="216"/>
      <c r="AW14" s="216"/>
      <c r="AX14" s="216"/>
      <c r="AY14" s="216"/>
      <c r="AZ14" s="216"/>
      <c r="BA14" s="216"/>
      <c r="BB14" s="170">
        <f>AV14+AW14+AX14+AZ14</f>
        <v>0</v>
      </c>
      <c r="BC14" s="217">
        <f>AU14+AN14+AG14+Z14+S14+L14+D14</f>
        <v>0</v>
      </c>
      <c r="BD14" s="215"/>
      <c r="BE14" s="173"/>
      <c r="BF14" s="173"/>
      <c r="BG14" s="218"/>
    </row>
    <row r="15" spans="1:59" ht="23.45" customHeight="1" x14ac:dyDescent="0.25">
      <c r="A15" s="288" t="s">
        <v>835</v>
      </c>
      <c r="B15" s="306"/>
      <c r="C15" s="306"/>
      <c r="D15" s="306"/>
      <c r="E15" s="306"/>
      <c r="F15" s="306"/>
      <c r="G15" s="306"/>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306"/>
      <c r="AP15" s="306"/>
      <c r="AQ15" s="306"/>
      <c r="AR15" s="306"/>
      <c r="AS15" s="306"/>
      <c r="AT15" s="306"/>
      <c r="AU15" s="306"/>
      <c r="AV15" s="306"/>
      <c r="AW15" s="306"/>
      <c r="AX15" s="306"/>
      <c r="AY15" s="306"/>
      <c r="AZ15" s="306"/>
      <c r="BA15" s="306"/>
      <c r="BB15" s="306"/>
      <c r="BC15" s="306"/>
      <c r="BD15" s="306"/>
      <c r="BE15" s="315"/>
      <c r="BF15" s="315"/>
      <c r="BG15" s="316"/>
    </row>
    <row r="16" spans="1:59" s="15" customFormat="1" ht="122.25" customHeight="1" x14ac:dyDescent="0.25">
      <c r="A16" s="198" t="s">
        <v>551</v>
      </c>
      <c r="B16" s="223" t="s">
        <v>214</v>
      </c>
      <c r="C16" s="168" t="s">
        <v>315</v>
      </c>
      <c r="D16" s="22"/>
      <c r="E16" s="216" t="s">
        <v>834</v>
      </c>
      <c r="F16" s="224"/>
      <c r="G16" s="216"/>
      <c r="H16" s="216"/>
      <c r="I16" s="216"/>
      <c r="J16" s="216"/>
      <c r="K16" s="216"/>
      <c r="L16" s="170">
        <f>F16+G16+H16+J16</f>
        <v>0</v>
      </c>
      <c r="M16" s="216"/>
      <c r="N16" s="216"/>
      <c r="O16" s="216"/>
      <c r="P16" s="216"/>
      <c r="Q16" s="216"/>
      <c r="R16" s="216"/>
      <c r="S16" s="170">
        <f>M16+N16+O16+Q16</f>
        <v>0</v>
      </c>
      <c r="T16" s="224">
        <v>259550</v>
      </c>
      <c r="U16" s="216"/>
      <c r="V16" s="216">
        <v>49000</v>
      </c>
      <c r="W16" s="216" t="s">
        <v>215</v>
      </c>
      <c r="X16" s="216"/>
      <c r="Y16" s="216"/>
      <c r="Z16" s="170">
        <f>T16+U16+V16+X16</f>
        <v>308550</v>
      </c>
      <c r="AA16" s="169"/>
      <c r="AB16" s="169"/>
      <c r="AC16" s="169"/>
      <c r="AD16" s="169"/>
      <c r="AE16" s="169"/>
      <c r="AF16" s="169"/>
      <c r="AG16" s="170">
        <f t="shared" si="7"/>
        <v>0</v>
      </c>
      <c r="AH16" s="169"/>
      <c r="AI16" s="169"/>
      <c r="AJ16" s="169"/>
      <c r="AK16" s="169"/>
      <c r="AL16" s="169"/>
      <c r="AM16" s="169"/>
      <c r="AN16" s="170">
        <f t="shared" si="8"/>
        <v>0</v>
      </c>
      <c r="AO16" s="169"/>
      <c r="AP16" s="169"/>
      <c r="AQ16" s="169"/>
      <c r="AR16" s="169"/>
      <c r="AS16" s="169"/>
      <c r="AT16" s="169"/>
      <c r="AU16" s="170">
        <f>AO16+AP16+AQ16+AS16</f>
        <v>0</v>
      </c>
      <c r="AV16" s="224">
        <v>259550</v>
      </c>
      <c r="AW16" s="216"/>
      <c r="AX16" s="216">
        <v>49000</v>
      </c>
      <c r="AY16" s="216" t="s">
        <v>215</v>
      </c>
      <c r="AZ16" s="216"/>
      <c r="BA16" s="216"/>
      <c r="BB16" s="170">
        <f>AV16+AW16+AX16+AZ16</f>
        <v>308550</v>
      </c>
      <c r="BC16" s="217" t="e">
        <f>AU16+AN16+AG16+Z16+S16+L16+E16</f>
        <v>#VALUE!</v>
      </c>
      <c r="BD16" s="223" t="s">
        <v>216</v>
      </c>
      <c r="BE16" s="173">
        <v>2023</v>
      </c>
      <c r="BF16" s="173">
        <v>2023</v>
      </c>
      <c r="BG16" s="218" t="s">
        <v>248</v>
      </c>
    </row>
    <row r="17" spans="1:59" s="15" customFormat="1" ht="18" x14ac:dyDescent="0.25">
      <c r="A17" s="198" t="s">
        <v>552</v>
      </c>
      <c r="B17" s="223"/>
      <c r="C17" s="216"/>
      <c r="D17" s="216"/>
      <c r="E17" s="216"/>
      <c r="F17" s="216"/>
      <c r="G17" s="216"/>
      <c r="H17" s="216"/>
      <c r="I17" s="216"/>
      <c r="J17" s="216"/>
      <c r="K17" s="216"/>
      <c r="L17" s="170">
        <f t="shared" ref="L17:L41" si="10">F17+G17+H17+J17</f>
        <v>0</v>
      </c>
      <c r="M17" s="216"/>
      <c r="N17" s="216"/>
      <c r="O17" s="216"/>
      <c r="P17" s="216"/>
      <c r="Q17" s="216"/>
      <c r="R17" s="216"/>
      <c r="S17" s="170">
        <f t="shared" ref="S17:S41" si="11">M17+N17+O17+Q17</f>
        <v>0</v>
      </c>
      <c r="T17" s="216"/>
      <c r="U17" s="216"/>
      <c r="V17" s="216"/>
      <c r="W17" s="216"/>
      <c r="X17" s="216"/>
      <c r="Y17" s="216"/>
      <c r="Z17" s="170">
        <f t="shared" ref="Z17:Z41" si="12">T17+U17+V17+X17</f>
        <v>0</v>
      </c>
      <c r="AA17" s="169"/>
      <c r="AB17" s="169"/>
      <c r="AC17" s="169"/>
      <c r="AD17" s="169"/>
      <c r="AE17" s="169"/>
      <c r="AF17" s="169"/>
      <c r="AG17" s="170">
        <f t="shared" si="7"/>
        <v>0</v>
      </c>
      <c r="AH17" s="169"/>
      <c r="AI17" s="169"/>
      <c r="AJ17" s="169"/>
      <c r="AK17" s="169"/>
      <c r="AL17" s="169"/>
      <c r="AM17" s="169"/>
      <c r="AN17" s="170">
        <f t="shared" si="8"/>
        <v>0</v>
      </c>
      <c r="AO17" s="169"/>
      <c r="AP17" s="169"/>
      <c r="AQ17" s="169"/>
      <c r="AR17" s="169"/>
      <c r="AS17" s="169"/>
      <c r="AT17" s="169"/>
      <c r="AU17" s="170">
        <f>AO17+AP17+AQ17+AS17</f>
        <v>0</v>
      </c>
      <c r="AV17" s="216"/>
      <c r="AW17" s="216"/>
      <c r="AX17" s="216"/>
      <c r="AY17" s="216"/>
      <c r="AZ17" s="216"/>
      <c r="BA17" s="216"/>
      <c r="BB17" s="170">
        <f t="shared" ref="BB17:BB19" si="13">AV17+AW17+AX17+AZ17</f>
        <v>0</v>
      </c>
      <c r="BC17" s="217">
        <f>AU17+AN17+AG17+Z17+S17+L17+D17</f>
        <v>0</v>
      </c>
      <c r="BD17" s="223"/>
      <c r="BE17" s="173"/>
      <c r="BF17" s="173"/>
      <c r="BG17" s="218"/>
    </row>
    <row r="18" spans="1:59" s="15" customFormat="1" ht="18" x14ac:dyDescent="0.25">
      <c r="A18" s="198" t="s">
        <v>836</v>
      </c>
      <c r="B18" s="223"/>
      <c r="C18" s="216"/>
      <c r="D18" s="216"/>
      <c r="E18" s="216"/>
      <c r="F18" s="216"/>
      <c r="G18" s="216"/>
      <c r="H18" s="216"/>
      <c r="I18" s="216"/>
      <c r="J18" s="216"/>
      <c r="K18" s="216"/>
      <c r="L18" s="170">
        <f t="shared" si="10"/>
        <v>0</v>
      </c>
      <c r="M18" s="216"/>
      <c r="N18" s="216"/>
      <c r="O18" s="216"/>
      <c r="P18" s="216"/>
      <c r="Q18" s="216"/>
      <c r="R18" s="216"/>
      <c r="S18" s="170">
        <f t="shared" si="11"/>
        <v>0</v>
      </c>
      <c r="T18" s="216"/>
      <c r="U18" s="216"/>
      <c r="V18" s="216"/>
      <c r="W18" s="216"/>
      <c r="X18" s="216"/>
      <c r="Y18" s="216"/>
      <c r="Z18" s="170">
        <f t="shared" si="12"/>
        <v>0</v>
      </c>
      <c r="AA18" s="169"/>
      <c r="AB18" s="169"/>
      <c r="AC18" s="169"/>
      <c r="AD18" s="169"/>
      <c r="AE18" s="169"/>
      <c r="AF18" s="169"/>
      <c r="AG18" s="170">
        <f t="shared" si="7"/>
        <v>0</v>
      </c>
      <c r="AH18" s="169"/>
      <c r="AI18" s="169"/>
      <c r="AJ18" s="169"/>
      <c r="AK18" s="169"/>
      <c r="AL18" s="169"/>
      <c r="AM18" s="169"/>
      <c r="AN18" s="170">
        <f t="shared" si="8"/>
        <v>0</v>
      </c>
      <c r="AO18" s="169"/>
      <c r="AP18" s="169"/>
      <c r="AQ18" s="169"/>
      <c r="AR18" s="169"/>
      <c r="AS18" s="169"/>
      <c r="AT18" s="169"/>
      <c r="AU18" s="170">
        <f>AO18+AP18+AQ18+AS18</f>
        <v>0</v>
      </c>
      <c r="AV18" s="216"/>
      <c r="AW18" s="216"/>
      <c r="AX18" s="216"/>
      <c r="AY18" s="216"/>
      <c r="AZ18" s="216"/>
      <c r="BA18" s="216"/>
      <c r="BB18" s="170">
        <f t="shared" si="13"/>
        <v>0</v>
      </c>
      <c r="BC18" s="217">
        <f>AU18+AN18+AG18+Z18+S18+L18+D18</f>
        <v>0</v>
      </c>
      <c r="BD18" s="223"/>
      <c r="BE18" s="173"/>
      <c r="BF18" s="173"/>
      <c r="BG18" s="218"/>
    </row>
    <row r="19" spans="1:59" s="15" customFormat="1" ht="18" x14ac:dyDescent="0.25">
      <c r="A19" s="198" t="s">
        <v>837</v>
      </c>
      <c r="B19" s="223"/>
      <c r="C19" s="216"/>
      <c r="D19" s="216"/>
      <c r="E19" s="216"/>
      <c r="F19" s="216"/>
      <c r="G19" s="216"/>
      <c r="H19" s="216"/>
      <c r="I19" s="216"/>
      <c r="J19" s="216"/>
      <c r="K19" s="216"/>
      <c r="L19" s="170">
        <f t="shared" si="10"/>
        <v>0</v>
      </c>
      <c r="M19" s="216"/>
      <c r="N19" s="216"/>
      <c r="O19" s="216"/>
      <c r="P19" s="216"/>
      <c r="Q19" s="216"/>
      <c r="R19" s="216"/>
      <c r="S19" s="170">
        <f t="shared" si="11"/>
        <v>0</v>
      </c>
      <c r="T19" s="216"/>
      <c r="U19" s="216"/>
      <c r="V19" s="216"/>
      <c r="W19" s="216"/>
      <c r="X19" s="216"/>
      <c r="Y19" s="216"/>
      <c r="Z19" s="170">
        <f t="shared" si="12"/>
        <v>0</v>
      </c>
      <c r="AA19" s="169"/>
      <c r="AB19" s="169"/>
      <c r="AC19" s="169"/>
      <c r="AD19" s="169"/>
      <c r="AE19" s="169"/>
      <c r="AF19" s="169"/>
      <c r="AG19" s="170">
        <f t="shared" si="7"/>
        <v>0</v>
      </c>
      <c r="AH19" s="169"/>
      <c r="AI19" s="169"/>
      <c r="AJ19" s="169"/>
      <c r="AK19" s="169"/>
      <c r="AL19" s="169"/>
      <c r="AM19" s="169"/>
      <c r="AN19" s="170">
        <f t="shared" si="8"/>
        <v>0</v>
      </c>
      <c r="AO19" s="169"/>
      <c r="AP19" s="169"/>
      <c r="AQ19" s="169"/>
      <c r="AR19" s="169"/>
      <c r="AS19" s="169"/>
      <c r="AT19" s="169"/>
      <c r="AU19" s="170">
        <f>AO19+AP19+AQ19+AS19</f>
        <v>0</v>
      </c>
      <c r="AV19" s="216"/>
      <c r="AW19" s="216"/>
      <c r="AX19" s="216"/>
      <c r="AY19" s="216"/>
      <c r="AZ19" s="216"/>
      <c r="BA19" s="216"/>
      <c r="BB19" s="170">
        <f t="shared" si="13"/>
        <v>0</v>
      </c>
      <c r="BC19" s="217">
        <f>AU19+AN19+AG19+Z19+S19+L19+D19</f>
        <v>0</v>
      </c>
      <c r="BD19" s="223"/>
      <c r="BE19" s="216"/>
      <c r="BF19" s="216"/>
      <c r="BG19" s="201"/>
    </row>
    <row r="20" spans="1:59" ht="43.5" customHeight="1" x14ac:dyDescent="0.25">
      <c r="A20" s="288" t="s">
        <v>838</v>
      </c>
      <c r="B20" s="311"/>
      <c r="C20" s="311"/>
      <c r="D20" s="311"/>
      <c r="E20" s="311"/>
      <c r="F20" s="311"/>
      <c r="G20" s="311"/>
      <c r="H20" s="311"/>
      <c r="I20" s="311"/>
      <c r="J20" s="311"/>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11"/>
      <c r="AM20" s="311"/>
      <c r="AN20" s="311"/>
      <c r="AO20" s="311"/>
      <c r="AP20" s="311"/>
      <c r="AQ20" s="311"/>
      <c r="AR20" s="311"/>
      <c r="AS20" s="311"/>
      <c r="AT20" s="311"/>
      <c r="AU20" s="311"/>
      <c r="AV20" s="311"/>
      <c r="AW20" s="311"/>
      <c r="AX20" s="311"/>
      <c r="AY20" s="311"/>
      <c r="AZ20" s="311"/>
      <c r="BA20" s="311"/>
      <c r="BB20" s="311"/>
      <c r="BC20" s="311"/>
      <c r="BD20" s="311"/>
      <c r="BE20" s="311"/>
      <c r="BF20" s="311"/>
      <c r="BG20" s="312"/>
    </row>
    <row r="21" spans="1:59" s="15" customFormat="1" ht="72" x14ac:dyDescent="0.25">
      <c r="A21" s="198" t="s">
        <v>553</v>
      </c>
      <c r="B21" s="223" t="s">
        <v>218</v>
      </c>
      <c r="C21" s="168" t="s">
        <v>315</v>
      </c>
      <c r="D21" s="216"/>
      <c r="E21" s="216" t="s">
        <v>854</v>
      </c>
      <c r="F21" s="216"/>
      <c r="G21" s="216"/>
      <c r="H21" s="216"/>
      <c r="I21" s="216"/>
      <c r="J21" s="216"/>
      <c r="K21" s="216"/>
      <c r="L21" s="170">
        <f t="shared" ref="L21" si="14">F21+G21+H21+J21</f>
        <v>0</v>
      </c>
      <c r="M21" s="216">
        <v>2572.8000000000002</v>
      </c>
      <c r="N21" s="216"/>
      <c r="O21" s="216">
        <v>23155.18</v>
      </c>
      <c r="P21" s="216"/>
      <c r="Q21" s="216"/>
      <c r="R21" s="216"/>
      <c r="S21" s="170">
        <f t="shared" ref="S21" si="15">M21+N21+O21+Q21</f>
        <v>25727.98</v>
      </c>
      <c r="T21" s="216"/>
      <c r="U21" s="216"/>
      <c r="V21" s="216"/>
      <c r="W21" s="216"/>
      <c r="X21" s="216"/>
      <c r="Y21" s="216"/>
      <c r="Z21" s="170">
        <f t="shared" ref="Z21" si="16">T21+U21+V21+X21</f>
        <v>0</v>
      </c>
      <c r="AA21" s="169"/>
      <c r="AB21" s="169"/>
      <c r="AC21" s="169"/>
      <c r="AD21" s="169"/>
      <c r="AE21" s="169"/>
      <c r="AF21" s="169"/>
      <c r="AG21" s="170">
        <f t="shared" ref="AG21" si="17">AA21+AB21+AC21+AE21</f>
        <v>0</v>
      </c>
      <c r="AH21" s="169"/>
      <c r="AI21" s="169"/>
      <c r="AJ21" s="169"/>
      <c r="AK21" s="169"/>
      <c r="AL21" s="169"/>
      <c r="AM21" s="169"/>
      <c r="AN21" s="170">
        <f t="shared" ref="AN21" si="18">AH21+AI21+AJ21+AL21</f>
        <v>0</v>
      </c>
      <c r="AO21" s="169"/>
      <c r="AP21" s="169"/>
      <c r="AQ21" s="169"/>
      <c r="AR21" s="169"/>
      <c r="AS21" s="169"/>
      <c r="AT21" s="169"/>
      <c r="AU21" s="170">
        <f t="shared" ref="AU21:AU39" si="19">AO21+AP21+AQ21+AS21</f>
        <v>0</v>
      </c>
      <c r="AV21" s="216"/>
      <c r="AW21" s="216"/>
      <c r="AX21" s="216"/>
      <c r="AY21" s="216"/>
      <c r="AZ21" s="216"/>
      <c r="BA21" s="216"/>
      <c r="BB21" s="170">
        <f t="shared" ref="BB21:BB22" si="20">AV21+AW21+AX21+AZ21</f>
        <v>0</v>
      </c>
      <c r="BC21" s="217">
        <f t="shared" ref="BC21:BC39" si="21">AU21+AN21+AG21+Z21+S21+L21+D21</f>
        <v>25727.98</v>
      </c>
      <c r="BD21" s="223" t="s">
        <v>219</v>
      </c>
      <c r="BE21" s="173">
        <v>2022</v>
      </c>
      <c r="BF21" s="173">
        <v>2022</v>
      </c>
      <c r="BG21" s="218" t="s">
        <v>248</v>
      </c>
    </row>
    <row r="22" spans="1:59" s="15" customFormat="1" ht="216" x14ac:dyDescent="0.25">
      <c r="A22" s="198" t="s">
        <v>554</v>
      </c>
      <c r="B22" s="223" t="s">
        <v>221</v>
      </c>
      <c r="C22" s="168" t="s">
        <v>315</v>
      </c>
      <c r="D22" s="216"/>
      <c r="E22" s="223" t="s">
        <v>857</v>
      </c>
      <c r="F22" s="216"/>
      <c r="G22" s="216"/>
      <c r="H22" s="216"/>
      <c r="I22" s="216"/>
      <c r="J22" s="216"/>
      <c r="K22" s="216"/>
      <c r="L22" s="170">
        <f t="shared" si="10"/>
        <v>0</v>
      </c>
      <c r="M22" s="216">
        <v>13000</v>
      </c>
      <c r="N22" s="216"/>
      <c r="O22" s="216"/>
      <c r="P22" s="216"/>
      <c r="Q22" s="216"/>
      <c r="R22" s="216"/>
      <c r="S22" s="170">
        <f t="shared" si="11"/>
        <v>13000</v>
      </c>
      <c r="T22" s="224">
        <v>20000</v>
      </c>
      <c r="U22" s="216"/>
      <c r="V22" s="216"/>
      <c r="W22" s="216"/>
      <c r="X22" s="216"/>
      <c r="Y22" s="216"/>
      <c r="Z22" s="170">
        <f t="shared" si="12"/>
        <v>20000</v>
      </c>
      <c r="AA22" s="169"/>
      <c r="AB22" s="169"/>
      <c r="AC22" s="169"/>
      <c r="AD22" s="169"/>
      <c r="AE22" s="169"/>
      <c r="AF22" s="169"/>
      <c r="AG22" s="170">
        <f t="shared" si="7"/>
        <v>0</v>
      </c>
      <c r="AH22" s="169"/>
      <c r="AI22" s="169"/>
      <c r="AJ22" s="169"/>
      <c r="AK22" s="169"/>
      <c r="AL22" s="169"/>
      <c r="AM22" s="169"/>
      <c r="AN22" s="170">
        <f t="shared" si="8"/>
        <v>0</v>
      </c>
      <c r="AO22" s="169"/>
      <c r="AP22" s="169"/>
      <c r="AQ22" s="169"/>
      <c r="AR22" s="169"/>
      <c r="AS22" s="169"/>
      <c r="AT22" s="169"/>
      <c r="AU22" s="170">
        <f t="shared" si="19"/>
        <v>0</v>
      </c>
      <c r="AV22" s="224">
        <v>20000</v>
      </c>
      <c r="AW22" s="216"/>
      <c r="AX22" s="216"/>
      <c r="AY22" s="216"/>
      <c r="AZ22" s="216"/>
      <c r="BA22" s="216"/>
      <c r="BB22" s="170">
        <f t="shared" si="20"/>
        <v>20000</v>
      </c>
      <c r="BC22" s="217">
        <f t="shared" si="21"/>
        <v>33000</v>
      </c>
      <c r="BD22" s="223" t="s">
        <v>222</v>
      </c>
      <c r="BE22" s="216">
        <v>2022</v>
      </c>
      <c r="BF22" s="216">
        <v>2023</v>
      </c>
      <c r="BG22" s="218" t="s">
        <v>248</v>
      </c>
    </row>
    <row r="23" spans="1:59" s="15" customFormat="1" ht="108" x14ac:dyDescent="0.25">
      <c r="A23" s="198" t="s">
        <v>555</v>
      </c>
      <c r="B23" s="223" t="s">
        <v>223</v>
      </c>
      <c r="C23" s="168" t="s">
        <v>315</v>
      </c>
      <c r="D23" s="216"/>
      <c r="E23" s="223" t="s">
        <v>857</v>
      </c>
      <c r="F23" s="224">
        <v>5000</v>
      </c>
      <c r="G23" s="216"/>
      <c r="H23" s="216"/>
      <c r="I23" s="216"/>
      <c r="J23" s="216"/>
      <c r="K23" s="216"/>
      <c r="L23" s="170">
        <f t="shared" si="10"/>
        <v>5000</v>
      </c>
      <c r="M23" s="224">
        <v>20000</v>
      </c>
      <c r="N23" s="216"/>
      <c r="O23" s="216"/>
      <c r="P23" s="216"/>
      <c r="Q23" s="216"/>
      <c r="R23" s="216"/>
      <c r="S23" s="170">
        <f t="shared" si="11"/>
        <v>20000</v>
      </c>
      <c r="T23" s="216"/>
      <c r="U23" s="216"/>
      <c r="V23" s="216"/>
      <c r="W23" s="216"/>
      <c r="X23" s="216"/>
      <c r="Y23" s="216"/>
      <c r="Z23" s="170">
        <f>T23+U23+V23+X23</f>
        <v>0</v>
      </c>
      <c r="AA23" s="169"/>
      <c r="AB23" s="169"/>
      <c r="AC23" s="169"/>
      <c r="AD23" s="169"/>
      <c r="AE23" s="169"/>
      <c r="AF23" s="169"/>
      <c r="AG23" s="170">
        <f t="shared" si="7"/>
        <v>0</v>
      </c>
      <c r="AH23" s="169"/>
      <c r="AI23" s="169"/>
      <c r="AJ23" s="169"/>
      <c r="AK23" s="169"/>
      <c r="AL23" s="169"/>
      <c r="AM23" s="169"/>
      <c r="AN23" s="170">
        <f t="shared" si="8"/>
        <v>0</v>
      </c>
      <c r="AO23" s="169"/>
      <c r="AP23" s="169"/>
      <c r="AQ23" s="169"/>
      <c r="AR23" s="169"/>
      <c r="AS23" s="169"/>
      <c r="AT23" s="169"/>
      <c r="AU23" s="170">
        <f t="shared" si="19"/>
        <v>0</v>
      </c>
      <c r="AV23" s="216"/>
      <c r="AW23" s="216"/>
      <c r="AX23" s="216"/>
      <c r="AY23" s="216"/>
      <c r="AZ23" s="216"/>
      <c r="BA23" s="216"/>
      <c r="BB23" s="170">
        <f>AV23+AW23+AX23+AZ23</f>
        <v>0</v>
      </c>
      <c r="BC23" s="217">
        <f t="shared" si="21"/>
        <v>25000</v>
      </c>
      <c r="BD23" s="223" t="s">
        <v>224</v>
      </c>
      <c r="BE23" s="216">
        <v>2021</v>
      </c>
      <c r="BF23" s="216">
        <v>2022</v>
      </c>
      <c r="BG23" s="218" t="s">
        <v>248</v>
      </c>
    </row>
    <row r="24" spans="1:59" s="15" customFormat="1" ht="54" x14ac:dyDescent="0.25">
      <c r="A24" s="198" t="s">
        <v>556</v>
      </c>
      <c r="B24" s="223" t="s">
        <v>412</v>
      </c>
      <c r="C24" s="168" t="s">
        <v>315</v>
      </c>
      <c r="D24" s="216"/>
      <c r="E24" s="223" t="s">
        <v>857</v>
      </c>
      <c r="F24" s="224">
        <v>10000</v>
      </c>
      <c r="G24" s="216"/>
      <c r="H24" s="216"/>
      <c r="I24" s="216"/>
      <c r="J24" s="216"/>
      <c r="K24" s="216"/>
      <c r="L24" s="225">
        <f t="shared" si="10"/>
        <v>10000</v>
      </c>
      <c r="M24" s="224">
        <v>22000</v>
      </c>
      <c r="N24" s="216"/>
      <c r="O24" s="216"/>
      <c r="P24" s="216"/>
      <c r="Q24" s="216"/>
      <c r="R24" s="216"/>
      <c r="S24" s="225">
        <f t="shared" si="11"/>
        <v>22000</v>
      </c>
      <c r="T24" s="224">
        <v>22000</v>
      </c>
      <c r="U24" s="216"/>
      <c r="V24" s="216"/>
      <c r="W24" s="216"/>
      <c r="X24" s="216"/>
      <c r="Y24" s="216"/>
      <c r="Z24" s="225">
        <f t="shared" si="12"/>
        <v>22000</v>
      </c>
      <c r="AA24" s="216"/>
      <c r="AB24" s="216"/>
      <c r="AC24" s="216"/>
      <c r="AD24" s="216"/>
      <c r="AE24" s="216"/>
      <c r="AF24" s="216"/>
      <c r="AG24" s="225">
        <f t="shared" si="7"/>
        <v>0</v>
      </c>
      <c r="AH24" s="216"/>
      <c r="AI24" s="216"/>
      <c r="AJ24" s="216"/>
      <c r="AK24" s="216"/>
      <c r="AL24" s="216"/>
      <c r="AM24" s="216"/>
      <c r="AN24" s="225">
        <f t="shared" si="8"/>
        <v>0</v>
      </c>
      <c r="AO24" s="216"/>
      <c r="AP24" s="216"/>
      <c r="AQ24" s="216"/>
      <c r="AR24" s="216"/>
      <c r="AS24" s="216"/>
      <c r="AT24" s="216"/>
      <c r="AU24" s="225">
        <f t="shared" si="19"/>
        <v>0</v>
      </c>
      <c r="AV24" s="224">
        <v>22000</v>
      </c>
      <c r="AW24" s="216"/>
      <c r="AX24" s="216"/>
      <c r="AY24" s="216"/>
      <c r="AZ24" s="216"/>
      <c r="BA24" s="216"/>
      <c r="BB24" s="225">
        <f t="shared" ref="BB24:BB39" si="22">AV24+AW24+AX24+AZ24</f>
        <v>22000</v>
      </c>
      <c r="BC24" s="226">
        <f t="shared" si="21"/>
        <v>54000</v>
      </c>
      <c r="BD24" s="223" t="s">
        <v>225</v>
      </c>
      <c r="BE24" s="216">
        <v>2021</v>
      </c>
      <c r="BF24" s="216">
        <v>2023</v>
      </c>
      <c r="BG24" s="201" t="s">
        <v>432</v>
      </c>
    </row>
    <row r="25" spans="1:59" s="15" customFormat="1" ht="160.5" customHeight="1" x14ac:dyDescent="0.25">
      <c r="A25" s="198" t="s">
        <v>839</v>
      </c>
      <c r="B25" s="223" t="s">
        <v>417</v>
      </c>
      <c r="C25" s="168" t="s">
        <v>315</v>
      </c>
      <c r="D25" s="216"/>
      <c r="E25" s="223" t="s">
        <v>857</v>
      </c>
      <c r="F25" s="224">
        <f>10000+73346</f>
        <v>83346</v>
      </c>
      <c r="G25" s="216"/>
      <c r="H25" s="216"/>
      <c r="I25" s="216"/>
      <c r="J25" s="216"/>
      <c r="K25" s="216"/>
      <c r="L25" s="170">
        <f t="shared" si="10"/>
        <v>83346</v>
      </c>
      <c r="M25" s="216"/>
      <c r="N25" s="216"/>
      <c r="O25" s="216"/>
      <c r="P25" s="216"/>
      <c r="Q25" s="216"/>
      <c r="R25" s="216"/>
      <c r="S25" s="170">
        <f t="shared" si="11"/>
        <v>0</v>
      </c>
      <c r="T25" s="216"/>
      <c r="U25" s="216"/>
      <c r="V25" s="216"/>
      <c r="W25" s="216"/>
      <c r="X25" s="216"/>
      <c r="Y25" s="216"/>
      <c r="Z25" s="170">
        <f t="shared" si="12"/>
        <v>0</v>
      </c>
      <c r="AA25" s="169"/>
      <c r="AB25" s="169"/>
      <c r="AC25" s="169"/>
      <c r="AD25" s="169"/>
      <c r="AE25" s="169"/>
      <c r="AF25" s="169"/>
      <c r="AG25" s="170">
        <f t="shared" si="7"/>
        <v>0</v>
      </c>
      <c r="AH25" s="169"/>
      <c r="AI25" s="169"/>
      <c r="AJ25" s="169"/>
      <c r="AK25" s="169"/>
      <c r="AL25" s="169"/>
      <c r="AM25" s="169"/>
      <c r="AN25" s="170">
        <f t="shared" si="8"/>
        <v>0</v>
      </c>
      <c r="AO25" s="169"/>
      <c r="AP25" s="169"/>
      <c r="AQ25" s="169"/>
      <c r="AR25" s="169"/>
      <c r="AS25" s="169"/>
      <c r="AT25" s="169"/>
      <c r="AU25" s="170">
        <f t="shared" si="19"/>
        <v>0</v>
      </c>
      <c r="AV25" s="216"/>
      <c r="AW25" s="216"/>
      <c r="AX25" s="216"/>
      <c r="AY25" s="216"/>
      <c r="AZ25" s="216"/>
      <c r="BA25" s="216"/>
      <c r="BB25" s="170">
        <f t="shared" si="22"/>
        <v>0</v>
      </c>
      <c r="BC25" s="217">
        <f t="shared" si="21"/>
        <v>83346</v>
      </c>
      <c r="BD25" s="223" t="s">
        <v>418</v>
      </c>
      <c r="BE25" s="216">
        <v>2021</v>
      </c>
      <c r="BF25" s="216">
        <v>2021</v>
      </c>
      <c r="BG25" s="201" t="s">
        <v>501</v>
      </c>
    </row>
    <row r="26" spans="1:59" s="15" customFormat="1" ht="72" x14ac:dyDescent="0.25">
      <c r="A26" s="198" t="s">
        <v>840</v>
      </c>
      <c r="B26" s="223" t="s">
        <v>241</v>
      </c>
      <c r="C26" s="168" t="s">
        <v>315</v>
      </c>
      <c r="D26" s="216"/>
      <c r="E26" s="223" t="s">
        <v>857</v>
      </c>
      <c r="F26" s="216"/>
      <c r="G26" s="216"/>
      <c r="H26" s="216"/>
      <c r="I26" s="216"/>
      <c r="J26" s="216"/>
      <c r="K26" s="216"/>
      <c r="L26" s="170">
        <f t="shared" si="10"/>
        <v>0</v>
      </c>
      <c r="M26" s="224">
        <v>40000</v>
      </c>
      <c r="N26" s="216"/>
      <c r="O26" s="224">
        <v>30000</v>
      </c>
      <c r="P26" s="216" t="s">
        <v>141</v>
      </c>
      <c r="Q26" s="216"/>
      <c r="R26" s="216"/>
      <c r="S26" s="170">
        <f t="shared" si="11"/>
        <v>70000</v>
      </c>
      <c r="T26" s="224">
        <v>40000</v>
      </c>
      <c r="U26" s="216"/>
      <c r="V26" s="224">
        <v>30000</v>
      </c>
      <c r="W26" s="216" t="s">
        <v>141</v>
      </c>
      <c r="X26" s="216"/>
      <c r="Y26" s="216"/>
      <c r="Z26" s="170">
        <f t="shared" si="12"/>
        <v>70000</v>
      </c>
      <c r="AA26" s="169"/>
      <c r="AB26" s="169"/>
      <c r="AC26" s="169"/>
      <c r="AD26" s="169"/>
      <c r="AE26" s="169"/>
      <c r="AF26" s="169"/>
      <c r="AG26" s="170">
        <f t="shared" si="7"/>
        <v>0</v>
      </c>
      <c r="AH26" s="169"/>
      <c r="AI26" s="169"/>
      <c r="AJ26" s="169"/>
      <c r="AK26" s="169"/>
      <c r="AL26" s="169"/>
      <c r="AM26" s="169"/>
      <c r="AN26" s="170">
        <f t="shared" si="8"/>
        <v>0</v>
      </c>
      <c r="AO26" s="169"/>
      <c r="AP26" s="169"/>
      <c r="AQ26" s="169"/>
      <c r="AR26" s="169"/>
      <c r="AS26" s="169"/>
      <c r="AT26" s="169"/>
      <c r="AU26" s="170">
        <f t="shared" si="19"/>
        <v>0</v>
      </c>
      <c r="AV26" s="224">
        <v>40000</v>
      </c>
      <c r="AW26" s="216"/>
      <c r="AX26" s="224">
        <v>30000</v>
      </c>
      <c r="AY26" s="216" t="s">
        <v>141</v>
      </c>
      <c r="AZ26" s="216"/>
      <c r="BA26" s="216"/>
      <c r="BB26" s="170">
        <f t="shared" si="22"/>
        <v>70000</v>
      </c>
      <c r="BC26" s="217">
        <f t="shared" si="21"/>
        <v>140000</v>
      </c>
      <c r="BD26" s="223" t="s">
        <v>226</v>
      </c>
      <c r="BE26" s="216">
        <v>2022</v>
      </c>
      <c r="BF26" s="216">
        <v>2023</v>
      </c>
      <c r="BG26" s="201" t="s">
        <v>502</v>
      </c>
    </row>
    <row r="27" spans="1:59" s="15" customFormat="1" ht="114" customHeight="1" x14ac:dyDescent="0.25">
      <c r="A27" s="198" t="s">
        <v>841</v>
      </c>
      <c r="B27" s="223" t="s">
        <v>413</v>
      </c>
      <c r="C27" s="168" t="s">
        <v>315</v>
      </c>
      <c r="D27" s="216"/>
      <c r="E27" s="223" t="s">
        <v>861</v>
      </c>
      <c r="F27" s="216"/>
      <c r="G27" s="216"/>
      <c r="H27" s="216"/>
      <c r="I27" s="216"/>
      <c r="J27" s="216"/>
      <c r="K27" s="216"/>
      <c r="L27" s="170">
        <f t="shared" si="10"/>
        <v>0</v>
      </c>
      <c r="M27" s="224">
        <v>35000</v>
      </c>
      <c r="N27" s="216"/>
      <c r="O27" s="224">
        <v>15000</v>
      </c>
      <c r="P27" s="216" t="s">
        <v>141</v>
      </c>
      <c r="Q27" s="216"/>
      <c r="R27" s="216"/>
      <c r="S27" s="170">
        <f t="shared" si="11"/>
        <v>50000</v>
      </c>
      <c r="T27" s="216"/>
      <c r="U27" s="216"/>
      <c r="V27" s="216"/>
      <c r="W27" s="216"/>
      <c r="X27" s="216"/>
      <c r="Y27" s="216"/>
      <c r="Z27" s="170">
        <f t="shared" si="12"/>
        <v>0</v>
      </c>
      <c r="AA27" s="169"/>
      <c r="AB27" s="169"/>
      <c r="AC27" s="169"/>
      <c r="AD27" s="169"/>
      <c r="AE27" s="169"/>
      <c r="AF27" s="169"/>
      <c r="AG27" s="170">
        <f t="shared" si="7"/>
        <v>0</v>
      </c>
      <c r="AH27" s="169"/>
      <c r="AI27" s="169"/>
      <c r="AJ27" s="169"/>
      <c r="AK27" s="169"/>
      <c r="AL27" s="169"/>
      <c r="AM27" s="169"/>
      <c r="AN27" s="170">
        <f t="shared" si="8"/>
        <v>0</v>
      </c>
      <c r="AO27" s="169"/>
      <c r="AP27" s="169"/>
      <c r="AQ27" s="169"/>
      <c r="AR27" s="169"/>
      <c r="AS27" s="169"/>
      <c r="AT27" s="169"/>
      <c r="AU27" s="170">
        <f t="shared" si="19"/>
        <v>0</v>
      </c>
      <c r="AV27" s="216"/>
      <c r="AW27" s="216"/>
      <c r="AX27" s="216"/>
      <c r="AY27" s="216"/>
      <c r="AZ27" s="216"/>
      <c r="BA27" s="216"/>
      <c r="BB27" s="170">
        <f t="shared" si="22"/>
        <v>0</v>
      </c>
      <c r="BC27" s="217">
        <f t="shared" si="21"/>
        <v>50000</v>
      </c>
      <c r="BD27" s="223" t="s">
        <v>227</v>
      </c>
      <c r="BE27" s="216">
        <v>2022</v>
      </c>
      <c r="BF27" s="216">
        <v>2022</v>
      </c>
      <c r="BG27" s="201" t="s">
        <v>502</v>
      </c>
    </row>
    <row r="28" spans="1:59" s="15" customFormat="1" ht="48" customHeight="1" x14ac:dyDescent="0.25">
      <c r="A28" s="198" t="s">
        <v>842</v>
      </c>
      <c r="B28" s="223" t="s">
        <v>228</v>
      </c>
      <c r="C28" s="168" t="s">
        <v>315</v>
      </c>
      <c r="D28" s="216"/>
      <c r="E28" s="223" t="s">
        <v>855</v>
      </c>
      <c r="F28" s="216"/>
      <c r="G28" s="216"/>
      <c r="H28" s="216"/>
      <c r="I28" s="216"/>
      <c r="J28" s="216"/>
      <c r="K28" s="216"/>
      <c r="L28" s="170">
        <f t="shared" si="10"/>
        <v>0</v>
      </c>
      <c r="M28" s="224"/>
      <c r="N28" s="216"/>
      <c r="O28" s="224"/>
      <c r="P28" s="216"/>
      <c r="Q28" s="216"/>
      <c r="R28" s="216"/>
      <c r="S28" s="170">
        <f t="shared" si="11"/>
        <v>0</v>
      </c>
      <c r="T28" s="216"/>
      <c r="U28" s="216"/>
      <c r="V28" s="216"/>
      <c r="W28" s="216"/>
      <c r="X28" s="216"/>
      <c r="Y28" s="216"/>
      <c r="Z28" s="170">
        <f t="shared" si="12"/>
        <v>0</v>
      </c>
      <c r="AA28" s="169"/>
      <c r="AB28" s="169"/>
      <c r="AC28" s="169"/>
      <c r="AD28" s="169"/>
      <c r="AE28" s="169"/>
      <c r="AF28" s="169"/>
      <c r="AG28" s="170">
        <f t="shared" si="7"/>
        <v>0</v>
      </c>
      <c r="AH28" s="169"/>
      <c r="AI28" s="169"/>
      <c r="AJ28" s="169"/>
      <c r="AK28" s="169"/>
      <c r="AL28" s="169"/>
      <c r="AM28" s="169"/>
      <c r="AN28" s="170">
        <f t="shared" si="8"/>
        <v>0</v>
      </c>
      <c r="AO28" s="169"/>
      <c r="AP28" s="169"/>
      <c r="AQ28" s="169"/>
      <c r="AR28" s="169"/>
      <c r="AS28" s="169"/>
      <c r="AT28" s="169"/>
      <c r="AU28" s="170">
        <f t="shared" si="19"/>
        <v>0</v>
      </c>
      <c r="AV28" s="216"/>
      <c r="AW28" s="216"/>
      <c r="AX28" s="216"/>
      <c r="AY28" s="216"/>
      <c r="AZ28" s="216"/>
      <c r="BA28" s="216"/>
      <c r="BB28" s="170">
        <f t="shared" si="22"/>
        <v>0</v>
      </c>
      <c r="BC28" s="217">
        <f t="shared" si="21"/>
        <v>0</v>
      </c>
      <c r="BD28" s="223" t="s">
        <v>229</v>
      </c>
      <c r="BE28" s="216">
        <v>2023</v>
      </c>
      <c r="BF28" s="216">
        <v>2023</v>
      </c>
      <c r="BG28" s="218" t="s">
        <v>248</v>
      </c>
    </row>
    <row r="29" spans="1:59" s="15" customFormat="1" ht="88.5" customHeight="1" x14ac:dyDescent="0.25">
      <c r="A29" s="198" t="s">
        <v>843</v>
      </c>
      <c r="B29" s="223" t="s">
        <v>290</v>
      </c>
      <c r="C29" s="168" t="s">
        <v>315</v>
      </c>
      <c r="D29" s="216"/>
      <c r="E29" s="219" t="s">
        <v>860</v>
      </c>
      <c r="F29" s="216"/>
      <c r="G29" s="216"/>
      <c r="H29" s="216"/>
      <c r="I29" s="216"/>
      <c r="J29" s="216"/>
      <c r="K29" s="216"/>
      <c r="L29" s="170">
        <f t="shared" si="10"/>
        <v>0</v>
      </c>
      <c r="M29" s="224">
        <v>200000</v>
      </c>
      <c r="N29" s="216"/>
      <c r="O29" s="224"/>
      <c r="P29" s="216"/>
      <c r="Q29" s="216"/>
      <c r="R29" s="216"/>
      <c r="S29" s="170">
        <f t="shared" si="11"/>
        <v>200000</v>
      </c>
      <c r="T29" s="216"/>
      <c r="U29" s="216"/>
      <c r="V29" s="216"/>
      <c r="W29" s="216"/>
      <c r="X29" s="216"/>
      <c r="Y29" s="216"/>
      <c r="Z29" s="170">
        <f t="shared" si="12"/>
        <v>0</v>
      </c>
      <c r="AA29" s="169"/>
      <c r="AB29" s="169"/>
      <c r="AC29" s="169"/>
      <c r="AD29" s="169"/>
      <c r="AE29" s="169"/>
      <c r="AF29" s="169"/>
      <c r="AG29" s="170">
        <f t="shared" si="7"/>
        <v>0</v>
      </c>
      <c r="AH29" s="169"/>
      <c r="AI29" s="169"/>
      <c r="AJ29" s="169"/>
      <c r="AK29" s="169"/>
      <c r="AL29" s="169"/>
      <c r="AM29" s="169"/>
      <c r="AN29" s="170">
        <f t="shared" si="8"/>
        <v>0</v>
      </c>
      <c r="AO29" s="169"/>
      <c r="AP29" s="169"/>
      <c r="AQ29" s="169"/>
      <c r="AR29" s="169"/>
      <c r="AS29" s="169"/>
      <c r="AT29" s="169"/>
      <c r="AU29" s="170">
        <f t="shared" si="19"/>
        <v>0</v>
      </c>
      <c r="AV29" s="216"/>
      <c r="AW29" s="216"/>
      <c r="AX29" s="216"/>
      <c r="AY29" s="216"/>
      <c r="AZ29" s="216"/>
      <c r="BA29" s="216"/>
      <c r="BB29" s="170">
        <f t="shared" si="22"/>
        <v>0</v>
      </c>
      <c r="BC29" s="217">
        <f t="shared" si="21"/>
        <v>200000</v>
      </c>
      <c r="BD29" s="223" t="s">
        <v>291</v>
      </c>
      <c r="BE29" s="216">
        <v>2022</v>
      </c>
      <c r="BF29" s="216">
        <v>2022</v>
      </c>
      <c r="BG29" s="201" t="s">
        <v>470</v>
      </c>
    </row>
    <row r="30" spans="1:59" s="15" customFormat="1" ht="90" customHeight="1" x14ac:dyDescent="0.25">
      <c r="A30" s="198" t="s">
        <v>844</v>
      </c>
      <c r="B30" s="223" t="s">
        <v>287</v>
      </c>
      <c r="C30" s="168" t="s">
        <v>315</v>
      </c>
      <c r="D30" s="216"/>
      <c r="E30" s="219" t="s">
        <v>858</v>
      </c>
      <c r="F30" s="216"/>
      <c r="G30" s="216"/>
      <c r="H30" s="216"/>
      <c r="I30" s="216"/>
      <c r="J30" s="216"/>
      <c r="K30" s="216"/>
      <c r="L30" s="170">
        <f t="shared" si="10"/>
        <v>0</v>
      </c>
      <c r="M30" s="224"/>
      <c r="N30" s="216"/>
      <c r="O30" s="224"/>
      <c r="P30" s="216"/>
      <c r="Q30" s="224">
        <v>500000</v>
      </c>
      <c r="R30" s="216"/>
      <c r="S30" s="170">
        <f t="shared" si="11"/>
        <v>500000</v>
      </c>
      <c r="T30" s="216"/>
      <c r="U30" s="216"/>
      <c r="V30" s="216"/>
      <c r="W30" s="216"/>
      <c r="X30" s="216"/>
      <c r="Y30" s="216"/>
      <c r="Z30" s="170">
        <f t="shared" si="12"/>
        <v>0</v>
      </c>
      <c r="AA30" s="169"/>
      <c r="AB30" s="169"/>
      <c r="AC30" s="169"/>
      <c r="AD30" s="169"/>
      <c r="AE30" s="169"/>
      <c r="AF30" s="169"/>
      <c r="AG30" s="170">
        <f t="shared" si="7"/>
        <v>0</v>
      </c>
      <c r="AH30" s="169"/>
      <c r="AI30" s="169"/>
      <c r="AJ30" s="169"/>
      <c r="AK30" s="169"/>
      <c r="AL30" s="169"/>
      <c r="AM30" s="169"/>
      <c r="AN30" s="170">
        <f t="shared" si="8"/>
        <v>0</v>
      </c>
      <c r="AO30" s="169"/>
      <c r="AP30" s="169"/>
      <c r="AQ30" s="169"/>
      <c r="AR30" s="169"/>
      <c r="AS30" s="169"/>
      <c r="AT30" s="169"/>
      <c r="AU30" s="170">
        <f t="shared" si="19"/>
        <v>0</v>
      </c>
      <c r="AV30" s="216"/>
      <c r="AW30" s="216"/>
      <c r="AX30" s="216"/>
      <c r="AY30" s="216"/>
      <c r="AZ30" s="216"/>
      <c r="BA30" s="216"/>
      <c r="BB30" s="170">
        <f t="shared" si="22"/>
        <v>0</v>
      </c>
      <c r="BC30" s="217">
        <f t="shared" si="21"/>
        <v>500000</v>
      </c>
      <c r="BD30" s="223" t="s">
        <v>230</v>
      </c>
      <c r="BE30" s="216">
        <v>2022</v>
      </c>
      <c r="BF30" s="216">
        <v>2022</v>
      </c>
      <c r="BG30" s="201" t="s">
        <v>470</v>
      </c>
    </row>
    <row r="31" spans="1:59" s="15" customFormat="1" ht="147.75" customHeight="1" x14ac:dyDescent="0.25">
      <c r="A31" s="198" t="s">
        <v>845</v>
      </c>
      <c r="B31" s="223" t="s">
        <v>503</v>
      </c>
      <c r="C31" s="168" t="s">
        <v>315</v>
      </c>
      <c r="D31" s="216"/>
      <c r="E31" s="223" t="s">
        <v>859</v>
      </c>
      <c r="F31" s="216"/>
      <c r="G31" s="216"/>
      <c r="H31" s="216"/>
      <c r="I31" s="216"/>
      <c r="J31" s="216"/>
      <c r="K31" s="216"/>
      <c r="L31" s="170">
        <f t="shared" si="10"/>
        <v>0</v>
      </c>
      <c r="M31" s="224"/>
      <c r="N31" s="216"/>
      <c r="O31" s="224"/>
      <c r="P31" s="216"/>
      <c r="Q31" s="216"/>
      <c r="R31" s="216"/>
      <c r="S31" s="170">
        <f t="shared" si="11"/>
        <v>0</v>
      </c>
      <c r="T31" s="216"/>
      <c r="U31" s="216"/>
      <c r="V31" s="216"/>
      <c r="W31" s="216"/>
      <c r="X31" s="216"/>
      <c r="Y31" s="216"/>
      <c r="Z31" s="170">
        <f t="shared" si="12"/>
        <v>0</v>
      </c>
      <c r="AA31" s="169"/>
      <c r="AB31" s="169"/>
      <c r="AC31" s="169"/>
      <c r="AD31" s="169"/>
      <c r="AE31" s="169"/>
      <c r="AF31" s="169"/>
      <c r="AG31" s="170">
        <f t="shared" si="7"/>
        <v>0</v>
      </c>
      <c r="AH31" s="169"/>
      <c r="AI31" s="169"/>
      <c r="AJ31" s="169"/>
      <c r="AK31" s="169"/>
      <c r="AL31" s="169"/>
      <c r="AM31" s="169"/>
      <c r="AN31" s="170">
        <f t="shared" si="8"/>
        <v>0</v>
      </c>
      <c r="AO31" s="169"/>
      <c r="AP31" s="169"/>
      <c r="AQ31" s="169"/>
      <c r="AR31" s="169"/>
      <c r="AS31" s="169"/>
      <c r="AT31" s="169"/>
      <c r="AU31" s="170">
        <f t="shared" si="19"/>
        <v>0</v>
      </c>
      <c r="AV31" s="216"/>
      <c r="AW31" s="216"/>
      <c r="AX31" s="216"/>
      <c r="AY31" s="216"/>
      <c r="AZ31" s="216"/>
      <c r="BA31" s="216"/>
      <c r="BB31" s="170">
        <f t="shared" si="22"/>
        <v>0</v>
      </c>
      <c r="BC31" s="217">
        <f t="shared" si="21"/>
        <v>0</v>
      </c>
      <c r="BD31" s="223" t="s">
        <v>504</v>
      </c>
      <c r="BE31" s="216">
        <v>2023</v>
      </c>
      <c r="BF31" s="216">
        <v>2023</v>
      </c>
      <c r="BG31" s="201" t="s">
        <v>248</v>
      </c>
    </row>
    <row r="32" spans="1:59" s="15" customFormat="1" ht="239.25" customHeight="1" x14ac:dyDescent="0.25">
      <c r="A32" s="198" t="s">
        <v>846</v>
      </c>
      <c r="B32" s="223" t="s">
        <v>231</v>
      </c>
      <c r="C32" s="168" t="s">
        <v>315</v>
      </c>
      <c r="D32" s="216"/>
      <c r="E32" s="223" t="s">
        <v>856</v>
      </c>
      <c r="F32" s="216"/>
      <c r="G32" s="216"/>
      <c r="H32" s="216"/>
      <c r="I32" s="216"/>
      <c r="J32" s="216"/>
      <c r="K32" s="216"/>
      <c r="L32" s="170">
        <f t="shared" si="10"/>
        <v>0</v>
      </c>
      <c r="M32" s="224">
        <v>80000</v>
      </c>
      <c r="N32" s="216"/>
      <c r="O32" s="224"/>
      <c r="P32" s="216"/>
      <c r="Q32" s="216"/>
      <c r="R32" s="216"/>
      <c r="S32" s="170">
        <f t="shared" si="11"/>
        <v>80000</v>
      </c>
      <c r="T32" s="216">
        <v>80000</v>
      </c>
      <c r="U32" s="216"/>
      <c r="V32" s="216"/>
      <c r="W32" s="216"/>
      <c r="X32" s="216"/>
      <c r="Y32" s="227"/>
      <c r="Z32" s="170">
        <f t="shared" si="12"/>
        <v>80000</v>
      </c>
      <c r="AA32" s="169"/>
      <c r="AB32" s="169"/>
      <c r="AC32" s="169"/>
      <c r="AD32" s="169"/>
      <c r="AE32" s="169"/>
      <c r="AF32" s="169"/>
      <c r="AG32" s="170">
        <f t="shared" si="7"/>
        <v>0</v>
      </c>
      <c r="AH32" s="169">
        <v>80000</v>
      </c>
      <c r="AI32" s="169"/>
      <c r="AJ32" s="169"/>
      <c r="AK32" s="169"/>
      <c r="AL32" s="169"/>
      <c r="AM32" s="169"/>
      <c r="AN32" s="170">
        <f t="shared" si="8"/>
        <v>80000</v>
      </c>
      <c r="AO32" s="169">
        <v>80000</v>
      </c>
      <c r="AP32" s="169"/>
      <c r="AQ32" s="169"/>
      <c r="AR32" s="169"/>
      <c r="AS32" s="169"/>
      <c r="AT32" s="169"/>
      <c r="AU32" s="170">
        <f t="shared" si="19"/>
        <v>80000</v>
      </c>
      <c r="AV32" s="216">
        <v>80000</v>
      </c>
      <c r="AW32" s="216"/>
      <c r="AX32" s="216"/>
      <c r="AY32" s="216"/>
      <c r="AZ32" s="216"/>
      <c r="BA32" s="227"/>
      <c r="BB32" s="170">
        <f t="shared" si="22"/>
        <v>80000</v>
      </c>
      <c r="BC32" s="217">
        <f t="shared" si="21"/>
        <v>320000</v>
      </c>
      <c r="BD32" s="223" t="s">
        <v>232</v>
      </c>
      <c r="BE32" s="216">
        <v>2022</v>
      </c>
      <c r="BF32" s="216">
        <v>2027</v>
      </c>
      <c r="BG32" s="201" t="s">
        <v>248</v>
      </c>
    </row>
    <row r="33" spans="1:59" ht="118.9" customHeight="1" x14ac:dyDescent="0.25">
      <c r="A33" s="198" t="s">
        <v>847</v>
      </c>
      <c r="B33" s="223" t="s">
        <v>416</v>
      </c>
      <c r="C33" s="168" t="s">
        <v>315</v>
      </c>
      <c r="D33" s="216"/>
      <c r="E33" s="223" t="s">
        <v>862</v>
      </c>
      <c r="F33" s="216"/>
      <c r="G33" s="216"/>
      <c r="H33" s="216"/>
      <c r="I33" s="216"/>
      <c r="J33" s="216"/>
      <c r="K33" s="216"/>
      <c r="L33" s="170">
        <f t="shared" si="10"/>
        <v>0</v>
      </c>
      <c r="M33" s="224"/>
      <c r="N33" s="216"/>
      <c r="O33" s="224"/>
      <c r="P33" s="216"/>
      <c r="Q33" s="216"/>
      <c r="R33" s="216"/>
      <c r="S33" s="170">
        <f t="shared" si="11"/>
        <v>0</v>
      </c>
      <c r="T33" s="216">
        <v>180000</v>
      </c>
      <c r="U33" s="216"/>
      <c r="V33" s="216"/>
      <c r="W33" s="216"/>
      <c r="X33" s="216"/>
      <c r="Y33" s="216"/>
      <c r="Z33" s="170">
        <f t="shared" si="12"/>
        <v>180000</v>
      </c>
      <c r="AA33" s="169"/>
      <c r="AB33" s="169"/>
      <c r="AC33" s="169"/>
      <c r="AD33" s="169"/>
      <c r="AE33" s="169"/>
      <c r="AF33" s="169"/>
      <c r="AG33" s="170">
        <f t="shared" si="7"/>
        <v>0</v>
      </c>
      <c r="AH33" s="169"/>
      <c r="AI33" s="169"/>
      <c r="AJ33" s="169"/>
      <c r="AK33" s="169"/>
      <c r="AL33" s="169"/>
      <c r="AM33" s="169"/>
      <c r="AN33" s="170">
        <f t="shared" si="8"/>
        <v>0</v>
      </c>
      <c r="AO33" s="169"/>
      <c r="AP33" s="169"/>
      <c r="AQ33" s="169"/>
      <c r="AR33" s="169"/>
      <c r="AS33" s="169"/>
      <c r="AT33" s="169"/>
      <c r="AU33" s="170">
        <f t="shared" si="19"/>
        <v>0</v>
      </c>
      <c r="AV33" s="216">
        <v>180000</v>
      </c>
      <c r="AW33" s="216"/>
      <c r="AX33" s="216"/>
      <c r="AY33" s="216"/>
      <c r="AZ33" s="216"/>
      <c r="BA33" s="216"/>
      <c r="BB33" s="170">
        <f t="shared" si="22"/>
        <v>180000</v>
      </c>
      <c r="BC33" s="217">
        <f t="shared" si="21"/>
        <v>180000</v>
      </c>
      <c r="BD33" s="215" t="s">
        <v>233</v>
      </c>
      <c r="BE33" s="216">
        <v>2023</v>
      </c>
      <c r="BF33" s="216">
        <v>2023</v>
      </c>
      <c r="BG33" s="201" t="s">
        <v>248</v>
      </c>
    </row>
    <row r="34" spans="1:59" ht="183" customHeight="1" x14ac:dyDescent="0.25">
      <c r="A34" s="198" t="s">
        <v>848</v>
      </c>
      <c r="B34" s="223" t="s">
        <v>505</v>
      </c>
      <c r="C34" s="168" t="s">
        <v>315</v>
      </c>
      <c r="D34" s="216"/>
      <c r="E34" s="228" t="s">
        <v>849</v>
      </c>
      <c r="F34" s="224">
        <v>20000</v>
      </c>
      <c r="G34" s="216"/>
      <c r="H34" s="216"/>
      <c r="I34" s="216"/>
      <c r="J34" s="216"/>
      <c r="K34" s="216"/>
      <c r="L34" s="170">
        <f t="shared" si="10"/>
        <v>20000</v>
      </c>
      <c r="M34" s="224">
        <v>30000</v>
      </c>
      <c r="N34" s="216"/>
      <c r="O34" s="224"/>
      <c r="P34" s="216"/>
      <c r="Q34" s="216"/>
      <c r="R34" s="216"/>
      <c r="S34" s="170">
        <f t="shared" si="11"/>
        <v>30000</v>
      </c>
      <c r="T34" s="216"/>
      <c r="U34" s="216"/>
      <c r="V34" s="216"/>
      <c r="W34" s="216"/>
      <c r="X34" s="216"/>
      <c r="Y34" s="216"/>
      <c r="Z34" s="170">
        <f t="shared" si="12"/>
        <v>0</v>
      </c>
      <c r="AA34" s="169"/>
      <c r="AB34" s="169"/>
      <c r="AC34" s="169"/>
      <c r="AD34" s="169"/>
      <c r="AE34" s="169"/>
      <c r="AF34" s="169"/>
      <c r="AG34" s="170">
        <f t="shared" si="7"/>
        <v>0</v>
      </c>
      <c r="AH34" s="169"/>
      <c r="AI34" s="169"/>
      <c r="AJ34" s="169"/>
      <c r="AK34" s="169"/>
      <c r="AL34" s="169"/>
      <c r="AM34" s="169"/>
      <c r="AN34" s="170">
        <f t="shared" si="8"/>
        <v>0</v>
      </c>
      <c r="AO34" s="169"/>
      <c r="AP34" s="169"/>
      <c r="AQ34" s="169"/>
      <c r="AR34" s="169"/>
      <c r="AS34" s="169"/>
      <c r="AT34" s="169"/>
      <c r="AU34" s="170">
        <f t="shared" si="19"/>
        <v>0</v>
      </c>
      <c r="AV34" s="216"/>
      <c r="AW34" s="216"/>
      <c r="AX34" s="216"/>
      <c r="AY34" s="216"/>
      <c r="AZ34" s="216"/>
      <c r="BA34" s="216"/>
      <c r="BB34" s="170">
        <f t="shared" si="22"/>
        <v>0</v>
      </c>
      <c r="BC34" s="217">
        <f t="shared" si="21"/>
        <v>50000</v>
      </c>
      <c r="BD34" s="215" t="s">
        <v>506</v>
      </c>
      <c r="BE34" s="216">
        <v>2021</v>
      </c>
      <c r="BF34" s="216">
        <v>2022</v>
      </c>
      <c r="BG34" s="201" t="s">
        <v>495</v>
      </c>
    </row>
    <row r="35" spans="1:59" s="15" customFormat="1" ht="113.25" customHeight="1" x14ac:dyDescent="0.25">
      <c r="A35" s="198" t="s">
        <v>849</v>
      </c>
      <c r="B35" s="223" t="s">
        <v>277</v>
      </c>
      <c r="C35" s="168" t="s">
        <v>315</v>
      </c>
      <c r="D35" s="216"/>
      <c r="E35" s="228" t="s">
        <v>848</v>
      </c>
      <c r="F35" s="216"/>
      <c r="G35" s="216"/>
      <c r="H35" s="216"/>
      <c r="I35" s="216"/>
      <c r="J35" s="216"/>
      <c r="K35" s="216"/>
      <c r="L35" s="170">
        <f t="shared" si="10"/>
        <v>0</v>
      </c>
      <c r="M35" s="224"/>
      <c r="N35" s="216"/>
      <c r="O35" s="224"/>
      <c r="P35" s="216"/>
      <c r="Q35" s="216"/>
      <c r="R35" s="216"/>
      <c r="S35" s="170">
        <f t="shared" si="11"/>
        <v>0</v>
      </c>
      <c r="T35" s="216">
        <v>380000</v>
      </c>
      <c r="U35" s="216"/>
      <c r="V35" s="216"/>
      <c r="W35" s="216"/>
      <c r="X35" s="216"/>
      <c r="Y35" s="216"/>
      <c r="Z35" s="170">
        <f t="shared" si="12"/>
        <v>380000</v>
      </c>
      <c r="AA35" s="169"/>
      <c r="AB35" s="169"/>
      <c r="AC35" s="169"/>
      <c r="AD35" s="169"/>
      <c r="AE35" s="169"/>
      <c r="AF35" s="169"/>
      <c r="AG35" s="170">
        <f t="shared" si="7"/>
        <v>0</v>
      </c>
      <c r="AH35" s="169"/>
      <c r="AI35" s="169"/>
      <c r="AJ35" s="169"/>
      <c r="AK35" s="169"/>
      <c r="AL35" s="169"/>
      <c r="AM35" s="169"/>
      <c r="AN35" s="170">
        <f t="shared" si="8"/>
        <v>0</v>
      </c>
      <c r="AO35" s="169"/>
      <c r="AP35" s="169"/>
      <c r="AQ35" s="169"/>
      <c r="AR35" s="169"/>
      <c r="AS35" s="169"/>
      <c r="AT35" s="169"/>
      <c r="AU35" s="170">
        <f t="shared" si="19"/>
        <v>0</v>
      </c>
      <c r="AV35" s="216">
        <v>380000</v>
      </c>
      <c r="AW35" s="216"/>
      <c r="AX35" s="216"/>
      <c r="AY35" s="216"/>
      <c r="AZ35" s="216"/>
      <c r="BA35" s="216"/>
      <c r="BB35" s="170">
        <f t="shared" si="22"/>
        <v>380000</v>
      </c>
      <c r="BC35" s="217">
        <f t="shared" si="21"/>
        <v>380000</v>
      </c>
      <c r="BD35" s="223" t="s">
        <v>234</v>
      </c>
      <c r="BE35" s="216">
        <v>2023</v>
      </c>
      <c r="BF35" s="216">
        <v>2023</v>
      </c>
      <c r="BG35" s="201" t="s">
        <v>507</v>
      </c>
    </row>
    <row r="36" spans="1:59" s="15" customFormat="1" ht="90" x14ac:dyDescent="0.25">
      <c r="A36" s="198" t="s">
        <v>850</v>
      </c>
      <c r="B36" s="223" t="s">
        <v>242</v>
      </c>
      <c r="C36" s="168" t="s">
        <v>315</v>
      </c>
      <c r="D36" s="216"/>
      <c r="E36" s="219" t="s">
        <v>863</v>
      </c>
      <c r="F36" s="216"/>
      <c r="G36" s="216"/>
      <c r="H36" s="216"/>
      <c r="I36" s="216"/>
      <c r="J36" s="216"/>
      <c r="K36" s="216"/>
      <c r="L36" s="170">
        <f t="shared" si="10"/>
        <v>0</v>
      </c>
      <c r="M36" s="224">
        <v>30000</v>
      </c>
      <c r="N36" s="216"/>
      <c r="O36" s="216"/>
      <c r="P36" s="216"/>
      <c r="Q36" s="216"/>
      <c r="R36" s="216"/>
      <c r="S36" s="170">
        <f t="shared" si="11"/>
        <v>30000</v>
      </c>
      <c r="T36" s="224">
        <v>30000</v>
      </c>
      <c r="U36" s="216"/>
      <c r="V36" s="216"/>
      <c r="W36" s="216"/>
      <c r="X36" s="216"/>
      <c r="Y36" s="216"/>
      <c r="Z36" s="170">
        <f t="shared" si="12"/>
        <v>30000</v>
      </c>
      <c r="AA36" s="169"/>
      <c r="AB36" s="169"/>
      <c r="AC36" s="169"/>
      <c r="AD36" s="169"/>
      <c r="AE36" s="169"/>
      <c r="AF36" s="169"/>
      <c r="AG36" s="170">
        <f t="shared" si="7"/>
        <v>0</v>
      </c>
      <c r="AH36" s="169"/>
      <c r="AI36" s="169"/>
      <c r="AJ36" s="169"/>
      <c r="AK36" s="169"/>
      <c r="AL36" s="169"/>
      <c r="AM36" s="169"/>
      <c r="AN36" s="170">
        <f t="shared" si="8"/>
        <v>0</v>
      </c>
      <c r="AO36" s="169"/>
      <c r="AP36" s="169"/>
      <c r="AQ36" s="169"/>
      <c r="AR36" s="169"/>
      <c r="AS36" s="169"/>
      <c r="AT36" s="169"/>
      <c r="AU36" s="170">
        <f t="shared" si="19"/>
        <v>0</v>
      </c>
      <c r="AV36" s="224">
        <v>30000</v>
      </c>
      <c r="AW36" s="216"/>
      <c r="AX36" s="216"/>
      <c r="AY36" s="216"/>
      <c r="AZ36" s="216"/>
      <c r="BA36" s="216"/>
      <c r="BB36" s="170">
        <f t="shared" si="22"/>
        <v>30000</v>
      </c>
      <c r="BC36" s="217">
        <f t="shared" si="21"/>
        <v>60000</v>
      </c>
      <c r="BD36" s="223" t="s">
        <v>235</v>
      </c>
      <c r="BE36" s="216">
        <v>2022</v>
      </c>
      <c r="BF36" s="216">
        <v>2023</v>
      </c>
      <c r="BG36" s="201" t="s">
        <v>495</v>
      </c>
    </row>
    <row r="37" spans="1:59" s="15" customFormat="1" ht="54" x14ac:dyDescent="0.25">
      <c r="A37" s="198" t="s">
        <v>851</v>
      </c>
      <c r="B37" s="223" t="s">
        <v>295</v>
      </c>
      <c r="C37" s="168" t="s">
        <v>315</v>
      </c>
      <c r="D37" s="216"/>
      <c r="E37" s="219" t="s">
        <v>864</v>
      </c>
      <c r="F37" s="224">
        <v>39000</v>
      </c>
      <c r="G37" s="216"/>
      <c r="H37" s="216"/>
      <c r="I37" s="216"/>
      <c r="J37" s="216"/>
      <c r="K37" s="216"/>
      <c r="L37" s="170">
        <f t="shared" si="10"/>
        <v>39000</v>
      </c>
      <c r="M37" s="216"/>
      <c r="N37" s="216"/>
      <c r="O37" s="216"/>
      <c r="P37" s="216"/>
      <c r="Q37" s="216"/>
      <c r="R37" s="216"/>
      <c r="S37" s="170">
        <f t="shared" si="11"/>
        <v>0</v>
      </c>
      <c r="T37" s="216">
        <v>600000</v>
      </c>
      <c r="U37" s="216"/>
      <c r="V37" s="216"/>
      <c r="W37" s="216"/>
      <c r="X37" s="216"/>
      <c r="Y37" s="216"/>
      <c r="Z37" s="170">
        <f t="shared" si="12"/>
        <v>600000</v>
      </c>
      <c r="AA37" s="169"/>
      <c r="AB37" s="169"/>
      <c r="AC37" s="169"/>
      <c r="AD37" s="169"/>
      <c r="AE37" s="169"/>
      <c r="AF37" s="169"/>
      <c r="AG37" s="170">
        <f t="shared" si="7"/>
        <v>0</v>
      </c>
      <c r="AH37" s="169"/>
      <c r="AI37" s="169"/>
      <c r="AJ37" s="169"/>
      <c r="AK37" s="169"/>
      <c r="AL37" s="169"/>
      <c r="AM37" s="169"/>
      <c r="AN37" s="170">
        <f t="shared" si="8"/>
        <v>0</v>
      </c>
      <c r="AO37" s="169"/>
      <c r="AP37" s="169"/>
      <c r="AQ37" s="169"/>
      <c r="AR37" s="169"/>
      <c r="AS37" s="169"/>
      <c r="AT37" s="169"/>
      <c r="AU37" s="170">
        <f t="shared" si="19"/>
        <v>0</v>
      </c>
      <c r="AV37" s="216">
        <v>600000</v>
      </c>
      <c r="AW37" s="216"/>
      <c r="AX37" s="216"/>
      <c r="AY37" s="216"/>
      <c r="AZ37" s="216"/>
      <c r="BA37" s="216"/>
      <c r="BB37" s="170">
        <f t="shared" si="22"/>
        <v>600000</v>
      </c>
      <c r="BC37" s="217">
        <f t="shared" si="21"/>
        <v>639000</v>
      </c>
      <c r="BD37" s="223" t="s">
        <v>236</v>
      </c>
      <c r="BE37" s="216">
        <v>2021</v>
      </c>
      <c r="BF37" s="216">
        <v>2023</v>
      </c>
      <c r="BG37" s="187" t="s">
        <v>501</v>
      </c>
    </row>
    <row r="38" spans="1:59" s="15" customFormat="1" ht="76.5" customHeight="1" x14ac:dyDescent="0.25">
      <c r="A38" s="198" t="s">
        <v>852</v>
      </c>
      <c r="B38" s="223" t="s">
        <v>240</v>
      </c>
      <c r="C38" s="168" t="s">
        <v>315</v>
      </c>
      <c r="D38" s="216"/>
      <c r="E38" s="223" t="s">
        <v>865</v>
      </c>
      <c r="F38" s="216"/>
      <c r="G38" s="216"/>
      <c r="H38" s="216"/>
      <c r="I38" s="216"/>
      <c r="J38" s="216"/>
      <c r="K38" s="216"/>
      <c r="L38" s="225">
        <f t="shared" ref="L38" si="23">F38+G38+H38+J38</f>
        <v>0</v>
      </c>
      <c r="M38" s="224">
        <v>160000</v>
      </c>
      <c r="N38" s="216"/>
      <c r="O38" s="216"/>
      <c r="P38" s="216"/>
      <c r="Q38" s="216"/>
      <c r="R38" s="216"/>
      <c r="S38" s="225">
        <f t="shared" ref="S38" si="24">M38+N38+O38+Q38</f>
        <v>160000</v>
      </c>
      <c r="T38" s="216"/>
      <c r="U38" s="216"/>
      <c r="V38" s="216"/>
      <c r="W38" s="216"/>
      <c r="X38" s="216"/>
      <c r="Y38" s="216"/>
      <c r="Z38" s="225">
        <f t="shared" ref="Z38" si="25">T38+U38+V38+X38</f>
        <v>0</v>
      </c>
      <c r="AA38" s="216"/>
      <c r="AB38" s="216"/>
      <c r="AC38" s="216"/>
      <c r="AD38" s="216"/>
      <c r="AE38" s="216"/>
      <c r="AF38" s="216"/>
      <c r="AG38" s="225">
        <f t="shared" ref="AG38" si="26">AA38+AB38+AC38+AE38</f>
        <v>0</v>
      </c>
      <c r="AH38" s="216"/>
      <c r="AI38" s="216"/>
      <c r="AJ38" s="216"/>
      <c r="AK38" s="216"/>
      <c r="AL38" s="216"/>
      <c r="AM38" s="216"/>
      <c r="AN38" s="225">
        <f t="shared" ref="AN38" si="27">AH38+AI38+AJ38+AL38</f>
        <v>0</v>
      </c>
      <c r="AO38" s="216"/>
      <c r="AP38" s="216"/>
      <c r="AQ38" s="216"/>
      <c r="AR38" s="216"/>
      <c r="AS38" s="216"/>
      <c r="AT38" s="216"/>
      <c r="AU38" s="225">
        <f t="shared" si="19"/>
        <v>0</v>
      </c>
      <c r="AV38" s="216"/>
      <c r="AW38" s="216"/>
      <c r="AX38" s="216"/>
      <c r="AY38" s="216"/>
      <c r="AZ38" s="216"/>
      <c r="BA38" s="216"/>
      <c r="BB38" s="225">
        <f t="shared" si="22"/>
        <v>0</v>
      </c>
      <c r="BC38" s="226">
        <f t="shared" si="21"/>
        <v>160000</v>
      </c>
      <c r="BD38" s="223" t="s">
        <v>217</v>
      </c>
      <c r="BE38" s="216">
        <v>2022</v>
      </c>
      <c r="BF38" s="216">
        <v>2022</v>
      </c>
      <c r="BG38" s="201" t="s">
        <v>248</v>
      </c>
    </row>
    <row r="39" spans="1:59" s="15" customFormat="1" ht="18" x14ac:dyDescent="0.25">
      <c r="A39" s="198" t="s">
        <v>853</v>
      </c>
      <c r="B39" s="223"/>
      <c r="C39" s="216"/>
      <c r="D39" s="216"/>
      <c r="E39" s="216"/>
      <c r="F39" s="216"/>
      <c r="G39" s="216"/>
      <c r="H39" s="216"/>
      <c r="I39" s="216"/>
      <c r="J39" s="216"/>
      <c r="K39" s="216"/>
      <c r="L39" s="170">
        <f t="shared" si="10"/>
        <v>0</v>
      </c>
      <c r="M39" s="216"/>
      <c r="N39" s="216"/>
      <c r="O39" s="216"/>
      <c r="P39" s="216"/>
      <c r="Q39" s="216"/>
      <c r="R39" s="216"/>
      <c r="S39" s="170">
        <f t="shared" si="11"/>
        <v>0</v>
      </c>
      <c r="T39" s="216"/>
      <c r="U39" s="216"/>
      <c r="V39" s="216"/>
      <c r="W39" s="216"/>
      <c r="X39" s="216"/>
      <c r="Y39" s="216"/>
      <c r="Z39" s="170">
        <f t="shared" si="12"/>
        <v>0</v>
      </c>
      <c r="AA39" s="169"/>
      <c r="AB39" s="169"/>
      <c r="AC39" s="169"/>
      <c r="AD39" s="169"/>
      <c r="AE39" s="169"/>
      <c r="AF39" s="169"/>
      <c r="AG39" s="170">
        <f t="shared" si="7"/>
        <v>0</v>
      </c>
      <c r="AH39" s="169"/>
      <c r="AI39" s="169"/>
      <c r="AJ39" s="169"/>
      <c r="AK39" s="169"/>
      <c r="AL39" s="169"/>
      <c r="AM39" s="169"/>
      <c r="AN39" s="170">
        <f t="shared" si="8"/>
        <v>0</v>
      </c>
      <c r="AO39" s="169"/>
      <c r="AP39" s="169"/>
      <c r="AQ39" s="169"/>
      <c r="AR39" s="169"/>
      <c r="AS39" s="169"/>
      <c r="AT39" s="169"/>
      <c r="AU39" s="170">
        <f t="shared" si="19"/>
        <v>0</v>
      </c>
      <c r="AV39" s="216"/>
      <c r="AW39" s="216"/>
      <c r="AX39" s="216"/>
      <c r="AY39" s="216"/>
      <c r="AZ39" s="216"/>
      <c r="BA39" s="216"/>
      <c r="BB39" s="170">
        <f t="shared" si="22"/>
        <v>0</v>
      </c>
      <c r="BC39" s="217">
        <f t="shared" si="21"/>
        <v>0</v>
      </c>
      <c r="BD39" s="223"/>
      <c r="BE39" s="216"/>
      <c r="BF39" s="216"/>
      <c r="BG39" s="201"/>
    </row>
    <row r="40" spans="1:59" ht="27" customHeight="1" x14ac:dyDescent="0.25">
      <c r="A40" s="288" t="s">
        <v>866</v>
      </c>
      <c r="B40" s="306"/>
      <c r="C40" s="306"/>
      <c r="D40" s="306"/>
      <c r="E40" s="306"/>
      <c r="F40" s="306"/>
      <c r="G40" s="306"/>
      <c r="H40" s="306"/>
      <c r="I40" s="306"/>
      <c r="J40" s="306"/>
      <c r="K40" s="306"/>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289"/>
      <c r="BB40" s="313"/>
      <c r="BC40" s="313"/>
      <c r="BD40" s="313"/>
      <c r="BE40" s="313"/>
      <c r="BF40" s="313"/>
      <c r="BG40" s="314"/>
    </row>
    <row r="41" spans="1:59" s="15" customFormat="1" ht="18.75" thickBot="1" x14ac:dyDescent="0.3">
      <c r="A41" s="229" t="s">
        <v>557</v>
      </c>
      <c r="B41" s="230"/>
      <c r="C41" s="231"/>
      <c r="D41" s="231"/>
      <c r="E41" s="231"/>
      <c r="F41" s="231"/>
      <c r="G41" s="231"/>
      <c r="H41" s="231"/>
      <c r="I41" s="231"/>
      <c r="J41" s="231"/>
      <c r="K41" s="231"/>
      <c r="L41" s="232">
        <f t="shared" si="10"/>
        <v>0</v>
      </c>
      <c r="M41" s="231"/>
      <c r="N41" s="231"/>
      <c r="O41" s="231"/>
      <c r="P41" s="231"/>
      <c r="Q41" s="231"/>
      <c r="R41" s="231"/>
      <c r="S41" s="232">
        <f t="shared" si="11"/>
        <v>0</v>
      </c>
      <c r="T41" s="231"/>
      <c r="U41" s="231"/>
      <c r="V41" s="231"/>
      <c r="W41" s="231"/>
      <c r="X41" s="231"/>
      <c r="Y41" s="231"/>
      <c r="Z41" s="232">
        <f t="shared" si="12"/>
        <v>0</v>
      </c>
      <c r="AA41" s="233"/>
      <c r="AB41" s="233"/>
      <c r="AC41" s="233"/>
      <c r="AD41" s="233"/>
      <c r="AE41" s="233"/>
      <c r="AF41" s="233"/>
      <c r="AG41" s="232">
        <f t="shared" si="7"/>
        <v>0</v>
      </c>
      <c r="AH41" s="233"/>
      <c r="AI41" s="233"/>
      <c r="AJ41" s="233"/>
      <c r="AK41" s="233"/>
      <c r="AL41" s="233"/>
      <c r="AM41" s="233"/>
      <c r="AN41" s="232">
        <f t="shared" si="8"/>
        <v>0</v>
      </c>
      <c r="AO41" s="233"/>
      <c r="AP41" s="233"/>
      <c r="AQ41" s="233"/>
      <c r="AR41" s="233"/>
      <c r="AS41" s="233"/>
      <c r="AT41" s="233"/>
      <c r="AU41" s="232">
        <f>AO41+AP41+AQ41+AS41</f>
        <v>0</v>
      </c>
      <c r="AV41" s="231"/>
      <c r="AW41" s="231"/>
      <c r="AX41" s="231"/>
      <c r="AY41" s="231"/>
      <c r="AZ41" s="231"/>
      <c r="BA41" s="231"/>
      <c r="BB41" s="232">
        <f t="shared" ref="BB41" si="28">AV41+AW41+AX41+AZ41</f>
        <v>0</v>
      </c>
      <c r="BC41" s="234">
        <f>AU41+AN41+AG41+Z41+S41+L41+D41</f>
        <v>0</v>
      </c>
      <c r="BD41" s="235"/>
      <c r="BE41" s="231"/>
      <c r="BF41" s="236"/>
      <c r="BG41" s="237"/>
    </row>
    <row r="42" spans="1:59" s="22" customFormat="1" ht="18" x14ac:dyDescent="0.25">
      <c r="A42" s="125"/>
      <c r="B42" s="32"/>
      <c r="AA42" s="29"/>
      <c r="AB42" s="29"/>
      <c r="AC42" s="29"/>
      <c r="AD42" s="29"/>
      <c r="AE42" s="29"/>
      <c r="AF42" s="29"/>
      <c r="AG42" s="30"/>
      <c r="AH42" s="29"/>
      <c r="AI42" s="29"/>
      <c r="AJ42" s="29"/>
      <c r="AK42" s="29"/>
      <c r="AL42" s="29"/>
      <c r="AM42" s="29"/>
      <c r="AN42" s="30"/>
      <c r="AO42" s="29"/>
      <c r="AP42" s="29"/>
      <c r="AQ42" s="29"/>
      <c r="AR42" s="29"/>
      <c r="AS42" s="29"/>
      <c r="AT42" s="29"/>
      <c r="AU42" s="30"/>
      <c r="BC42" s="31"/>
      <c r="BD42" s="32"/>
      <c r="BG42" s="32"/>
    </row>
    <row r="43" spans="1:59" s="22" customFormat="1" ht="18" x14ac:dyDescent="0.25">
      <c r="A43" s="125"/>
      <c r="B43" s="32"/>
      <c r="AA43" s="29"/>
      <c r="AB43" s="29"/>
      <c r="AC43" s="29"/>
      <c r="AD43" s="29"/>
      <c r="AE43" s="29"/>
      <c r="AF43" s="29"/>
      <c r="AG43" s="30"/>
      <c r="AH43" s="29"/>
      <c r="AI43" s="29"/>
      <c r="AJ43" s="29"/>
      <c r="AK43" s="29"/>
      <c r="AL43" s="29"/>
      <c r="AM43" s="29"/>
      <c r="AN43" s="30"/>
      <c r="AO43" s="29"/>
      <c r="AP43" s="29"/>
      <c r="AQ43" s="29"/>
      <c r="AR43" s="29"/>
      <c r="AS43" s="29"/>
      <c r="AT43" s="29"/>
      <c r="AU43" s="30"/>
      <c r="BC43" s="31"/>
      <c r="BD43" s="32"/>
      <c r="BE43" s="33"/>
      <c r="BF43" s="33"/>
      <c r="BG43" s="32"/>
    </row>
    <row r="44" spans="1:59" s="22" customFormat="1" ht="18" x14ac:dyDescent="0.25">
      <c r="A44" s="125"/>
      <c r="B44" s="32"/>
      <c r="AA44" s="29"/>
      <c r="AB44" s="29"/>
      <c r="AC44" s="29"/>
      <c r="AD44" s="29"/>
      <c r="AE44" s="29"/>
      <c r="AF44" s="29"/>
      <c r="AG44" s="30"/>
      <c r="AH44" s="29"/>
      <c r="AI44" s="29"/>
      <c r="AJ44" s="29"/>
      <c r="AK44" s="29"/>
      <c r="AL44" s="29"/>
      <c r="AM44" s="29"/>
      <c r="AN44" s="30"/>
      <c r="AO44" s="29"/>
      <c r="AP44" s="29"/>
      <c r="AQ44" s="29"/>
      <c r="AR44" s="29"/>
      <c r="AS44" s="29"/>
      <c r="AT44" s="29"/>
      <c r="AU44" s="30"/>
      <c r="BC44" s="31"/>
      <c r="BD44" s="32"/>
      <c r="BE44" s="34"/>
      <c r="BF44" s="33"/>
      <c r="BG44" s="32"/>
    </row>
    <row r="45" spans="1:59" s="22" customFormat="1" ht="18" x14ac:dyDescent="0.25">
      <c r="A45" s="125"/>
      <c r="B45" s="32"/>
      <c r="AA45" s="29"/>
      <c r="AB45" s="29"/>
      <c r="AC45" s="29"/>
      <c r="AD45" s="29"/>
      <c r="AE45" s="29"/>
      <c r="AF45" s="29"/>
      <c r="AG45" s="30"/>
      <c r="AH45" s="29"/>
      <c r="AI45" s="29"/>
      <c r="AJ45" s="29"/>
      <c r="AK45" s="29"/>
      <c r="AL45" s="29"/>
      <c r="AM45" s="29"/>
      <c r="AN45" s="30"/>
      <c r="AO45" s="29"/>
      <c r="AP45" s="29"/>
      <c r="AQ45" s="29"/>
      <c r="AR45" s="29"/>
      <c r="AS45" s="29"/>
      <c r="AT45" s="29"/>
      <c r="AU45" s="30"/>
      <c r="BC45" s="31"/>
      <c r="BD45" s="32"/>
      <c r="BE45" s="35"/>
      <c r="BF45" s="29"/>
      <c r="BG45" s="32"/>
    </row>
    <row r="46" spans="1:59" s="22" customFormat="1" ht="18" x14ac:dyDescent="0.25">
      <c r="A46" s="125"/>
      <c r="B46" s="32"/>
      <c r="AA46" s="29"/>
      <c r="AB46" s="29"/>
      <c r="AC46" s="29"/>
      <c r="AD46" s="29"/>
      <c r="AE46" s="29"/>
      <c r="AF46" s="29"/>
      <c r="AG46" s="30"/>
      <c r="AH46" s="29"/>
      <c r="AI46" s="29"/>
      <c r="AJ46" s="29"/>
      <c r="AK46" s="29"/>
      <c r="AL46" s="29"/>
      <c r="AM46" s="29"/>
      <c r="AN46" s="30"/>
      <c r="AO46" s="29"/>
      <c r="AP46" s="29"/>
      <c r="AQ46" s="29"/>
      <c r="AR46" s="29"/>
      <c r="AS46" s="29"/>
      <c r="AT46" s="29"/>
      <c r="AU46" s="30"/>
      <c r="BC46" s="31"/>
      <c r="BD46" s="32"/>
      <c r="BG46" s="32"/>
    </row>
    <row r="47" spans="1:59" s="22" customFormat="1" ht="18" x14ac:dyDescent="0.25">
      <c r="A47" s="125"/>
      <c r="B47" s="32"/>
      <c r="AA47" s="29"/>
      <c r="AB47" s="29"/>
      <c r="AC47" s="29"/>
      <c r="AD47" s="29"/>
      <c r="AE47" s="29"/>
      <c r="AF47" s="29"/>
      <c r="AG47" s="30"/>
      <c r="AH47" s="29"/>
      <c r="AI47" s="29"/>
      <c r="AJ47" s="29"/>
      <c r="AK47" s="29"/>
      <c r="AL47" s="29"/>
      <c r="AM47" s="29"/>
      <c r="AN47" s="30"/>
      <c r="AO47" s="29"/>
      <c r="AP47" s="29"/>
      <c r="AQ47" s="29"/>
      <c r="AR47" s="29"/>
      <c r="AS47" s="29"/>
      <c r="AT47" s="29"/>
      <c r="AU47" s="30"/>
      <c r="BC47" s="31"/>
      <c r="BD47" s="32"/>
      <c r="BG47" s="32"/>
    </row>
    <row r="48" spans="1:59" s="22" customFormat="1" ht="18" x14ac:dyDescent="0.25">
      <c r="A48" s="125"/>
      <c r="B48" s="32"/>
      <c r="AA48" s="29"/>
      <c r="AB48" s="29"/>
      <c r="AC48" s="29"/>
      <c r="AD48" s="29"/>
      <c r="AE48" s="29"/>
      <c r="AF48" s="29"/>
      <c r="AG48" s="30"/>
      <c r="AH48" s="29"/>
      <c r="AI48" s="29"/>
      <c r="AJ48" s="29"/>
      <c r="AK48" s="29"/>
      <c r="AL48" s="29"/>
      <c r="AM48" s="29"/>
      <c r="AN48" s="30"/>
      <c r="AO48" s="29"/>
      <c r="AP48" s="29"/>
      <c r="AQ48" s="29"/>
      <c r="AR48" s="29"/>
      <c r="AS48" s="29"/>
      <c r="AT48" s="29"/>
      <c r="AU48" s="30"/>
      <c r="BC48" s="31"/>
      <c r="BD48" s="32"/>
      <c r="BG48" s="71"/>
    </row>
    <row r="49" spans="1:59" s="22" customFormat="1" ht="18" x14ac:dyDescent="0.25">
      <c r="A49" s="125"/>
      <c r="B49" s="32"/>
      <c r="AA49" s="29"/>
      <c r="AB49" s="29"/>
      <c r="AC49" s="29"/>
      <c r="AD49" s="29"/>
      <c r="AE49" s="29"/>
      <c r="AF49" s="29"/>
      <c r="AG49" s="30"/>
      <c r="AH49" s="29"/>
      <c r="AI49" s="29"/>
      <c r="AJ49" s="29"/>
      <c r="AK49" s="29"/>
      <c r="AL49" s="29"/>
      <c r="AM49" s="29"/>
      <c r="AN49" s="30"/>
      <c r="AO49" s="29"/>
      <c r="AP49" s="29"/>
      <c r="AQ49" s="29"/>
      <c r="AR49" s="29"/>
      <c r="AS49" s="29"/>
      <c r="AT49" s="29"/>
      <c r="AU49" s="30"/>
      <c r="BC49" s="31"/>
      <c r="BD49" s="32"/>
      <c r="BG49" s="32"/>
    </row>
    <row r="50" spans="1:59" s="22" customFormat="1" ht="18" x14ac:dyDescent="0.25">
      <c r="A50" s="125"/>
      <c r="B50" s="32"/>
      <c r="AA50" s="29"/>
      <c r="AB50" s="29"/>
      <c r="AC50" s="29"/>
      <c r="AD50" s="29"/>
      <c r="AE50" s="29"/>
      <c r="AF50" s="29"/>
      <c r="AG50" s="30"/>
      <c r="AH50" s="29"/>
      <c r="AI50" s="29"/>
      <c r="AJ50" s="29"/>
      <c r="AK50" s="29"/>
      <c r="AL50" s="29"/>
      <c r="AM50" s="29"/>
      <c r="AN50" s="30"/>
      <c r="AO50" s="29"/>
      <c r="AP50" s="29"/>
      <c r="AQ50" s="29"/>
      <c r="AR50" s="29"/>
      <c r="AS50" s="29"/>
      <c r="AT50" s="29"/>
      <c r="AU50" s="30"/>
      <c r="BC50" s="31"/>
      <c r="BD50" s="32"/>
      <c r="BG50" s="32"/>
    </row>
    <row r="51" spans="1:59" s="22" customFormat="1" ht="18" x14ac:dyDescent="0.25">
      <c r="A51" s="125"/>
      <c r="B51" s="32"/>
      <c r="AA51" s="29"/>
      <c r="AB51" s="29"/>
      <c r="AC51" s="29"/>
      <c r="AD51" s="29"/>
      <c r="AE51" s="29"/>
      <c r="AF51" s="29"/>
      <c r="AG51" s="30"/>
      <c r="AH51" s="29"/>
      <c r="AI51" s="29"/>
      <c r="AJ51" s="29"/>
      <c r="AK51" s="29"/>
      <c r="AL51" s="29"/>
      <c r="AM51" s="29"/>
      <c r="AN51" s="30"/>
      <c r="AO51" s="29"/>
      <c r="AP51" s="29"/>
      <c r="AQ51" s="29"/>
      <c r="AR51" s="29"/>
      <c r="AS51" s="29"/>
      <c r="AT51" s="29"/>
      <c r="AU51" s="30"/>
      <c r="BC51" s="31"/>
      <c r="BD51" s="32"/>
      <c r="BG51" s="32"/>
    </row>
    <row r="52" spans="1:59" s="22" customFormat="1" ht="18" x14ac:dyDescent="0.25">
      <c r="A52" s="125"/>
      <c r="B52" s="32"/>
      <c r="AA52" s="29"/>
      <c r="AB52" s="29"/>
      <c r="AC52" s="29"/>
      <c r="AD52" s="29"/>
      <c r="AE52" s="29"/>
      <c r="AF52" s="29"/>
      <c r="AG52" s="30"/>
      <c r="AH52" s="29"/>
      <c r="AI52" s="29"/>
      <c r="AJ52" s="29"/>
      <c r="AK52" s="29"/>
      <c r="AL52" s="29"/>
      <c r="AM52" s="29"/>
      <c r="AN52" s="30"/>
      <c r="AO52" s="29"/>
      <c r="AP52" s="29"/>
      <c r="AQ52" s="29"/>
      <c r="AR52" s="29"/>
      <c r="AS52" s="29"/>
      <c r="AT52" s="29"/>
      <c r="AU52" s="30"/>
      <c r="BC52" s="31"/>
      <c r="BD52" s="32"/>
      <c r="BG52" s="32"/>
    </row>
    <row r="53" spans="1:59" s="22" customFormat="1" ht="18" x14ac:dyDescent="0.25">
      <c r="A53" s="125"/>
      <c r="B53" s="32"/>
      <c r="AA53" s="29"/>
      <c r="AB53" s="29"/>
      <c r="AC53" s="29"/>
      <c r="AD53" s="29"/>
      <c r="AE53" s="29"/>
      <c r="AF53" s="29"/>
      <c r="AG53" s="30"/>
      <c r="AH53" s="29"/>
      <c r="AI53" s="29"/>
      <c r="AJ53" s="29"/>
      <c r="AK53" s="29"/>
      <c r="AL53" s="29"/>
      <c r="AM53" s="29"/>
      <c r="AN53" s="30"/>
      <c r="AO53" s="29"/>
      <c r="AP53" s="29"/>
      <c r="AQ53" s="29"/>
      <c r="AR53" s="29"/>
      <c r="AS53" s="29"/>
      <c r="AT53" s="29"/>
      <c r="AU53" s="30"/>
      <c r="BC53" s="31"/>
      <c r="BD53" s="32"/>
      <c r="BG53" s="32"/>
    </row>
    <row r="54" spans="1:59" s="22" customFormat="1" ht="18" x14ac:dyDescent="0.25">
      <c r="A54" s="125"/>
      <c r="B54" s="32"/>
      <c r="AA54" s="29"/>
      <c r="AB54" s="29"/>
      <c r="AC54" s="29"/>
      <c r="AD54" s="29"/>
      <c r="AE54" s="29"/>
      <c r="AF54" s="29"/>
      <c r="AG54" s="30"/>
      <c r="AH54" s="29"/>
      <c r="AI54" s="29"/>
      <c r="AJ54" s="29"/>
      <c r="AK54" s="29"/>
      <c r="AL54" s="29"/>
      <c r="AM54" s="29"/>
      <c r="AN54" s="30"/>
      <c r="AO54" s="29"/>
      <c r="AP54" s="29"/>
      <c r="AQ54" s="29"/>
      <c r="AR54" s="29"/>
      <c r="AS54" s="29"/>
      <c r="AT54" s="29"/>
      <c r="AU54" s="30"/>
      <c r="BC54" s="31"/>
      <c r="BD54" s="32"/>
      <c r="BG54" s="32"/>
    </row>
    <row r="55" spans="1:59" s="22" customFormat="1" x14ac:dyDescent="0.3">
      <c r="B55" s="134"/>
      <c r="AA55" s="29"/>
      <c r="AB55" s="29"/>
      <c r="AC55" s="29"/>
      <c r="AD55" s="29"/>
      <c r="AE55" s="29"/>
      <c r="AF55" s="29"/>
      <c r="AG55" s="30"/>
      <c r="AH55" s="29"/>
      <c r="AI55" s="29"/>
      <c r="AJ55" s="29"/>
      <c r="AK55" s="29"/>
      <c r="AL55" s="29"/>
      <c r="AM55" s="29"/>
      <c r="AN55" s="30"/>
      <c r="AO55" s="29"/>
      <c r="AP55" s="29"/>
      <c r="AQ55" s="29"/>
      <c r="AR55" s="29"/>
      <c r="AS55" s="29"/>
      <c r="AT55" s="29"/>
      <c r="AU55" s="30"/>
      <c r="BC55" s="31"/>
      <c r="BD55" s="32"/>
      <c r="BG55" s="32"/>
    </row>
    <row r="56" spans="1:59" s="22" customFormat="1" x14ac:dyDescent="0.3">
      <c r="B56" s="134"/>
      <c r="AA56" s="29"/>
      <c r="AB56" s="29"/>
      <c r="AC56" s="29"/>
      <c r="AD56" s="29"/>
      <c r="AE56" s="29"/>
      <c r="AF56" s="29"/>
      <c r="AG56" s="30"/>
      <c r="AH56" s="29"/>
      <c r="AI56" s="29"/>
      <c r="AJ56" s="29"/>
      <c r="AK56" s="29"/>
      <c r="AL56" s="29"/>
      <c r="AM56" s="29"/>
      <c r="AN56" s="30"/>
      <c r="AO56" s="29"/>
      <c r="AP56" s="29"/>
      <c r="AQ56" s="29"/>
      <c r="AR56" s="29"/>
      <c r="AS56" s="29"/>
      <c r="AT56" s="29"/>
      <c r="AU56" s="30"/>
      <c r="BC56" s="31"/>
      <c r="BD56" s="32"/>
      <c r="BG56" s="32"/>
    </row>
    <row r="57" spans="1:59" s="22" customFormat="1" x14ac:dyDescent="0.3">
      <c r="B57" s="134"/>
      <c r="AA57" s="29"/>
      <c r="AB57" s="29"/>
      <c r="AC57" s="29"/>
      <c r="AD57" s="29"/>
      <c r="AE57" s="29"/>
      <c r="AF57" s="29"/>
      <c r="AG57" s="30"/>
      <c r="AH57" s="29"/>
      <c r="AI57" s="29"/>
      <c r="AJ57" s="29"/>
      <c r="AK57" s="29"/>
      <c r="AL57" s="29"/>
      <c r="AM57" s="29"/>
      <c r="AN57" s="30"/>
      <c r="AO57" s="29"/>
      <c r="AP57" s="29"/>
      <c r="AQ57" s="29"/>
      <c r="AR57" s="29"/>
      <c r="AS57" s="29"/>
      <c r="AT57" s="29"/>
      <c r="AU57" s="30"/>
      <c r="BC57" s="31"/>
      <c r="BD57" s="32"/>
      <c r="BG57" s="32"/>
    </row>
    <row r="58" spans="1:59" s="22" customFormat="1" x14ac:dyDescent="0.3">
      <c r="B58" s="134"/>
      <c r="AA58" s="29"/>
      <c r="AB58" s="29"/>
      <c r="AC58" s="29"/>
      <c r="AD58" s="29"/>
      <c r="AE58" s="29"/>
      <c r="AF58" s="29"/>
      <c r="AG58" s="30"/>
      <c r="AH58" s="29"/>
      <c r="AI58" s="29"/>
      <c r="AJ58" s="29"/>
      <c r="AK58" s="29"/>
      <c r="AL58" s="29"/>
      <c r="AM58" s="29"/>
      <c r="AN58" s="30"/>
      <c r="AO58" s="29"/>
      <c r="AP58" s="29"/>
      <c r="AQ58" s="29"/>
      <c r="AR58" s="29"/>
      <c r="AS58" s="29"/>
      <c r="AT58" s="29"/>
      <c r="AU58" s="30"/>
      <c r="BC58" s="31"/>
      <c r="BD58" s="32"/>
      <c r="BG58" s="32"/>
    </row>
    <row r="59" spans="1:59" s="22" customFormat="1" x14ac:dyDescent="0.3">
      <c r="B59" s="134"/>
      <c r="AA59" s="29"/>
      <c r="AB59" s="29"/>
      <c r="AC59" s="29"/>
      <c r="AD59" s="29"/>
      <c r="AE59" s="29"/>
      <c r="AF59" s="29"/>
      <c r="AG59" s="30"/>
      <c r="AH59" s="29"/>
      <c r="AI59" s="29"/>
      <c r="AJ59" s="29"/>
      <c r="AK59" s="29"/>
      <c r="AL59" s="29"/>
      <c r="AM59" s="29"/>
      <c r="AN59" s="30"/>
      <c r="AO59" s="29"/>
      <c r="AP59" s="29"/>
      <c r="AQ59" s="29"/>
      <c r="AR59" s="29"/>
      <c r="AS59" s="29"/>
      <c r="AT59" s="29"/>
      <c r="AU59" s="30"/>
      <c r="BC59" s="31"/>
      <c r="BD59" s="32"/>
      <c r="BE59" s="36"/>
      <c r="BF59" s="36"/>
      <c r="BG59" s="32"/>
    </row>
    <row r="60" spans="1:59" s="22" customFormat="1" x14ac:dyDescent="0.3">
      <c r="B60" s="134"/>
      <c r="AA60" s="29"/>
      <c r="AB60" s="29"/>
      <c r="AC60" s="29"/>
      <c r="AD60" s="29"/>
      <c r="AE60" s="29"/>
      <c r="AF60" s="29"/>
      <c r="AG60" s="30"/>
      <c r="AH60" s="29"/>
      <c r="AI60" s="29"/>
      <c r="AJ60" s="29"/>
      <c r="AK60" s="29"/>
      <c r="AL60" s="29"/>
      <c r="AM60" s="29"/>
      <c r="AN60" s="30"/>
      <c r="AO60" s="29"/>
      <c r="AP60" s="29"/>
      <c r="AQ60" s="29"/>
      <c r="AR60" s="29"/>
      <c r="AS60" s="29"/>
      <c r="AT60" s="29"/>
      <c r="AU60" s="30"/>
      <c r="BC60" s="31"/>
      <c r="BD60" s="32"/>
      <c r="BE60" s="37"/>
      <c r="BF60" s="37"/>
      <c r="BG60" s="32"/>
    </row>
    <row r="61" spans="1:59" s="22" customFormat="1" x14ac:dyDescent="0.3">
      <c r="B61" s="134"/>
      <c r="AA61" s="29"/>
      <c r="AB61" s="29"/>
      <c r="AC61" s="29"/>
      <c r="AD61" s="29"/>
      <c r="AE61" s="29"/>
      <c r="AF61" s="29"/>
      <c r="AG61" s="30"/>
      <c r="AH61" s="29"/>
      <c r="AI61" s="29"/>
      <c r="AJ61" s="29"/>
      <c r="AK61" s="29"/>
      <c r="AL61" s="29"/>
      <c r="AM61" s="29"/>
      <c r="AN61" s="30"/>
      <c r="AO61" s="29"/>
      <c r="AP61" s="29"/>
      <c r="AQ61" s="29"/>
      <c r="AR61" s="29"/>
      <c r="AS61" s="29"/>
      <c r="AT61" s="29"/>
      <c r="AU61" s="30"/>
      <c r="BC61" s="31"/>
      <c r="BD61" s="32"/>
      <c r="BE61" s="36"/>
      <c r="BF61" s="36"/>
      <c r="BG61" s="32"/>
    </row>
    <row r="62" spans="1:59" s="22" customFormat="1" x14ac:dyDescent="0.3">
      <c r="B62" s="134"/>
      <c r="AA62" s="29"/>
      <c r="AB62" s="29"/>
      <c r="AC62" s="29"/>
      <c r="AD62" s="29"/>
      <c r="AE62" s="29"/>
      <c r="AF62" s="29"/>
      <c r="AG62" s="30"/>
      <c r="AH62" s="29"/>
      <c r="AI62" s="29"/>
      <c r="AJ62" s="29"/>
      <c r="AK62" s="29"/>
      <c r="AL62" s="29"/>
      <c r="AM62" s="29"/>
      <c r="AN62" s="30"/>
      <c r="AO62" s="29"/>
      <c r="AP62" s="29"/>
      <c r="AQ62" s="29"/>
      <c r="AR62" s="29"/>
      <c r="AS62" s="29"/>
      <c r="AT62" s="29"/>
      <c r="AU62" s="30"/>
      <c r="BC62" s="31"/>
      <c r="BD62" s="32"/>
      <c r="BE62" s="36"/>
      <c r="BF62" s="36"/>
      <c r="BG62" s="72"/>
    </row>
    <row r="63" spans="1:59" s="22" customFormat="1" x14ac:dyDescent="0.3">
      <c r="B63" s="134"/>
      <c r="AA63" s="29"/>
      <c r="AB63" s="29"/>
      <c r="AC63" s="29"/>
      <c r="AD63" s="29"/>
      <c r="AE63" s="29"/>
      <c r="AF63" s="29"/>
      <c r="AG63" s="30"/>
      <c r="AH63" s="29"/>
      <c r="AI63" s="29"/>
      <c r="AJ63" s="29"/>
      <c r="AK63" s="29"/>
      <c r="AL63" s="29"/>
      <c r="AM63" s="29"/>
      <c r="AN63" s="30"/>
      <c r="AO63" s="29"/>
      <c r="AP63" s="29"/>
      <c r="AQ63" s="29"/>
      <c r="AR63" s="29"/>
      <c r="AS63" s="29"/>
      <c r="AT63" s="29"/>
      <c r="AU63" s="30"/>
      <c r="BC63" s="31"/>
      <c r="BD63" s="32"/>
      <c r="BG63" s="73"/>
    </row>
    <row r="64" spans="1:59" s="22" customFormat="1" x14ac:dyDescent="0.3">
      <c r="B64" s="134"/>
      <c r="AA64" s="29"/>
      <c r="AB64" s="29"/>
      <c r="AC64" s="29"/>
      <c r="AD64" s="29"/>
      <c r="AE64" s="29"/>
      <c r="AF64" s="29"/>
      <c r="AG64" s="30"/>
      <c r="AH64" s="29"/>
      <c r="AI64" s="29"/>
      <c r="AJ64" s="29"/>
      <c r="AK64" s="29"/>
      <c r="AL64" s="29"/>
      <c r="AM64" s="29"/>
      <c r="AN64" s="30"/>
      <c r="AO64" s="29"/>
      <c r="AP64" s="29"/>
      <c r="AQ64" s="29"/>
      <c r="AR64" s="29"/>
      <c r="AS64" s="29"/>
      <c r="AT64" s="29"/>
      <c r="AU64" s="30"/>
      <c r="BC64" s="31"/>
      <c r="BD64" s="32"/>
      <c r="BG64" s="40"/>
    </row>
    <row r="65" spans="2:59" s="22" customFormat="1" x14ac:dyDescent="0.3">
      <c r="B65" s="134"/>
      <c r="AA65" s="29"/>
      <c r="AB65" s="29"/>
      <c r="AC65" s="29"/>
      <c r="AD65" s="29"/>
      <c r="AE65" s="29"/>
      <c r="AF65" s="29"/>
      <c r="AG65" s="30"/>
      <c r="AH65" s="29"/>
      <c r="AI65" s="29"/>
      <c r="AJ65" s="29"/>
      <c r="AK65" s="29"/>
      <c r="AL65" s="29"/>
      <c r="AM65" s="29"/>
      <c r="AN65" s="30"/>
      <c r="AO65" s="29"/>
      <c r="AP65" s="29"/>
      <c r="AQ65" s="29"/>
      <c r="AR65" s="29"/>
      <c r="AS65" s="29"/>
      <c r="AT65" s="29"/>
      <c r="AU65" s="30"/>
      <c r="BC65" s="31"/>
      <c r="BD65" s="32"/>
      <c r="BG65" s="40"/>
    </row>
    <row r="66" spans="2:59" s="22" customFormat="1" x14ac:dyDescent="0.3">
      <c r="B66" s="134"/>
      <c r="AA66" s="29"/>
      <c r="AB66" s="29"/>
      <c r="AC66" s="29"/>
      <c r="AD66" s="29"/>
      <c r="AE66" s="29"/>
      <c r="AF66" s="29"/>
      <c r="AG66" s="30"/>
      <c r="AH66" s="29"/>
      <c r="AI66" s="29"/>
      <c r="AJ66" s="29"/>
      <c r="AK66" s="29"/>
      <c r="AL66" s="29"/>
      <c r="AM66" s="29"/>
      <c r="AN66" s="30"/>
      <c r="AO66" s="29"/>
      <c r="AP66" s="29"/>
      <c r="AQ66" s="29"/>
      <c r="AR66" s="29"/>
      <c r="AS66" s="29"/>
      <c r="AT66" s="29"/>
      <c r="AU66" s="30"/>
      <c r="BC66" s="31"/>
      <c r="BD66" s="32"/>
      <c r="BG66" s="32"/>
    </row>
    <row r="67" spans="2:59" s="22" customFormat="1" x14ac:dyDescent="0.3">
      <c r="B67" s="134"/>
      <c r="AA67" s="29"/>
      <c r="AB67" s="29"/>
      <c r="AC67" s="29"/>
      <c r="AD67" s="29"/>
      <c r="AE67" s="29"/>
      <c r="AF67" s="29"/>
      <c r="AG67" s="30"/>
      <c r="AH67" s="29"/>
      <c r="AI67" s="29"/>
      <c r="AJ67" s="29"/>
      <c r="AK67" s="29"/>
      <c r="AL67" s="29"/>
      <c r="AM67" s="29"/>
      <c r="AN67" s="30"/>
      <c r="AO67" s="29"/>
      <c r="AP67" s="29"/>
      <c r="AQ67" s="29"/>
      <c r="AR67" s="29"/>
      <c r="AS67" s="29"/>
      <c r="AT67" s="29"/>
      <c r="AU67" s="30"/>
      <c r="BC67" s="31"/>
      <c r="BD67" s="32"/>
      <c r="BG67" s="32"/>
    </row>
    <row r="68" spans="2:59" s="22" customFormat="1" x14ac:dyDescent="0.3">
      <c r="B68" s="134"/>
      <c r="AA68" s="29"/>
      <c r="AB68" s="29"/>
      <c r="AC68" s="29"/>
      <c r="AD68" s="29"/>
      <c r="AE68" s="29"/>
      <c r="AF68" s="29"/>
      <c r="AG68" s="30"/>
      <c r="AH68" s="29"/>
      <c r="AI68" s="29"/>
      <c r="AJ68" s="29"/>
      <c r="AK68" s="29"/>
      <c r="AL68" s="29"/>
      <c r="AM68" s="29"/>
      <c r="AN68" s="30"/>
      <c r="AO68" s="29"/>
      <c r="AP68" s="29"/>
      <c r="AQ68" s="29"/>
      <c r="AR68" s="29"/>
      <c r="AS68" s="29"/>
      <c r="AT68" s="29"/>
      <c r="AU68" s="30"/>
      <c r="BC68" s="31"/>
      <c r="BD68" s="32"/>
      <c r="BG68" s="32"/>
    </row>
    <row r="69" spans="2:59" s="22" customFormat="1" x14ac:dyDescent="0.3">
      <c r="B69" s="134"/>
      <c r="AA69" s="29"/>
      <c r="AB69" s="29"/>
      <c r="AC69" s="29"/>
      <c r="AD69" s="29"/>
      <c r="AE69" s="29"/>
      <c r="AF69" s="29"/>
      <c r="AG69" s="30"/>
      <c r="AH69" s="29"/>
      <c r="AI69" s="29"/>
      <c r="AJ69" s="29"/>
      <c r="AK69" s="29"/>
      <c r="AL69" s="29"/>
      <c r="AM69" s="29"/>
      <c r="AN69" s="30"/>
      <c r="AO69" s="29"/>
      <c r="AP69" s="29"/>
      <c r="AQ69" s="29"/>
      <c r="AR69" s="29"/>
      <c r="AS69" s="29"/>
      <c r="AT69" s="29"/>
      <c r="AU69" s="30"/>
      <c r="BC69" s="31"/>
      <c r="BD69" s="32"/>
      <c r="BG69" s="32"/>
    </row>
    <row r="70" spans="2:59" s="22" customFormat="1" x14ac:dyDescent="0.3">
      <c r="B70" s="134"/>
      <c r="AA70" s="29"/>
      <c r="AB70" s="29"/>
      <c r="AC70" s="29"/>
      <c r="AD70" s="29"/>
      <c r="AE70" s="29"/>
      <c r="AF70" s="29"/>
      <c r="AG70" s="30"/>
      <c r="AH70" s="29"/>
      <c r="AI70" s="29"/>
      <c r="AJ70" s="29"/>
      <c r="AK70" s="29"/>
      <c r="AL70" s="29"/>
      <c r="AM70" s="29"/>
      <c r="AN70" s="30"/>
      <c r="AO70" s="29"/>
      <c r="AP70" s="29"/>
      <c r="AQ70" s="29"/>
      <c r="AR70" s="29"/>
      <c r="AS70" s="29"/>
      <c r="AT70" s="29"/>
      <c r="AU70" s="30"/>
      <c r="BC70" s="31"/>
      <c r="BD70" s="32"/>
      <c r="BG70" s="32"/>
    </row>
    <row r="71" spans="2:59" s="22" customFormat="1" x14ac:dyDescent="0.3">
      <c r="B71" s="134"/>
      <c r="AA71" s="29"/>
      <c r="AB71" s="29"/>
      <c r="AC71" s="29"/>
      <c r="AD71" s="29"/>
      <c r="AE71" s="29"/>
      <c r="AF71" s="29"/>
      <c r="AG71" s="30"/>
      <c r="AH71" s="29"/>
      <c r="AI71" s="29"/>
      <c r="AJ71" s="29"/>
      <c r="AK71" s="29"/>
      <c r="AL71" s="29"/>
      <c r="AM71" s="29"/>
      <c r="AN71" s="30"/>
      <c r="AO71" s="29"/>
      <c r="AP71" s="29"/>
      <c r="AQ71" s="29"/>
      <c r="AR71" s="29"/>
      <c r="AS71" s="29"/>
      <c r="AT71" s="29"/>
      <c r="AU71" s="30"/>
      <c r="BC71" s="31"/>
      <c r="BD71" s="32"/>
      <c r="BG71" s="32"/>
    </row>
    <row r="72" spans="2:59" s="22" customFormat="1" x14ac:dyDescent="0.3">
      <c r="B72" s="134"/>
      <c r="AA72" s="29"/>
      <c r="AB72" s="29"/>
      <c r="AC72" s="29"/>
      <c r="AD72" s="29"/>
      <c r="AE72" s="29"/>
      <c r="AF72" s="29"/>
      <c r="AG72" s="30"/>
      <c r="AH72" s="29"/>
      <c r="AI72" s="29"/>
      <c r="AJ72" s="29"/>
      <c r="AK72" s="29"/>
      <c r="AL72" s="29"/>
      <c r="AM72" s="29"/>
      <c r="AN72" s="30"/>
      <c r="AO72" s="29"/>
      <c r="AP72" s="29"/>
      <c r="AQ72" s="29"/>
      <c r="AR72" s="29"/>
      <c r="AS72" s="29"/>
      <c r="AT72" s="29"/>
      <c r="AU72" s="30"/>
      <c r="BC72" s="31"/>
      <c r="BD72" s="32"/>
      <c r="BG72" s="32"/>
    </row>
    <row r="73" spans="2:59" s="22" customFormat="1" x14ac:dyDescent="0.3">
      <c r="B73" s="134"/>
      <c r="AA73" s="29"/>
      <c r="AB73" s="29"/>
      <c r="AC73" s="29"/>
      <c r="AD73" s="29"/>
      <c r="AE73" s="29"/>
      <c r="AF73" s="29"/>
      <c r="AG73" s="30"/>
      <c r="AH73" s="29"/>
      <c r="AI73" s="29"/>
      <c r="AJ73" s="29"/>
      <c r="AK73" s="29"/>
      <c r="AL73" s="29"/>
      <c r="AM73" s="29"/>
      <c r="AN73" s="30"/>
      <c r="AO73" s="29"/>
      <c r="AP73" s="29"/>
      <c r="AQ73" s="29"/>
      <c r="AR73" s="29"/>
      <c r="AS73" s="29"/>
      <c r="AT73" s="29"/>
      <c r="AU73" s="30"/>
      <c r="BC73" s="31"/>
      <c r="BD73" s="32"/>
      <c r="BE73" s="38"/>
      <c r="BF73" s="38"/>
      <c r="BG73" s="32"/>
    </row>
    <row r="74" spans="2:59" s="22" customFormat="1" x14ac:dyDescent="0.3">
      <c r="B74" s="134"/>
      <c r="AA74" s="29"/>
      <c r="AB74" s="29"/>
      <c r="AC74" s="29"/>
      <c r="AD74" s="29"/>
      <c r="AE74" s="29"/>
      <c r="AF74" s="29"/>
      <c r="AG74" s="30"/>
      <c r="AH74" s="29"/>
      <c r="AI74" s="29"/>
      <c r="AJ74" s="29"/>
      <c r="AK74" s="29"/>
      <c r="AL74" s="29"/>
      <c r="AM74" s="29"/>
      <c r="AN74" s="30"/>
      <c r="AO74" s="29"/>
      <c r="AP74" s="29"/>
      <c r="AQ74" s="29"/>
      <c r="AR74" s="29"/>
      <c r="AS74" s="29"/>
      <c r="AT74" s="29"/>
      <c r="AU74" s="30"/>
      <c r="BC74" s="31"/>
      <c r="BD74" s="32"/>
      <c r="BG74" s="32"/>
    </row>
    <row r="75" spans="2:59" s="22" customFormat="1" x14ac:dyDescent="0.3">
      <c r="B75" s="134"/>
      <c r="AA75" s="29"/>
      <c r="AB75" s="29"/>
      <c r="AC75" s="29"/>
      <c r="AD75" s="29"/>
      <c r="AE75" s="29"/>
      <c r="AF75" s="29"/>
      <c r="AG75" s="30"/>
      <c r="AH75" s="29"/>
      <c r="AI75" s="29"/>
      <c r="AJ75" s="29"/>
      <c r="AK75" s="29"/>
      <c r="AL75" s="29"/>
      <c r="AM75" s="29"/>
      <c r="AN75" s="30"/>
      <c r="AO75" s="29"/>
      <c r="AP75" s="29"/>
      <c r="AQ75" s="29"/>
      <c r="AR75" s="29"/>
      <c r="AS75" s="29"/>
      <c r="AT75" s="29"/>
      <c r="AU75" s="30"/>
      <c r="BC75" s="31"/>
      <c r="BD75" s="32"/>
      <c r="BG75" s="32"/>
    </row>
    <row r="76" spans="2:59" s="22" customFormat="1" x14ac:dyDescent="0.3">
      <c r="B76" s="134"/>
      <c r="AA76" s="29"/>
      <c r="AB76" s="29"/>
      <c r="AC76" s="29"/>
      <c r="AD76" s="29"/>
      <c r="AE76" s="29"/>
      <c r="AF76" s="29"/>
      <c r="AG76" s="30"/>
      <c r="AH76" s="29"/>
      <c r="AI76" s="29"/>
      <c r="AJ76" s="29"/>
      <c r="AK76" s="29"/>
      <c r="AL76" s="29"/>
      <c r="AM76" s="29"/>
      <c r="AN76" s="30"/>
      <c r="AO76" s="29"/>
      <c r="AP76" s="29"/>
      <c r="AQ76" s="29"/>
      <c r="AR76" s="29"/>
      <c r="AS76" s="29"/>
      <c r="AT76" s="29"/>
      <c r="AU76" s="30"/>
      <c r="BC76" s="31"/>
      <c r="BD76" s="32"/>
      <c r="BE76" s="36"/>
      <c r="BF76" s="36"/>
      <c r="BG76" s="71"/>
    </row>
    <row r="77" spans="2:59" s="22" customFormat="1" x14ac:dyDescent="0.3">
      <c r="B77" s="134"/>
      <c r="AA77" s="29"/>
      <c r="AB77" s="29"/>
      <c r="AC77" s="29"/>
      <c r="AD77" s="29"/>
      <c r="AE77" s="29"/>
      <c r="AF77" s="29"/>
      <c r="AG77" s="30"/>
      <c r="AH77" s="29"/>
      <c r="AI77" s="29"/>
      <c r="AJ77" s="29"/>
      <c r="AK77" s="29"/>
      <c r="AL77" s="29"/>
      <c r="AM77" s="29"/>
      <c r="AN77" s="30"/>
      <c r="AO77" s="29"/>
      <c r="AP77" s="29"/>
      <c r="AQ77" s="29"/>
      <c r="AR77" s="29"/>
      <c r="AS77" s="29"/>
      <c r="AT77" s="29"/>
      <c r="AU77" s="30"/>
      <c r="BC77" s="31"/>
      <c r="BD77" s="32"/>
      <c r="BG77" s="32"/>
    </row>
    <row r="78" spans="2:59" s="22" customFormat="1" x14ac:dyDescent="0.3">
      <c r="B78" s="134"/>
      <c r="AA78" s="29"/>
      <c r="AB78" s="29"/>
      <c r="AC78" s="29"/>
      <c r="AD78" s="29"/>
      <c r="AE78" s="29"/>
      <c r="AF78" s="29"/>
      <c r="AG78" s="30"/>
      <c r="AH78" s="29"/>
      <c r="AI78" s="29"/>
      <c r="AJ78" s="29"/>
      <c r="AK78" s="29"/>
      <c r="AL78" s="29"/>
      <c r="AM78" s="29"/>
      <c r="AN78" s="30"/>
      <c r="AO78" s="29"/>
      <c r="AP78" s="29"/>
      <c r="AQ78" s="29"/>
      <c r="AR78" s="29"/>
      <c r="AS78" s="29"/>
      <c r="AT78" s="29"/>
      <c r="AU78" s="30"/>
      <c r="BC78" s="31"/>
      <c r="BD78" s="32"/>
      <c r="BG78" s="32"/>
    </row>
    <row r="79" spans="2:59" s="22" customFormat="1" x14ac:dyDescent="0.3">
      <c r="B79" s="134"/>
      <c r="AA79" s="29"/>
      <c r="AB79" s="29"/>
      <c r="AC79" s="29"/>
      <c r="AD79" s="29"/>
      <c r="AE79" s="29"/>
      <c r="AF79" s="29"/>
      <c r="AG79" s="30"/>
      <c r="AH79" s="29"/>
      <c r="AI79" s="29"/>
      <c r="AJ79" s="29"/>
      <c r="AK79" s="29"/>
      <c r="AL79" s="29"/>
      <c r="AM79" s="29"/>
      <c r="AN79" s="30"/>
      <c r="AO79" s="29"/>
      <c r="AP79" s="29"/>
      <c r="AQ79" s="29"/>
      <c r="AR79" s="29"/>
      <c r="AS79" s="29"/>
      <c r="AT79" s="29"/>
      <c r="AU79" s="30"/>
      <c r="BC79" s="31"/>
      <c r="BD79" s="32"/>
      <c r="BG79" s="72"/>
    </row>
    <row r="80" spans="2:59" s="22" customFormat="1" x14ac:dyDescent="0.3">
      <c r="B80" s="134"/>
      <c r="AA80" s="29"/>
      <c r="AB80" s="29"/>
      <c r="AC80" s="29"/>
      <c r="AD80" s="29"/>
      <c r="AE80" s="29"/>
      <c r="AF80" s="29"/>
      <c r="AG80" s="30"/>
      <c r="AH80" s="29"/>
      <c r="AI80" s="29"/>
      <c r="AJ80" s="29"/>
      <c r="AK80" s="29"/>
      <c r="AL80" s="29"/>
      <c r="AM80" s="29"/>
      <c r="AN80" s="30"/>
      <c r="AO80" s="29"/>
      <c r="AP80" s="29"/>
      <c r="AQ80" s="29"/>
      <c r="AR80" s="29"/>
      <c r="AS80" s="29"/>
      <c r="AT80" s="29"/>
      <c r="AU80" s="30"/>
      <c r="BC80" s="31"/>
      <c r="BD80" s="32"/>
      <c r="BG80" s="32"/>
    </row>
    <row r="81" spans="2:59" s="22" customFormat="1" x14ac:dyDescent="0.3">
      <c r="B81" s="134"/>
      <c r="AA81" s="29"/>
      <c r="AB81" s="29"/>
      <c r="AC81" s="29"/>
      <c r="AD81" s="29"/>
      <c r="AE81" s="29"/>
      <c r="AF81" s="29"/>
      <c r="AG81" s="30"/>
      <c r="AH81" s="29"/>
      <c r="AI81" s="29"/>
      <c r="AJ81" s="29"/>
      <c r="AK81" s="29"/>
      <c r="AL81" s="29"/>
      <c r="AM81" s="29"/>
      <c r="AN81" s="30"/>
      <c r="AO81" s="29"/>
      <c r="AP81" s="29"/>
      <c r="AQ81" s="29"/>
      <c r="AR81" s="29"/>
      <c r="AS81" s="29"/>
      <c r="AT81" s="29"/>
      <c r="AU81" s="30"/>
      <c r="BC81" s="31"/>
      <c r="BD81" s="32"/>
      <c r="BG81" s="32"/>
    </row>
    <row r="82" spans="2:59" s="22" customFormat="1" x14ac:dyDescent="0.3">
      <c r="B82" s="134"/>
      <c r="AA82" s="29"/>
      <c r="AB82" s="29"/>
      <c r="AC82" s="29"/>
      <c r="AD82" s="29"/>
      <c r="AE82" s="29"/>
      <c r="AF82" s="29"/>
      <c r="AG82" s="30"/>
      <c r="AH82" s="29"/>
      <c r="AI82" s="29"/>
      <c r="AJ82" s="29"/>
      <c r="AK82" s="29"/>
      <c r="AL82" s="29"/>
      <c r="AM82" s="29"/>
      <c r="AN82" s="30"/>
      <c r="AO82" s="29"/>
      <c r="AP82" s="29"/>
      <c r="AQ82" s="29"/>
      <c r="AR82" s="29"/>
      <c r="AS82" s="29"/>
      <c r="AT82" s="29"/>
      <c r="AU82" s="30"/>
      <c r="BC82" s="31"/>
      <c r="BD82" s="32"/>
      <c r="BG82" s="32"/>
    </row>
    <row r="83" spans="2:59" s="22" customFormat="1" x14ac:dyDescent="0.3">
      <c r="B83" s="134"/>
      <c r="AA83" s="29"/>
      <c r="AB83" s="29"/>
      <c r="AC83" s="29"/>
      <c r="AD83" s="29"/>
      <c r="AE83" s="29"/>
      <c r="AF83" s="29"/>
      <c r="AG83" s="30"/>
      <c r="AH83" s="29"/>
      <c r="AI83" s="29"/>
      <c r="AJ83" s="29"/>
      <c r="AK83" s="29"/>
      <c r="AL83" s="29"/>
      <c r="AM83" s="29"/>
      <c r="AN83" s="30"/>
      <c r="AO83" s="29"/>
      <c r="AP83" s="29"/>
      <c r="AQ83" s="29"/>
      <c r="AR83" s="29"/>
      <c r="AS83" s="29"/>
      <c r="AT83" s="29"/>
      <c r="AU83" s="30"/>
      <c r="BC83" s="31"/>
      <c r="BD83" s="32"/>
      <c r="BG83" s="32"/>
    </row>
    <row r="84" spans="2:59" s="22" customFormat="1" x14ac:dyDescent="0.3">
      <c r="B84" s="134"/>
      <c r="AA84" s="29"/>
      <c r="AB84" s="29"/>
      <c r="AC84" s="29"/>
      <c r="AD84" s="29"/>
      <c r="AE84" s="29"/>
      <c r="AF84" s="29"/>
      <c r="AG84" s="30"/>
      <c r="AH84" s="29"/>
      <c r="AI84" s="29"/>
      <c r="AJ84" s="29"/>
      <c r="AK84" s="29"/>
      <c r="AL84" s="29"/>
      <c r="AM84" s="29"/>
      <c r="AN84" s="30"/>
      <c r="AO84" s="29"/>
      <c r="AP84" s="29"/>
      <c r="AQ84" s="29"/>
      <c r="AR84" s="29"/>
      <c r="AS84" s="29"/>
      <c r="AT84" s="29"/>
      <c r="AU84" s="30"/>
      <c r="BC84" s="31"/>
      <c r="BD84" s="32"/>
      <c r="BG84" s="41"/>
    </row>
    <row r="85" spans="2:59" s="22" customFormat="1" x14ac:dyDescent="0.3">
      <c r="B85" s="134"/>
      <c r="AA85" s="29"/>
      <c r="AB85" s="29"/>
      <c r="AC85" s="29"/>
      <c r="AD85" s="29"/>
      <c r="AE85" s="29"/>
      <c r="AF85" s="29"/>
      <c r="AG85" s="30"/>
      <c r="AH85" s="29"/>
      <c r="AI85" s="29"/>
      <c r="AJ85" s="29"/>
      <c r="AK85" s="29"/>
      <c r="AL85" s="29"/>
      <c r="AM85" s="29"/>
      <c r="AN85" s="30"/>
      <c r="AO85" s="29"/>
      <c r="AP85" s="29"/>
      <c r="AQ85" s="29"/>
      <c r="AR85" s="29"/>
      <c r="AS85" s="29"/>
      <c r="AT85" s="29"/>
      <c r="AU85" s="30"/>
      <c r="BC85" s="31"/>
      <c r="BD85" s="32"/>
      <c r="BG85" s="41"/>
    </row>
    <row r="86" spans="2:59" s="22" customFormat="1" x14ac:dyDescent="0.3">
      <c r="B86" s="134"/>
      <c r="AA86" s="29"/>
      <c r="AB86" s="29"/>
      <c r="AC86" s="29"/>
      <c r="AD86" s="29"/>
      <c r="AE86" s="29"/>
      <c r="AF86" s="29"/>
      <c r="AG86" s="30"/>
      <c r="AH86" s="29"/>
      <c r="AI86" s="29"/>
      <c r="AJ86" s="29"/>
      <c r="AK86" s="29"/>
      <c r="AL86" s="29"/>
      <c r="AM86" s="29"/>
      <c r="AN86" s="30"/>
      <c r="AO86" s="29"/>
      <c r="AP86" s="29"/>
      <c r="AQ86" s="29"/>
      <c r="AR86" s="29"/>
      <c r="AS86" s="29"/>
      <c r="AT86" s="29"/>
      <c r="AU86" s="30"/>
      <c r="BC86" s="31"/>
      <c r="BD86" s="32"/>
      <c r="BG86" s="41"/>
    </row>
    <row r="87" spans="2:59" s="22" customFormat="1" x14ac:dyDescent="0.3">
      <c r="B87" s="134"/>
      <c r="AA87" s="29"/>
      <c r="AB87" s="29"/>
      <c r="AC87" s="29"/>
      <c r="AD87" s="29"/>
      <c r="AE87" s="29"/>
      <c r="AF87" s="29"/>
      <c r="AG87" s="30"/>
      <c r="AH87" s="29"/>
      <c r="AI87" s="29"/>
      <c r="AJ87" s="29"/>
      <c r="AK87" s="29"/>
      <c r="AL87" s="29"/>
      <c r="AM87" s="29"/>
      <c r="AN87" s="30"/>
      <c r="AO87" s="29"/>
      <c r="AP87" s="29"/>
      <c r="AQ87" s="29"/>
      <c r="AR87" s="29"/>
      <c r="AS87" s="29"/>
      <c r="AT87" s="29"/>
      <c r="AU87" s="30"/>
      <c r="BC87" s="31"/>
      <c r="BD87" s="32"/>
      <c r="BG87" s="32"/>
    </row>
    <row r="88" spans="2:59" s="22" customFormat="1" x14ac:dyDescent="0.3">
      <c r="B88" s="134"/>
      <c r="AA88" s="29"/>
      <c r="AB88" s="29"/>
      <c r="AC88" s="29"/>
      <c r="AD88" s="29"/>
      <c r="AE88" s="29"/>
      <c r="AF88" s="29"/>
      <c r="AG88" s="30"/>
      <c r="AH88" s="29"/>
      <c r="AI88" s="29"/>
      <c r="AJ88" s="29"/>
      <c r="AK88" s="29"/>
      <c r="AL88" s="29"/>
      <c r="AM88" s="29"/>
      <c r="AN88" s="30"/>
      <c r="AO88" s="29"/>
      <c r="AP88" s="29"/>
      <c r="AQ88" s="29"/>
      <c r="AR88" s="29"/>
      <c r="AS88" s="29"/>
      <c r="AT88" s="29"/>
      <c r="AU88" s="30"/>
      <c r="BC88" s="31"/>
      <c r="BD88" s="32"/>
      <c r="BG88" s="32"/>
    </row>
    <row r="89" spans="2:59" s="22" customFormat="1" x14ac:dyDescent="0.3">
      <c r="B89" s="134"/>
      <c r="AA89" s="29"/>
      <c r="AB89" s="29"/>
      <c r="AC89" s="29"/>
      <c r="AD89" s="29"/>
      <c r="AE89" s="29"/>
      <c r="AF89" s="29"/>
      <c r="AG89" s="30"/>
      <c r="AH89" s="29"/>
      <c r="AI89" s="29"/>
      <c r="AJ89" s="29"/>
      <c r="AK89" s="29"/>
      <c r="AL89" s="29"/>
      <c r="AM89" s="29"/>
      <c r="AN89" s="30"/>
      <c r="AO89" s="29"/>
      <c r="AP89" s="29"/>
      <c r="AQ89" s="29"/>
      <c r="AR89" s="29"/>
      <c r="AS89" s="29"/>
      <c r="AT89" s="29"/>
      <c r="AU89" s="30"/>
      <c r="BC89" s="31"/>
      <c r="BD89" s="32"/>
      <c r="BG89" s="32"/>
    </row>
    <row r="90" spans="2:59" s="22" customFormat="1" x14ac:dyDescent="0.3">
      <c r="B90" s="134"/>
      <c r="AA90" s="29"/>
      <c r="AB90" s="29"/>
      <c r="AC90" s="29"/>
      <c r="AD90" s="29"/>
      <c r="AE90" s="29"/>
      <c r="AF90" s="29"/>
      <c r="AG90" s="30"/>
      <c r="AH90" s="29"/>
      <c r="AI90" s="29"/>
      <c r="AJ90" s="29"/>
      <c r="AK90" s="29"/>
      <c r="AL90" s="29"/>
      <c r="AM90" s="29"/>
      <c r="AN90" s="30"/>
      <c r="AO90" s="29"/>
      <c r="AP90" s="29"/>
      <c r="AQ90" s="29"/>
      <c r="AR90" s="29"/>
      <c r="AS90" s="29"/>
      <c r="AT90" s="29"/>
      <c r="AU90" s="30"/>
      <c r="BC90" s="31"/>
      <c r="BD90" s="32"/>
      <c r="BG90" s="32"/>
    </row>
    <row r="91" spans="2:59" s="22" customFormat="1" x14ac:dyDescent="0.3">
      <c r="B91" s="134"/>
      <c r="AA91" s="29"/>
      <c r="AB91" s="29"/>
      <c r="AC91" s="29"/>
      <c r="AD91" s="29"/>
      <c r="AE91" s="29"/>
      <c r="AF91" s="29"/>
      <c r="AG91" s="30"/>
      <c r="AH91" s="29"/>
      <c r="AI91" s="29"/>
      <c r="AJ91" s="29"/>
      <c r="AK91" s="29"/>
      <c r="AL91" s="29"/>
      <c r="AM91" s="29"/>
      <c r="AN91" s="30"/>
      <c r="AO91" s="29"/>
      <c r="AP91" s="29"/>
      <c r="AQ91" s="29"/>
      <c r="AR91" s="29"/>
      <c r="AS91" s="29"/>
      <c r="AT91" s="29"/>
      <c r="AU91" s="30"/>
      <c r="BC91" s="31"/>
      <c r="BD91" s="32"/>
      <c r="BG91" s="32"/>
    </row>
    <row r="92" spans="2:59" s="22" customFormat="1" x14ac:dyDescent="0.3">
      <c r="B92" s="134"/>
      <c r="AA92" s="29"/>
      <c r="AB92" s="29"/>
      <c r="AC92" s="29"/>
      <c r="AD92" s="29"/>
      <c r="AE92" s="29"/>
      <c r="AF92" s="29"/>
      <c r="AG92" s="30"/>
      <c r="AH92" s="29"/>
      <c r="AI92" s="29"/>
      <c r="AJ92" s="29"/>
      <c r="AK92" s="29"/>
      <c r="AL92" s="29"/>
      <c r="AM92" s="29"/>
      <c r="AN92" s="30"/>
      <c r="AO92" s="29"/>
      <c r="AP92" s="29"/>
      <c r="AQ92" s="29"/>
      <c r="AR92" s="29"/>
      <c r="AS92" s="29"/>
      <c r="AT92" s="29"/>
      <c r="AU92" s="30"/>
      <c r="BC92" s="31"/>
      <c r="BD92" s="32"/>
      <c r="BG92" s="32"/>
    </row>
    <row r="93" spans="2:59" s="22" customFormat="1" x14ac:dyDescent="0.3">
      <c r="B93" s="134"/>
      <c r="AA93" s="29"/>
      <c r="AB93" s="29"/>
      <c r="AC93" s="29"/>
      <c r="AD93" s="29"/>
      <c r="AE93" s="29"/>
      <c r="AF93" s="29"/>
      <c r="AG93" s="30"/>
      <c r="AH93" s="29"/>
      <c r="AI93" s="29"/>
      <c r="AJ93" s="29"/>
      <c r="AK93" s="29"/>
      <c r="AL93" s="29"/>
      <c r="AM93" s="29"/>
      <c r="AN93" s="30"/>
      <c r="AO93" s="29"/>
      <c r="AP93" s="29"/>
      <c r="AQ93" s="29"/>
      <c r="AR93" s="29"/>
      <c r="AS93" s="29"/>
      <c r="AT93" s="29"/>
      <c r="AU93" s="30"/>
      <c r="BC93" s="31"/>
      <c r="BD93" s="32"/>
      <c r="BG93" s="32"/>
    </row>
    <row r="94" spans="2:59" s="22" customFormat="1" x14ac:dyDescent="0.3">
      <c r="B94" s="134"/>
      <c r="AA94" s="29"/>
      <c r="AB94" s="29"/>
      <c r="AC94" s="29"/>
      <c r="AD94" s="29"/>
      <c r="AE94" s="29"/>
      <c r="AF94" s="29"/>
      <c r="AG94" s="30"/>
      <c r="AH94" s="29"/>
      <c r="AI94" s="29"/>
      <c r="AJ94" s="29"/>
      <c r="AK94" s="29"/>
      <c r="AL94" s="29"/>
      <c r="AM94" s="29"/>
      <c r="AN94" s="30"/>
      <c r="AO94" s="29"/>
      <c r="AP94" s="29"/>
      <c r="AQ94" s="29"/>
      <c r="AR94" s="29"/>
      <c r="AS94" s="29"/>
      <c r="AT94" s="29"/>
      <c r="AU94" s="30"/>
      <c r="BC94" s="31"/>
      <c r="BD94" s="32"/>
      <c r="BG94" s="32"/>
    </row>
    <row r="95" spans="2:59" s="22" customFormat="1" x14ac:dyDescent="0.3">
      <c r="B95" s="134"/>
      <c r="AA95" s="29"/>
      <c r="AB95" s="29"/>
      <c r="AC95" s="29"/>
      <c r="AD95" s="29"/>
      <c r="AE95" s="29"/>
      <c r="AF95" s="29"/>
      <c r="AG95" s="30"/>
      <c r="AH95" s="29"/>
      <c r="AI95" s="29"/>
      <c r="AJ95" s="29"/>
      <c r="AK95" s="29"/>
      <c r="AL95" s="29"/>
      <c r="AM95" s="29"/>
      <c r="AN95" s="30"/>
      <c r="AO95" s="29"/>
      <c r="AP95" s="29"/>
      <c r="AQ95" s="29"/>
      <c r="AR95" s="29"/>
      <c r="AS95" s="29"/>
      <c r="AT95" s="29"/>
      <c r="AU95" s="30"/>
      <c r="BC95" s="31"/>
      <c r="BD95" s="32"/>
      <c r="BG95" s="32"/>
    </row>
    <row r="96" spans="2:59" s="22" customFormat="1" x14ac:dyDescent="0.3">
      <c r="B96" s="134"/>
      <c r="AA96" s="29"/>
      <c r="AB96" s="29"/>
      <c r="AC96" s="29"/>
      <c r="AD96" s="29"/>
      <c r="AE96" s="29"/>
      <c r="AF96" s="29"/>
      <c r="AG96" s="30"/>
      <c r="AH96" s="29"/>
      <c r="AI96" s="29"/>
      <c r="AJ96" s="29"/>
      <c r="AK96" s="29"/>
      <c r="AL96" s="29"/>
      <c r="AM96" s="29"/>
      <c r="AN96" s="30"/>
      <c r="AO96" s="29"/>
      <c r="AP96" s="29"/>
      <c r="AQ96" s="29"/>
      <c r="AR96" s="29"/>
      <c r="AS96" s="29"/>
      <c r="AT96" s="29"/>
      <c r="AU96" s="30"/>
      <c r="BC96" s="31"/>
      <c r="BD96" s="32"/>
      <c r="BG96" s="32"/>
    </row>
    <row r="97" spans="2:59" s="22" customFormat="1" x14ac:dyDescent="0.3">
      <c r="B97" s="134"/>
      <c r="AA97" s="29"/>
      <c r="AB97" s="29"/>
      <c r="AC97" s="29"/>
      <c r="AD97" s="29"/>
      <c r="AE97" s="29"/>
      <c r="AF97" s="29"/>
      <c r="AG97" s="30"/>
      <c r="AH97" s="29"/>
      <c r="AI97" s="29"/>
      <c r="AJ97" s="29"/>
      <c r="AK97" s="29"/>
      <c r="AL97" s="29"/>
      <c r="AM97" s="29"/>
      <c r="AN97" s="30"/>
      <c r="AO97" s="29"/>
      <c r="AP97" s="29"/>
      <c r="AQ97" s="29"/>
      <c r="AR97" s="29"/>
      <c r="AS97" s="29"/>
      <c r="AT97" s="29"/>
      <c r="AU97" s="30"/>
      <c r="BC97" s="31"/>
      <c r="BD97" s="32"/>
      <c r="BG97" s="32"/>
    </row>
    <row r="98" spans="2:59" s="22" customFormat="1" x14ac:dyDescent="0.3">
      <c r="B98" s="134"/>
      <c r="AA98" s="29"/>
      <c r="AB98" s="29"/>
      <c r="AC98" s="29"/>
      <c r="AD98" s="29"/>
      <c r="AE98" s="29"/>
      <c r="AF98" s="29"/>
      <c r="AG98" s="30"/>
      <c r="AH98" s="29"/>
      <c r="AI98" s="29"/>
      <c r="AJ98" s="29"/>
      <c r="AK98" s="29"/>
      <c r="AL98" s="29"/>
      <c r="AM98" s="29"/>
      <c r="AN98" s="30"/>
      <c r="AO98" s="29"/>
      <c r="AP98" s="29"/>
      <c r="AQ98" s="29"/>
      <c r="AR98" s="29"/>
      <c r="AS98" s="29"/>
      <c r="AT98" s="29"/>
      <c r="AU98" s="30"/>
      <c r="BC98" s="31"/>
      <c r="BD98" s="32"/>
      <c r="BG98" s="32"/>
    </row>
    <row r="99" spans="2:59" s="22" customFormat="1" x14ac:dyDescent="0.3">
      <c r="B99" s="134"/>
      <c r="AA99" s="29"/>
      <c r="AB99" s="29"/>
      <c r="AC99" s="29"/>
      <c r="AD99" s="29"/>
      <c r="AE99" s="29"/>
      <c r="AF99" s="29"/>
      <c r="AG99" s="30"/>
      <c r="AH99" s="29"/>
      <c r="AI99" s="29"/>
      <c r="AJ99" s="29"/>
      <c r="AK99" s="29"/>
      <c r="AL99" s="29"/>
      <c r="AM99" s="29"/>
      <c r="AN99" s="30"/>
      <c r="AO99" s="29"/>
      <c r="AP99" s="29"/>
      <c r="AQ99" s="29"/>
      <c r="AR99" s="29"/>
      <c r="AS99" s="29"/>
      <c r="AT99" s="29"/>
      <c r="AU99" s="30"/>
      <c r="BC99" s="31"/>
      <c r="BD99" s="32"/>
      <c r="BG99" s="32"/>
    </row>
    <row r="100" spans="2:59" s="22" customFormat="1" x14ac:dyDescent="0.3">
      <c r="B100" s="134"/>
      <c r="AA100" s="29"/>
      <c r="AB100" s="29"/>
      <c r="AC100" s="29"/>
      <c r="AD100" s="29"/>
      <c r="AE100" s="29"/>
      <c r="AF100" s="29"/>
      <c r="AG100" s="30"/>
      <c r="AH100" s="29"/>
      <c r="AI100" s="29"/>
      <c r="AJ100" s="29"/>
      <c r="AK100" s="29"/>
      <c r="AL100" s="29"/>
      <c r="AM100" s="29"/>
      <c r="AN100" s="30"/>
      <c r="AO100" s="29"/>
      <c r="AP100" s="29"/>
      <c r="AQ100" s="29"/>
      <c r="AR100" s="29"/>
      <c r="AS100" s="29"/>
      <c r="AT100" s="29"/>
      <c r="AU100" s="30"/>
      <c r="BC100" s="31"/>
      <c r="BD100" s="32"/>
      <c r="BG100" s="32"/>
    </row>
    <row r="101" spans="2:59" s="22" customFormat="1" x14ac:dyDescent="0.3">
      <c r="B101" s="134"/>
      <c r="AA101" s="29"/>
      <c r="AB101" s="29"/>
      <c r="AC101" s="29"/>
      <c r="AD101" s="29"/>
      <c r="AE101" s="29"/>
      <c r="AF101" s="29"/>
      <c r="AG101" s="30"/>
      <c r="AH101" s="29"/>
      <c r="AI101" s="29"/>
      <c r="AJ101" s="29"/>
      <c r="AK101" s="29"/>
      <c r="AL101" s="29"/>
      <c r="AM101" s="29"/>
      <c r="AN101" s="30"/>
      <c r="AO101" s="29"/>
      <c r="AP101" s="29"/>
      <c r="AQ101" s="29"/>
      <c r="AR101" s="29"/>
      <c r="AS101" s="29"/>
      <c r="AT101" s="29"/>
      <c r="AU101" s="30"/>
      <c r="BC101" s="31"/>
      <c r="BD101" s="32"/>
      <c r="BG101" s="32"/>
    </row>
    <row r="102" spans="2:59" s="22" customFormat="1" x14ac:dyDescent="0.3">
      <c r="B102" s="134"/>
      <c r="AA102" s="29"/>
      <c r="AB102" s="29"/>
      <c r="AC102" s="29"/>
      <c r="AD102" s="29"/>
      <c r="AE102" s="29"/>
      <c r="AF102" s="29"/>
      <c r="AG102" s="30"/>
      <c r="AH102" s="29"/>
      <c r="AI102" s="29"/>
      <c r="AJ102" s="29"/>
      <c r="AK102" s="29"/>
      <c r="AL102" s="29"/>
      <c r="AM102" s="29"/>
      <c r="AN102" s="30"/>
      <c r="AO102" s="29"/>
      <c r="AP102" s="29"/>
      <c r="AQ102" s="29"/>
      <c r="AR102" s="29"/>
      <c r="AS102" s="29"/>
      <c r="AT102" s="29"/>
      <c r="AU102" s="30"/>
      <c r="BC102" s="31"/>
      <c r="BD102" s="32"/>
      <c r="BG102" s="32"/>
    </row>
    <row r="103" spans="2:59" s="22" customFormat="1" x14ac:dyDescent="0.3">
      <c r="B103" s="134"/>
      <c r="AA103" s="29"/>
      <c r="AB103" s="29"/>
      <c r="AC103" s="29"/>
      <c r="AD103" s="29"/>
      <c r="AE103" s="29"/>
      <c r="AF103" s="29"/>
      <c r="AG103" s="30"/>
      <c r="AH103" s="29"/>
      <c r="AI103" s="29"/>
      <c r="AJ103" s="29"/>
      <c r="AK103" s="29"/>
      <c r="AL103" s="29"/>
      <c r="AM103" s="29"/>
      <c r="AN103" s="30"/>
      <c r="AO103" s="29"/>
      <c r="AP103" s="29"/>
      <c r="AQ103" s="29"/>
      <c r="AR103" s="29"/>
      <c r="AS103" s="29"/>
      <c r="AT103" s="29"/>
      <c r="AU103" s="30"/>
      <c r="BC103" s="31"/>
      <c r="BD103" s="32"/>
      <c r="BG103" s="32"/>
    </row>
    <row r="104" spans="2:59" s="22" customFormat="1" x14ac:dyDescent="0.3">
      <c r="B104" s="134"/>
      <c r="AA104" s="29"/>
      <c r="AB104" s="29"/>
      <c r="AC104" s="29"/>
      <c r="AD104" s="29"/>
      <c r="AE104" s="29"/>
      <c r="AF104" s="29"/>
      <c r="AG104" s="30"/>
      <c r="AH104" s="29"/>
      <c r="AI104" s="29"/>
      <c r="AJ104" s="29"/>
      <c r="AK104" s="29"/>
      <c r="AL104" s="29"/>
      <c r="AM104" s="29"/>
      <c r="AN104" s="30"/>
      <c r="AO104" s="29"/>
      <c r="AP104" s="29"/>
      <c r="AQ104" s="29"/>
      <c r="AR104" s="29"/>
      <c r="AS104" s="29"/>
      <c r="AT104" s="29"/>
      <c r="AU104" s="30"/>
      <c r="BC104" s="31"/>
      <c r="BD104" s="32"/>
      <c r="BG104" s="32"/>
    </row>
    <row r="105" spans="2:59" s="22" customFormat="1" x14ac:dyDescent="0.3">
      <c r="B105" s="134"/>
      <c r="AA105" s="29"/>
      <c r="AB105" s="29"/>
      <c r="AC105" s="29"/>
      <c r="AD105" s="29"/>
      <c r="AE105" s="29"/>
      <c r="AF105" s="29"/>
      <c r="AG105" s="30"/>
      <c r="AH105" s="29"/>
      <c r="AI105" s="29"/>
      <c r="AJ105" s="29"/>
      <c r="AK105" s="29"/>
      <c r="AL105" s="29"/>
      <c r="AM105" s="29"/>
      <c r="AN105" s="30"/>
      <c r="AO105" s="29"/>
      <c r="AP105" s="29"/>
      <c r="AQ105" s="29"/>
      <c r="AR105" s="29"/>
      <c r="AS105" s="29"/>
      <c r="AT105" s="29"/>
      <c r="AU105" s="30"/>
      <c r="BC105" s="31"/>
      <c r="BD105" s="32"/>
      <c r="BG105" s="32"/>
    </row>
    <row r="106" spans="2:59" s="22" customFormat="1" x14ac:dyDescent="0.3">
      <c r="B106" s="134"/>
      <c r="AA106" s="29"/>
      <c r="AB106" s="29"/>
      <c r="AC106" s="29"/>
      <c r="AD106" s="29"/>
      <c r="AE106" s="29"/>
      <c r="AF106" s="29"/>
      <c r="AG106" s="30"/>
      <c r="AH106" s="29"/>
      <c r="AI106" s="29"/>
      <c r="AJ106" s="29"/>
      <c r="AK106" s="29"/>
      <c r="AL106" s="29"/>
      <c r="AM106" s="29"/>
      <c r="AN106" s="30"/>
      <c r="AO106" s="29"/>
      <c r="AP106" s="29"/>
      <c r="AQ106" s="29"/>
      <c r="AR106" s="29"/>
      <c r="AS106" s="29"/>
      <c r="AT106" s="29"/>
      <c r="AU106" s="30"/>
      <c r="BC106" s="31"/>
      <c r="BD106" s="32"/>
      <c r="BG106" s="32"/>
    </row>
    <row r="107" spans="2:59" s="22" customFormat="1" x14ac:dyDescent="0.3">
      <c r="B107" s="134"/>
      <c r="AA107" s="29"/>
      <c r="AB107" s="29"/>
      <c r="AC107" s="29"/>
      <c r="AD107" s="29"/>
      <c r="AE107" s="29"/>
      <c r="AF107" s="29"/>
      <c r="AG107" s="30"/>
      <c r="AH107" s="29"/>
      <c r="AI107" s="29"/>
      <c r="AJ107" s="29"/>
      <c r="AK107" s="29"/>
      <c r="AL107" s="29"/>
      <c r="AM107" s="29"/>
      <c r="AN107" s="30"/>
      <c r="AO107" s="29"/>
      <c r="AP107" s="29"/>
      <c r="AQ107" s="29"/>
      <c r="AR107" s="29"/>
      <c r="AS107" s="29"/>
      <c r="AT107" s="29"/>
      <c r="AU107" s="30"/>
      <c r="BC107" s="31"/>
      <c r="BD107" s="32"/>
      <c r="BG107" s="32"/>
    </row>
    <row r="108" spans="2:59" s="22" customFormat="1" x14ac:dyDescent="0.3">
      <c r="B108" s="134"/>
      <c r="AA108" s="29"/>
      <c r="AB108" s="29"/>
      <c r="AC108" s="29"/>
      <c r="AD108" s="29"/>
      <c r="AE108" s="29"/>
      <c r="AF108" s="29"/>
      <c r="AG108" s="30"/>
      <c r="AH108" s="29"/>
      <c r="AI108" s="29"/>
      <c r="AJ108" s="29"/>
      <c r="AK108" s="29"/>
      <c r="AL108" s="29"/>
      <c r="AM108" s="29"/>
      <c r="AN108" s="30"/>
      <c r="AO108" s="29"/>
      <c r="AP108" s="29"/>
      <c r="AQ108" s="29"/>
      <c r="AR108" s="29"/>
      <c r="AS108" s="29"/>
      <c r="AT108" s="29"/>
      <c r="AU108" s="30"/>
      <c r="BC108" s="31"/>
      <c r="BD108" s="32"/>
      <c r="BG108" s="32"/>
    </row>
    <row r="109" spans="2:59" s="22" customFormat="1" x14ac:dyDescent="0.3">
      <c r="B109" s="134"/>
      <c r="AA109" s="29"/>
      <c r="AB109" s="29"/>
      <c r="AC109" s="29"/>
      <c r="AD109" s="29"/>
      <c r="AE109" s="29"/>
      <c r="AF109" s="29"/>
      <c r="AG109" s="30"/>
      <c r="AH109" s="29"/>
      <c r="AI109" s="29"/>
      <c r="AJ109" s="29"/>
      <c r="AK109" s="29"/>
      <c r="AL109" s="29"/>
      <c r="AM109" s="29"/>
      <c r="AN109" s="30"/>
      <c r="AO109" s="29"/>
      <c r="AP109" s="29"/>
      <c r="AQ109" s="29"/>
      <c r="AR109" s="29"/>
      <c r="AS109" s="29"/>
      <c r="AT109" s="29"/>
      <c r="AU109" s="30"/>
      <c r="BC109" s="31"/>
      <c r="BD109" s="32"/>
      <c r="BG109" s="32"/>
    </row>
    <row r="110" spans="2:59" s="22" customFormat="1" x14ac:dyDescent="0.3">
      <c r="B110" s="134"/>
      <c r="AA110" s="29"/>
      <c r="AB110" s="29"/>
      <c r="AC110" s="29"/>
      <c r="AD110" s="29"/>
      <c r="AE110" s="29"/>
      <c r="AF110" s="29"/>
      <c r="AG110" s="30"/>
      <c r="AH110" s="29"/>
      <c r="AI110" s="29"/>
      <c r="AJ110" s="29"/>
      <c r="AK110" s="29"/>
      <c r="AL110" s="29"/>
      <c r="AM110" s="29"/>
      <c r="AN110" s="30"/>
      <c r="AO110" s="29"/>
      <c r="AP110" s="29"/>
      <c r="AQ110" s="29"/>
      <c r="AR110" s="29"/>
      <c r="AS110" s="29"/>
      <c r="AT110" s="29"/>
      <c r="AU110" s="30"/>
      <c r="BC110" s="31"/>
      <c r="BD110" s="32"/>
      <c r="BG110" s="32"/>
    </row>
    <row r="111" spans="2:59" s="22" customFormat="1" x14ac:dyDescent="0.3">
      <c r="B111" s="134"/>
      <c r="AA111" s="29"/>
      <c r="AB111" s="29"/>
      <c r="AC111" s="29"/>
      <c r="AD111" s="29"/>
      <c r="AE111" s="29"/>
      <c r="AF111" s="29"/>
      <c r="AG111" s="30"/>
      <c r="AH111" s="29"/>
      <c r="AI111" s="29"/>
      <c r="AJ111" s="29"/>
      <c r="AK111" s="29"/>
      <c r="AL111" s="29"/>
      <c r="AM111" s="29"/>
      <c r="AN111" s="30"/>
      <c r="AO111" s="29"/>
      <c r="AP111" s="29"/>
      <c r="AQ111" s="29"/>
      <c r="AR111" s="29"/>
      <c r="AS111" s="29"/>
      <c r="AT111" s="29"/>
      <c r="AU111" s="30"/>
      <c r="BC111" s="31"/>
      <c r="BD111" s="32"/>
      <c r="BG111" s="32"/>
    </row>
    <row r="112" spans="2:59" s="22" customFormat="1" x14ac:dyDescent="0.3">
      <c r="B112" s="134"/>
      <c r="AA112" s="29"/>
      <c r="AB112" s="29"/>
      <c r="AC112" s="29"/>
      <c r="AD112" s="29"/>
      <c r="AE112" s="29"/>
      <c r="AF112" s="29"/>
      <c r="AG112" s="30"/>
      <c r="AH112" s="29"/>
      <c r="AI112" s="29"/>
      <c r="AJ112" s="29"/>
      <c r="AK112" s="29"/>
      <c r="AL112" s="29"/>
      <c r="AM112" s="29"/>
      <c r="AN112" s="30"/>
      <c r="AO112" s="29"/>
      <c r="AP112" s="29"/>
      <c r="AQ112" s="29"/>
      <c r="AR112" s="29"/>
      <c r="AS112" s="29"/>
      <c r="AT112" s="29"/>
      <c r="AU112" s="30"/>
      <c r="BC112" s="31"/>
      <c r="BD112" s="32"/>
      <c r="BG112" s="32"/>
    </row>
    <row r="113" spans="2:59" s="22" customFormat="1" x14ac:dyDescent="0.3">
      <c r="B113" s="134"/>
      <c r="AA113" s="29"/>
      <c r="AB113" s="29"/>
      <c r="AC113" s="29"/>
      <c r="AD113" s="29"/>
      <c r="AE113" s="29"/>
      <c r="AF113" s="29"/>
      <c r="AG113" s="30"/>
      <c r="AH113" s="29"/>
      <c r="AI113" s="29"/>
      <c r="AJ113" s="29"/>
      <c r="AK113" s="29"/>
      <c r="AL113" s="29"/>
      <c r="AM113" s="29"/>
      <c r="AN113" s="30"/>
      <c r="AO113" s="29"/>
      <c r="AP113" s="29"/>
      <c r="AQ113" s="29"/>
      <c r="AR113" s="29"/>
      <c r="AS113" s="29"/>
      <c r="AT113" s="29"/>
      <c r="AU113" s="30"/>
      <c r="BC113" s="31"/>
      <c r="BD113" s="32"/>
      <c r="BG113" s="32"/>
    </row>
    <row r="114" spans="2:59" s="22" customFormat="1" x14ac:dyDescent="0.3">
      <c r="B114" s="134"/>
      <c r="AA114" s="29"/>
      <c r="AB114" s="29"/>
      <c r="AC114" s="29"/>
      <c r="AD114" s="29"/>
      <c r="AE114" s="29"/>
      <c r="AF114" s="29"/>
      <c r="AG114" s="30"/>
      <c r="AH114" s="29"/>
      <c r="AI114" s="29"/>
      <c r="AJ114" s="29"/>
      <c r="AK114" s="29"/>
      <c r="AL114" s="29"/>
      <c r="AM114" s="29"/>
      <c r="AN114" s="30"/>
      <c r="AO114" s="29"/>
      <c r="AP114" s="29"/>
      <c r="AQ114" s="29"/>
      <c r="AR114" s="29"/>
      <c r="AS114" s="29"/>
      <c r="AT114" s="29"/>
      <c r="AU114" s="30"/>
      <c r="BC114" s="31"/>
      <c r="BD114" s="32"/>
      <c r="BG114" s="32"/>
    </row>
    <row r="115" spans="2:59" s="22" customFormat="1" x14ac:dyDescent="0.3">
      <c r="B115" s="134"/>
      <c r="AA115" s="29"/>
      <c r="AB115" s="29"/>
      <c r="AC115" s="29"/>
      <c r="AD115" s="29"/>
      <c r="AE115" s="29"/>
      <c r="AF115" s="29"/>
      <c r="AG115" s="30"/>
      <c r="AH115" s="29"/>
      <c r="AI115" s="29"/>
      <c r="AJ115" s="29"/>
      <c r="AK115" s="29"/>
      <c r="AL115" s="29"/>
      <c r="AM115" s="29"/>
      <c r="AN115" s="30"/>
      <c r="AO115" s="29"/>
      <c r="AP115" s="29"/>
      <c r="AQ115" s="29"/>
      <c r="AR115" s="29"/>
      <c r="AS115" s="29"/>
      <c r="AT115" s="29"/>
      <c r="AU115" s="30"/>
      <c r="BC115" s="31"/>
      <c r="BD115" s="32"/>
      <c r="BG115" s="32"/>
    </row>
    <row r="116" spans="2:59" s="22" customFormat="1" x14ac:dyDescent="0.3">
      <c r="B116" s="134"/>
      <c r="AA116" s="29"/>
      <c r="AB116" s="29"/>
      <c r="AC116" s="29"/>
      <c r="AD116" s="29"/>
      <c r="AE116" s="29"/>
      <c r="AF116" s="29"/>
      <c r="AG116" s="30"/>
      <c r="AH116" s="29"/>
      <c r="AI116" s="29"/>
      <c r="AJ116" s="29"/>
      <c r="AK116" s="29"/>
      <c r="AL116" s="29"/>
      <c r="AM116" s="29"/>
      <c r="AN116" s="30"/>
      <c r="AO116" s="29"/>
      <c r="AP116" s="29"/>
      <c r="AQ116" s="29"/>
      <c r="AR116" s="29"/>
      <c r="AS116" s="29"/>
      <c r="AT116" s="29"/>
      <c r="AU116" s="30"/>
      <c r="BC116" s="31"/>
      <c r="BD116" s="32"/>
      <c r="BG116" s="32"/>
    </row>
    <row r="117" spans="2:59" s="22" customFormat="1" x14ac:dyDescent="0.3">
      <c r="B117" s="134"/>
      <c r="AA117" s="29"/>
      <c r="AB117" s="29"/>
      <c r="AC117" s="29"/>
      <c r="AD117" s="29"/>
      <c r="AE117" s="29"/>
      <c r="AF117" s="29"/>
      <c r="AG117" s="30"/>
      <c r="AH117" s="29"/>
      <c r="AI117" s="29"/>
      <c r="AJ117" s="29"/>
      <c r="AK117" s="29"/>
      <c r="AL117" s="29"/>
      <c r="AM117" s="29"/>
      <c r="AN117" s="30"/>
      <c r="AO117" s="29"/>
      <c r="AP117" s="29"/>
      <c r="AQ117" s="29"/>
      <c r="AR117" s="29"/>
      <c r="AS117" s="29"/>
      <c r="AT117" s="29"/>
      <c r="AU117" s="30"/>
      <c r="BC117" s="31"/>
      <c r="BD117" s="32"/>
      <c r="BG117" s="32"/>
    </row>
    <row r="118" spans="2:59" s="22" customFormat="1" x14ac:dyDescent="0.3">
      <c r="B118" s="134"/>
      <c r="AA118" s="29"/>
      <c r="AB118" s="29"/>
      <c r="AC118" s="29"/>
      <c r="AD118" s="29"/>
      <c r="AE118" s="29"/>
      <c r="AF118" s="29"/>
      <c r="AG118" s="30"/>
      <c r="AH118" s="29"/>
      <c r="AI118" s="29"/>
      <c r="AJ118" s="29"/>
      <c r="AK118" s="29"/>
      <c r="AL118" s="29"/>
      <c r="AM118" s="29"/>
      <c r="AN118" s="30"/>
      <c r="AO118" s="29"/>
      <c r="AP118" s="29"/>
      <c r="AQ118" s="29"/>
      <c r="AR118" s="29"/>
      <c r="AS118" s="29"/>
      <c r="AT118" s="29"/>
      <c r="AU118" s="30"/>
      <c r="BC118" s="31"/>
      <c r="BD118" s="32"/>
      <c r="BG118" s="32"/>
    </row>
    <row r="119" spans="2:59" s="22" customFormat="1" x14ac:dyDescent="0.3">
      <c r="B119" s="134"/>
      <c r="AA119" s="29"/>
      <c r="AB119" s="29"/>
      <c r="AC119" s="29"/>
      <c r="AD119" s="29"/>
      <c r="AE119" s="29"/>
      <c r="AF119" s="29"/>
      <c r="AG119" s="30"/>
      <c r="AH119" s="29"/>
      <c r="AI119" s="29"/>
      <c r="AJ119" s="29"/>
      <c r="AK119" s="29"/>
      <c r="AL119" s="29"/>
      <c r="AM119" s="29"/>
      <c r="AN119" s="30"/>
      <c r="AO119" s="29"/>
      <c r="AP119" s="29"/>
      <c r="AQ119" s="29"/>
      <c r="AR119" s="29"/>
      <c r="AS119" s="29"/>
      <c r="AT119" s="29"/>
      <c r="AU119" s="30"/>
      <c r="BC119" s="31"/>
      <c r="BD119" s="32"/>
      <c r="BG119" s="32"/>
    </row>
    <row r="120" spans="2:59" s="22" customFormat="1" x14ac:dyDescent="0.3">
      <c r="B120" s="134"/>
      <c r="AA120" s="29"/>
      <c r="AB120" s="29"/>
      <c r="AC120" s="29"/>
      <c r="AD120" s="29"/>
      <c r="AE120" s="29"/>
      <c r="AF120" s="29"/>
      <c r="AG120" s="30"/>
      <c r="AH120" s="29"/>
      <c r="AI120" s="29"/>
      <c r="AJ120" s="29"/>
      <c r="AK120" s="29"/>
      <c r="AL120" s="29"/>
      <c r="AM120" s="29"/>
      <c r="AN120" s="30"/>
      <c r="AO120" s="29"/>
      <c r="AP120" s="29"/>
      <c r="AQ120" s="29"/>
      <c r="AR120" s="29"/>
      <c r="AS120" s="29"/>
      <c r="AT120" s="29"/>
      <c r="AU120" s="30"/>
      <c r="BC120" s="31"/>
      <c r="BD120" s="32"/>
      <c r="BG120" s="32"/>
    </row>
    <row r="121" spans="2:59" s="22" customFormat="1" x14ac:dyDescent="0.3">
      <c r="B121" s="134"/>
      <c r="AA121" s="29"/>
      <c r="AB121" s="29"/>
      <c r="AC121" s="29"/>
      <c r="AD121" s="29"/>
      <c r="AE121" s="29"/>
      <c r="AF121" s="29"/>
      <c r="AG121" s="30"/>
      <c r="AH121" s="29"/>
      <c r="AI121" s="29"/>
      <c r="AJ121" s="29"/>
      <c r="AK121" s="29"/>
      <c r="AL121" s="29"/>
      <c r="AM121" s="29"/>
      <c r="AN121" s="30"/>
      <c r="AO121" s="29"/>
      <c r="AP121" s="29"/>
      <c r="AQ121" s="29"/>
      <c r="AR121" s="29"/>
      <c r="AS121" s="29"/>
      <c r="AT121" s="29"/>
      <c r="AU121" s="30"/>
      <c r="BC121" s="31"/>
      <c r="BD121" s="32"/>
      <c r="BG121" s="32"/>
    </row>
    <row r="122" spans="2:59" s="22" customFormat="1" x14ac:dyDescent="0.3">
      <c r="B122" s="134"/>
      <c r="BD122" s="32"/>
      <c r="BG122" s="32"/>
    </row>
    <row r="123" spans="2:59" s="22" customFormat="1" x14ac:dyDescent="0.3">
      <c r="B123" s="134"/>
      <c r="AA123" s="29"/>
      <c r="AB123" s="29"/>
      <c r="AC123" s="29"/>
      <c r="AD123" s="29"/>
      <c r="AE123" s="29"/>
      <c r="AF123" s="29"/>
      <c r="AG123" s="30"/>
      <c r="AH123" s="29"/>
      <c r="AI123" s="29"/>
      <c r="AJ123" s="29"/>
      <c r="AK123" s="29"/>
      <c r="AL123" s="29"/>
      <c r="AM123" s="29"/>
      <c r="AN123" s="30"/>
      <c r="AO123" s="29"/>
      <c r="AP123" s="29"/>
      <c r="AQ123" s="29"/>
      <c r="AR123" s="29"/>
      <c r="AS123" s="29"/>
      <c r="AT123" s="29"/>
      <c r="AU123" s="30"/>
      <c r="BC123" s="31"/>
      <c r="BD123" s="32"/>
      <c r="BG123" s="32"/>
    </row>
    <row r="124" spans="2:59" s="22" customFormat="1" x14ac:dyDescent="0.3">
      <c r="B124" s="134"/>
      <c r="AA124" s="29"/>
      <c r="AB124" s="29"/>
      <c r="AC124" s="29"/>
      <c r="AD124" s="29"/>
      <c r="AE124" s="29"/>
      <c r="AF124" s="29"/>
      <c r="AG124" s="30"/>
      <c r="AH124" s="29"/>
      <c r="AI124" s="29"/>
      <c r="AJ124" s="29"/>
      <c r="AK124" s="29"/>
      <c r="AL124" s="29"/>
      <c r="AM124" s="29"/>
      <c r="AN124" s="30"/>
      <c r="AO124" s="29"/>
      <c r="AP124" s="29"/>
      <c r="AQ124" s="29"/>
      <c r="AR124" s="29"/>
      <c r="AS124" s="29"/>
      <c r="AT124" s="29"/>
      <c r="AU124" s="30"/>
      <c r="BC124" s="31"/>
      <c r="BD124" s="32"/>
      <c r="BG124" s="32"/>
    </row>
    <row r="125" spans="2:59" s="22" customFormat="1" x14ac:dyDescent="0.3">
      <c r="B125" s="134"/>
      <c r="AA125" s="29"/>
      <c r="AB125" s="29"/>
      <c r="AC125" s="29"/>
      <c r="AD125" s="29"/>
      <c r="AE125" s="29"/>
      <c r="AF125" s="29"/>
      <c r="AG125" s="30"/>
      <c r="AH125" s="29"/>
      <c r="AI125" s="29"/>
      <c r="AJ125" s="29"/>
      <c r="AK125" s="29"/>
      <c r="AL125" s="29"/>
      <c r="AM125" s="29"/>
      <c r="AN125" s="30"/>
      <c r="AO125" s="29"/>
      <c r="AP125" s="29"/>
      <c r="AQ125" s="29"/>
      <c r="AR125" s="29"/>
      <c r="AS125" s="29"/>
      <c r="AT125" s="29"/>
      <c r="AU125" s="30"/>
      <c r="BC125" s="31"/>
      <c r="BD125" s="32"/>
      <c r="BG125" s="32"/>
    </row>
    <row r="126" spans="2:59" s="22" customFormat="1" x14ac:dyDescent="0.3">
      <c r="B126" s="134"/>
      <c r="AA126" s="29"/>
      <c r="AB126" s="29"/>
      <c r="AC126" s="29"/>
      <c r="AD126" s="29"/>
      <c r="AE126" s="29"/>
      <c r="AF126" s="29"/>
      <c r="AG126" s="30"/>
      <c r="AH126" s="29"/>
      <c r="AI126" s="29"/>
      <c r="AJ126" s="29"/>
      <c r="AK126" s="29"/>
      <c r="AL126" s="29"/>
      <c r="AM126" s="29"/>
      <c r="AN126" s="30"/>
      <c r="AO126" s="29"/>
      <c r="AP126" s="29"/>
      <c r="AQ126" s="29"/>
      <c r="AR126" s="29"/>
      <c r="AS126" s="29"/>
      <c r="AT126" s="29"/>
      <c r="AU126" s="30"/>
      <c r="BC126" s="31"/>
      <c r="BD126" s="32"/>
      <c r="BG126" s="32"/>
    </row>
    <row r="127" spans="2:59" s="22" customFormat="1" x14ac:dyDescent="0.3">
      <c r="B127" s="134"/>
      <c r="AA127" s="29"/>
      <c r="AB127" s="29"/>
      <c r="AC127" s="29"/>
      <c r="AD127" s="29"/>
      <c r="AE127" s="29"/>
      <c r="AF127" s="29"/>
      <c r="AG127" s="30"/>
      <c r="AH127" s="29"/>
      <c r="AI127" s="29"/>
      <c r="AJ127" s="29"/>
      <c r="AK127" s="29"/>
      <c r="AL127" s="29"/>
      <c r="AM127" s="29"/>
      <c r="AN127" s="30"/>
      <c r="AO127" s="29"/>
      <c r="AP127" s="29"/>
      <c r="AQ127" s="29"/>
      <c r="AR127" s="29"/>
      <c r="AS127" s="29"/>
      <c r="AT127" s="29"/>
      <c r="AU127" s="30"/>
      <c r="BC127" s="31"/>
      <c r="BD127" s="32"/>
      <c r="BG127" s="32"/>
    </row>
    <row r="128" spans="2:59" s="22" customFormat="1" x14ac:dyDescent="0.3">
      <c r="B128" s="134"/>
      <c r="AA128" s="29"/>
      <c r="AB128" s="29"/>
      <c r="AC128" s="29"/>
      <c r="AD128" s="29"/>
      <c r="AE128" s="29"/>
      <c r="AF128" s="29"/>
      <c r="AG128" s="30"/>
      <c r="AH128" s="29"/>
      <c r="AI128" s="29"/>
      <c r="AJ128" s="29"/>
      <c r="AK128" s="29"/>
      <c r="AL128" s="29"/>
      <c r="AM128" s="29"/>
      <c r="AN128" s="30"/>
      <c r="AO128" s="29"/>
      <c r="AP128" s="29"/>
      <c r="AQ128" s="29"/>
      <c r="AR128" s="29"/>
      <c r="AS128" s="29"/>
      <c r="AT128" s="29"/>
      <c r="AU128" s="30"/>
      <c r="BC128" s="31"/>
      <c r="BD128" s="32"/>
      <c r="BG128" s="32"/>
    </row>
    <row r="129" spans="2:59" s="22" customFormat="1" x14ac:dyDescent="0.3">
      <c r="B129" s="134"/>
      <c r="AA129" s="29"/>
      <c r="AB129" s="29"/>
      <c r="AC129" s="29"/>
      <c r="AD129" s="29"/>
      <c r="AE129" s="29"/>
      <c r="AF129" s="29"/>
      <c r="AG129" s="30"/>
      <c r="AH129" s="29"/>
      <c r="AI129" s="29"/>
      <c r="AJ129" s="29"/>
      <c r="AK129" s="29"/>
      <c r="AL129" s="29"/>
      <c r="AM129" s="29"/>
      <c r="AN129" s="30"/>
      <c r="AO129" s="29"/>
      <c r="AP129" s="29"/>
      <c r="AQ129" s="29"/>
      <c r="AR129" s="29"/>
      <c r="AS129" s="29"/>
      <c r="AT129" s="29"/>
      <c r="AU129" s="30"/>
      <c r="BC129" s="31"/>
      <c r="BD129" s="32"/>
      <c r="BG129" s="32"/>
    </row>
    <row r="130" spans="2:59" s="22" customFormat="1" x14ac:dyDescent="0.3">
      <c r="B130" s="134"/>
      <c r="AA130" s="29"/>
      <c r="AB130" s="29"/>
      <c r="AC130" s="29"/>
      <c r="AD130" s="29"/>
      <c r="AE130" s="29"/>
      <c r="AF130" s="29"/>
      <c r="AG130" s="30"/>
      <c r="AH130" s="29"/>
      <c r="AI130" s="29"/>
      <c r="AJ130" s="29"/>
      <c r="AK130" s="29"/>
      <c r="AL130" s="29"/>
      <c r="AM130" s="29"/>
      <c r="AN130" s="30"/>
      <c r="AO130" s="29"/>
      <c r="AP130" s="29"/>
      <c r="AQ130" s="29"/>
      <c r="AR130" s="29"/>
      <c r="AS130" s="29"/>
      <c r="AT130" s="29"/>
      <c r="AU130" s="30"/>
      <c r="BC130" s="31"/>
      <c r="BD130" s="32"/>
      <c r="BG130" s="32"/>
    </row>
    <row r="131" spans="2:59" s="22" customFormat="1" x14ac:dyDescent="0.3">
      <c r="B131" s="134"/>
      <c r="AA131" s="29"/>
      <c r="AB131" s="29"/>
      <c r="AC131" s="29"/>
      <c r="AD131" s="29"/>
      <c r="AE131" s="29"/>
      <c r="AF131" s="29"/>
      <c r="AG131" s="30"/>
      <c r="AH131" s="29"/>
      <c r="AI131" s="29"/>
      <c r="AJ131" s="29"/>
      <c r="AK131" s="29"/>
      <c r="AL131" s="29"/>
      <c r="AM131" s="29"/>
      <c r="AN131" s="30"/>
      <c r="AO131" s="29"/>
      <c r="AP131" s="29"/>
      <c r="AQ131" s="29"/>
      <c r="AR131" s="29"/>
      <c r="AS131" s="29"/>
      <c r="AT131" s="29"/>
      <c r="AU131" s="30"/>
      <c r="BC131" s="31"/>
      <c r="BD131" s="32"/>
      <c r="BG131" s="32"/>
    </row>
    <row r="132" spans="2:59" s="22" customFormat="1" x14ac:dyDescent="0.3">
      <c r="B132" s="134"/>
      <c r="AA132" s="29"/>
      <c r="AB132" s="29"/>
      <c r="AC132" s="29"/>
      <c r="AD132" s="29"/>
      <c r="AE132" s="29"/>
      <c r="AF132" s="29"/>
      <c r="AG132" s="30"/>
      <c r="AH132" s="29"/>
      <c r="AI132" s="29"/>
      <c r="AJ132" s="29"/>
      <c r="AK132" s="29"/>
      <c r="AL132" s="29"/>
      <c r="AM132" s="29"/>
      <c r="AN132" s="30"/>
      <c r="AO132" s="29"/>
      <c r="AP132" s="29"/>
      <c r="AQ132" s="29"/>
      <c r="AR132" s="29"/>
      <c r="AS132" s="29"/>
      <c r="AT132" s="29"/>
      <c r="AU132" s="30"/>
      <c r="BC132" s="31"/>
      <c r="BD132" s="32"/>
      <c r="BG132" s="32"/>
    </row>
    <row r="133" spans="2:59" s="22" customFormat="1" x14ac:dyDescent="0.3">
      <c r="B133" s="134"/>
      <c r="AA133" s="29"/>
      <c r="AB133" s="29"/>
      <c r="AC133" s="29"/>
      <c r="AD133" s="29"/>
      <c r="AE133" s="29"/>
      <c r="AF133" s="29"/>
      <c r="AG133" s="30"/>
      <c r="AH133" s="29"/>
      <c r="AI133" s="29"/>
      <c r="AJ133" s="29"/>
      <c r="AK133" s="29"/>
      <c r="AL133" s="29"/>
      <c r="AM133" s="29"/>
      <c r="AN133" s="30"/>
      <c r="AO133" s="29"/>
      <c r="AP133" s="29"/>
      <c r="AQ133" s="29"/>
      <c r="AR133" s="29"/>
      <c r="AS133" s="29"/>
      <c r="AT133" s="29"/>
      <c r="AU133" s="30"/>
      <c r="BC133" s="31"/>
      <c r="BD133" s="32"/>
      <c r="BG133" s="32"/>
    </row>
    <row r="134" spans="2:59" s="22" customFormat="1" x14ac:dyDescent="0.3">
      <c r="B134" s="134"/>
      <c r="AA134" s="29"/>
      <c r="AB134" s="29"/>
      <c r="AC134" s="29"/>
      <c r="AD134" s="29"/>
      <c r="AE134" s="29"/>
      <c r="AF134" s="29"/>
      <c r="AG134" s="30"/>
      <c r="AH134" s="29"/>
      <c r="AI134" s="29"/>
      <c r="AJ134" s="29"/>
      <c r="AK134" s="29"/>
      <c r="AL134" s="29"/>
      <c r="AM134" s="29"/>
      <c r="AN134" s="30"/>
      <c r="AO134" s="29"/>
      <c r="AP134" s="29"/>
      <c r="AQ134" s="29"/>
      <c r="AR134" s="29"/>
      <c r="AS134" s="29"/>
      <c r="AT134" s="29"/>
      <c r="AU134" s="30"/>
      <c r="BC134" s="31"/>
      <c r="BD134" s="32"/>
      <c r="BG134" s="32"/>
    </row>
    <row r="135" spans="2:59" s="22" customFormat="1" x14ac:dyDescent="0.3">
      <c r="B135" s="134"/>
      <c r="AA135" s="29"/>
      <c r="AB135" s="29"/>
      <c r="AC135" s="29"/>
      <c r="AD135" s="29"/>
      <c r="AE135" s="29"/>
      <c r="AF135" s="29"/>
      <c r="AG135" s="30"/>
      <c r="AH135" s="29"/>
      <c r="AI135" s="29"/>
      <c r="AJ135" s="29"/>
      <c r="AK135" s="29"/>
      <c r="AL135" s="29"/>
      <c r="AM135" s="29"/>
      <c r="AN135" s="30"/>
      <c r="AO135" s="29"/>
      <c r="AP135" s="29"/>
      <c r="AQ135" s="29"/>
      <c r="AR135" s="29"/>
      <c r="AS135" s="29"/>
      <c r="AT135" s="29"/>
      <c r="AU135" s="30"/>
      <c r="BC135" s="31"/>
      <c r="BD135" s="32"/>
      <c r="BG135" s="32"/>
    </row>
    <row r="136" spans="2:59" s="22" customFormat="1" x14ac:dyDescent="0.3">
      <c r="B136" s="134"/>
      <c r="AA136" s="29"/>
      <c r="AB136" s="29"/>
      <c r="AC136" s="29"/>
      <c r="AD136" s="29"/>
      <c r="AE136" s="29"/>
      <c r="AF136" s="29"/>
      <c r="AG136" s="30"/>
      <c r="AH136" s="29"/>
      <c r="AI136" s="29"/>
      <c r="AJ136" s="29"/>
      <c r="AK136" s="29"/>
      <c r="AL136" s="29"/>
      <c r="AM136" s="29"/>
      <c r="AN136" s="30"/>
      <c r="AO136" s="29"/>
      <c r="AP136" s="29"/>
      <c r="AQ136" s="29"/>
      <c r="AR136" s="29"/>
      <c r="AS136" s="29"/>
      <c r="AT136" s="29"/>
      <c r="AU136" s="30"/>
      <c r="BC136" s="31"/>
      <c r="BD136" s="32"/>
      <c r="BG136" s="32"/>
    </row>
    <row r="137" spans="2:59" s="22" customFormat="1" x14ac:dyDescent="0.3">
      <c r="B137" s="134"/>
      <c r="AA137" s="29"/>
      <c r="AB137" s="29"/>
      <c r="AC137" s="29"/>
      <c r="AD137" s="29"/>
      <c r="AE137" s="29"/>
      <c r="AF137" s="29"/>
      <c r="AG137" s="30"/>
      <c r="AH137" s="29"/>
      <c r="AI137" s="29"/>
      <c r="AJ137" s="29"/>
      <c r="AK137" s="29"/>
      <c r="AL137" s="29"/>
      <c r="AM137" s="29"/>
      <c r="AN137" s="30"/>
      <c r="AO137" s="29"/>
      <c r="AP137" s="29"/>
      <c r="AQ137" s="29"/>
      <c r="AR137" s="29"/>
      <c r="AS137" s="29"/>
      <c r="AT137" s="29"/>
      <c r="AU137" s="30"/>
      <c r="BC137" s="31"/>
      <c r="BD137" s="32"/>
      <c r="BG137" s="32"/>
    </row>
    <row r="138" spans="2:59" s="22" customFormat="1" x14ac:dyDescent="0.3">
      <c r="B138" s="134"/>
      <c r="AA138" s="29"/>
      <c r="AB138" s="29"/>
      <c r="AC138" s="29"/>
      <c r="AD138" s="29"/>
      <c r="AE138" s="29"/>
      <c r="AF138" s="29"/>
      <c r="AG138" s="30"/>
      <c r="AH138" s="29"/>
      <c r="AI138" s="29"/>
      <c r="AJ138" s="29"/>
      <c r="AK138" s="29"/>
      <c r="AL138" s="29"/>
      <c r="AM138" s="29"/>
      <c r="AN138" s="30"/>
      <c r="AO138" s="29"/>
      <c r="AP138" s="29"/>
      <c r="AQ138" s="29"/>
      <c r="AR138" s="29"/>
      <c r="AS138" s="29"/>
      <c r="AT138" s="29"/>
      <c r="AU138" s="30"/>
      <c r="BC138" s="31"/>
      <c r="BD138" s="32"/>
      <c r="BG138" s="32"/>
    </row>
    <row r="139" spans="2:59" s="22" customFormat="1" x14ac:dyDescent="0.3">
      <c r="B139" s="134"/>
      <c r="AA139" s="29"/>
      <c r="AB139" s="29"/>
      <c r="AC139" s="29"/>
      <c r="AD139" s="29"/>
      <c r="AE139" s="29"/>
      <c r="AF139" s="29"/>
      <c r="AG139" s="30"/>
      <c r="AH139" s="29"/>
      <c r="AI139" s="29"/>
      <c r="AJ139" s="29"/>
      <c r="AK139" s="29"/>
      <c r="AL139" s="29"/>
      <c r="AM139" s="29"/>
      <c r="AN139" s="30"/>
      <c r="AO139" s="29"/>
      <c r="AP139" s="29"/>
      <c r="AQ139" s="29"/>
      <c r="AR139" s="29"/>
      <c r="AS139" s="29"/>
      <c r="AT139" s="29"/>
      <c r="AU139" s="30"/>
      <c r="BC139" s="31"/>
      <c r="BD139" s="32"/>
      <c r="BG139" s="32"/>
    </row>
    <row r="140" spans="2:59" s="22" customFormat="1" x14ac:dyDescent="0.3">
      <c r="B140" s="134"/>
      <c r="AA140" s="29"/>
      <c r="AB140" s="29"/>
      <c r="AC140" s="29"/>
      <c r="AD140" s="29"/>
      <c r="AE140" s="29"/>
      <c r="AF140" s="29"/>
      <c r="AG140" s="30"/>
      <c r="AH140" s="29"/>
      <c r="AI140" s="29"/>
      <c r="AJ140" s="29"/>
      <c r="AK140" s="29"/>
      <c r="AL140" s="29"/>
      <c r="AM140" s="29"/>
      <c r="AN140" s="30"/>
      <c r="AO140" s="29"/>
      <c r="AP140" s="29"/>
      <c r="AQ140" s="29"/>
      <c r="AR140" s="29"/>
      <c r="AS140" s="29"/>
      <c r="AT140" s="29"/>
      <c r="AU140" s="30"/>
      <c r="BC140" s="31"/>
      <c r="BD140" s="32"/>
      <c r="BG140" s="32"/>
    </row>
    <row r="141" spans="2:59" s="22" customFormat="1" x14ac:dyDescent="0.3">
      <c r="B141" s="134"/>
      <c r="AA141" s="29"/>
      <c r="AB141" s="29"/>
      <c r="AC141" s="29"/>
      <c r="AD141" s="29"/>
      <c r="AE141" s="29"/>
      <c r="AF141" s="29"/>
      <c r="AG141" s="30"/>
      <c r="AH141" s="29"/>
      <c r="AI141" s="29"/>
      <c r="AJ141" s="29"/>
      <c r="AK141" s="29"/>
      <c r="AL141" s="29"/>
      <c r="AM141" s="29"/>
      <c r="AN141" s="30"/>
      <c r="AO141" s="29"/>
      <c r="AP141" s="29"/>
      <c r="AQ141" s="29"/>
      <c r="AR141" s="29"/>
      <c r="AS141" s="29"/>
      <c r="AT141" s="29"/>
      <c r="AU141" s="30"/>
      <c r="BC141" s="31"/>
      <c r="BD141" s="32"/>
      <c r="BG141" s="32"/>
    </row>
    <row r="142" spans="2:59" s="22" customFormat="1" x14ac:dyDescent="0.3">
      <c r="B142" s="134"/>
      <c r="AA142" s="29"/>
      <c r="AB142" s="29"/>
      <c r="AC142" s="29"/>
      <c r="AD142" s="29"/>
      <c r="AE142" s="29"/>
      <c r="AF142" s="29"/>
      <c r="AG142" s="30"/>
      <c r="AH142" s="29"/>
      <c r="AI142" s="29"/>
      <c r="AJ142" s="29"/>
      <c r="AK142" s="29"/>
      <c r="AL142" s="29"/>
      <c r="AM142" s="29"/>
      <c r="AN142" s="30"/>
      <c r="AO142" s="29"/>
      <c r="AP142" s="29"/>
      <c r="AQ142" s="29"/>
      <c r="AR142" s="29"/>
      <c r="AS142" s="29"/>
      <c r="AT142" s="29"/>
      <c r="AU142" s="30"/>
      <c r="BC142" s="31"/>
      <c r="BD142" s="32"/>
      <c r="BG142" s="32"/>
    </row>
    <row r="143" spans="2:59" s="22" customFormat="1" x14ac:dyDescent="0.3">
      <c r="B143" s="134"/>
      <c r="AA143" s="29"/>
      <c r="AB143" s="29"/>
      <c r="AC143" s="29"/>
      <c r="AD143" s="29"/>
      <c r="AE143" s="29"/>
      <c r="AF143" s="29"/>
      <c r="AG143" s="30"/>
      <c r="AH143" s="29"/>
      <c r="AI143" s="29"/>
      <c r="AJ143" s="29"/>
      <c r="AK143" s="29"/>
      <c r="AL143" s="29"/>
      <c r="AM143" s="29"/>
      <c r="AN143" s="30"/>
      <c r="AO143" s="29"/>
      <c r="AP143" s="29"/>
      <c r="AQ143" s="29"/>
      <c r="AR143" s="29"/>
      <c r="AS143" s="29"/>
      <c r="AT143" s="29"/>
      <c r="AU143" s="30"/>
      <c r="BC143" s="31"/>
      <c r="BD143" s="32"/>
      <c r="BG143" s="32"/>
    </row>
    <row r="144" spans="2:59" s="22" customFormat="1" x14ac:dyDescent="0.3">
      <c r="B144" s="134"/>
      <c r="AA144" s="29"/>
      <c r="AB144" s="29"/>
      <c r="AC144" s="29"/>
      <c r="AD144" s="29"/>
      <c r="AE144" s="29"/>
      <c r="AF144" s="29"/>
      <c r="AG144" s="30"/>
      <c r="AH144" s="29"/>
      <c r="AI144" s="29"/>
      <c r="AJ144" s="29"/>
      <c r="AK144" s="29"/>
      <c r="AL144" s="29"/>
      <c r="AM144" s="29"/>
      <c r="AN144" s="30"/>
      <c r="AO144" s="29"/>
      <c r="AP144" s="29"/>
      <c r="AQ144" s="29"/>
      <c r="AR144" s="29"/>
      <c r="AS144" s="29"/>
      <c r="AT144" s="29"/>
      <c r="AU144" s="30"/>
      <c r="BC144" s="31"/>
      <c r="BD144" s="32"/>
      <c r="BG144" s="32"/>
    </row>
    <row r="145" spans="2:59" s="22" customFormat="1" x14ac:dyDescent="0.3">
      <c r="B145" s="134"/>
      <c r="AA145" s="29"/>
      <c r="AB145" s="29"/>
      <c r="AC145" s="29"/>
      <c r="AD145" s="29"/>
      <c r="AE145" s="29"/>
      <c r="AF145" s="29"/>
      <c r="AG145" s="30"/>
      <c r="AH145" s="29"/>
      <c r="AI145" s="29"/>
      <c r="AJ145" s="29"/>
      <c r="AK145" s="29"/>
      <c r="AL145" s="29"/>
      <c r="AM145" s="29"/>
      <c r="AN145" s="30"/>
      <c r="AO145" s="29"/>
      <c r="AP145" s="29"/>
      <c r="AQ145" s="29"/>
      <c r="AR145" s="29"/>
      <c r="AS145" s="29"/>
      <c r="AT145" s="29"/>
      <c r="AU145" s="30"/>
      <c r="BC145" s="31"/>
      <c r="BD145" s="32"/>
      <c r="BG145" s="32"/>
    </row>
    <row r="146" spans="2:59" s="22" customFormat="1" x14ac:dyDescent="0.3">
      <c r="B146" s="134"/>
      <c r="AA146" s="29"/>
      <c r="AB146" s="29"/>
      <c r="AC146" s="29"/>
      <c r="AD146" s="29"/>
      <c r="AE146" s="29"/>
      <c r="AF146" s="29"/>
      <c r="AG146" s="30"/>
      <c r="AH146" s="29"/>
      <c r="AI146" s="29"/>
      <c r="AJ146" s="29"/>
      <c r="AK146" s="29"/>
      <c r="AL146" s="29"/>
      <c r="AM146" s="29"/>
      <c r="AN146" s="30"/>
      <c r="AO146" s="29"/>
      <c r="AP146" s="29"/>
      <c r="AQ146" s="29"/>
      <c r="AR146" s="29"/>
      <c r="AS146" s="29"/>
      <c r="AT146" s="29"/>
      <c r="AU146" s="30"/>
      <c r="BC146" s="31"/>
      <c r="BD146" s="32"/>
      <c r="BG146" s="32"/>
    </row>
    <row r="147" spans="2:59" s="22" customFormat="1" x14ac:dyDescent="0.3">
      <c r="B147" s="134"/>
      <c r="AA147" s="29"/>
      <c r="AB147" s="29"/>
      <c r="AC147" s="29"/>
      <c r="AD147" s="29"/>
      <c r="AE147" s="29"/>
      <c r="AF147" s="29"/>
      <c r="AG147" s="30"/>
      <c r="AH147" s="29"/>
      <c r="AI147" s="29"/>
      <c r="AJ147" s="29"/>
      <c r="AK147" s="29"/>
      <c r="AL147" s="29"/>
      <c r="AM147" s="29"/>
      <c r="AN147" s="30"/>
      <c r="AO147" s="29"/>
      <c r="AP147" s="29"/>
      <c r="AQ147" s="29"/>
      <c r="AR147" s="29"/>
      <c r="AS147" s="29"/>
      <c r="AT147" s="29"/>
      <c r="AU147" s="30"/>
      <c r="BC147" s="31"/>
      <c r="BD147" s="32"/>
      <c r="BG147" s="32"/>
    </row>
    <row r="148" spans="2:59" s="22" customFormat="1" x14ac:dyDescent="0.3">
      <c r="B148" s="134"/>
      <c r="AA148" s="29"/>
      <c r="AB148" s="29"/>
      <c r="AC148" s="29"/>
      <c r="AD148" s="29"/>
      <c r="AE148" s="29"/>
      <c r="AF148" s="29"/>
      <c r="AG148" s="30"/>
      <c r="AH148" s="29"/>
      <c r="AI148" s="29"/>
      <c r="AJ148" s="29"/>
      <c r="AK148" s="29"/>
      <c r="AL148" s="29"/>
      <c r="AM148" s="29"/>
      <c r="AN148" s="30"/>
      <c r="AO148" s="29"/>
      <c r="AP148" s="29"/>
      <c r="AQ148" s="29"/>
      <c r="AR148" s="29"/>
      <c r="AS148" s="29"/>
      <c r="AT148" s="29"/>
      <c r="AU148" s="30"/>
      <c r="BC148" s="31"/>
      <c r="BD148" s="32"/>
      <c r="BG148" s="32"/>
    </row>
    <row r="149" spans="2:59" s="22" customFormat="1" x14ac:dyDescent="0.3">
      <c r="B149" s="134"/>
      <c r="BD149" s="32"/>
      <c r="BG149" s="32"/>
    </row>
    <row r="150" spans="2:59" s="22" customFormat="1" x14ac:dyDescent="0.3">
      <c r="B150" s="134"/>
      <c r="AA150" s="29"/>
      <c r="AB150" s="29"/>
      <c r="AC150" s="29"/>
      <c r="AD150" s="29"/>
      <c r="AE150" s="29"/>
      <c r="AF150" s="29"/>
      <c r="AG150" s="30"/>
      <c r="AH150" s="29"/>
      <c r="AI150" s="29"/>
      <c r="AJ150" s="29"/>
      <c r="AK150" s="29"/>
      <c r="AL150" s="29"/>
      <c r="AM150" s="29"/>
      <c r="AN150" s="30"/>
      <c r="AO150" s="29"/>
      <c r="AP150" s="29"/>
      <c r="AQ150" s="29"/>
      <c r="AR150" s="29"/>
      <c r="AS150" s="29"/>
      <c r="AT150" s="29"/>
      <c r="AU150" s="30"/>
      <c r="BC150" s="31"/>
      <c r="BD150" s="32"/>
      <c r="BG150" s="32"/>
    </row>
    <row r="151" spans="2:59" s="22" customFormat="1" x14ac:dyDescent="0.3">
      <c r="B151" s="134"/>
      <c r="AA151" s="29"/>
      <c r="AB151" s="29"/>
      <c r="AC151" s="29"/>
      <c r="AD151" s="29"/>
      <c r="AE151" s="29"/>
      <c r="AF151" s="29"/>
      <c r="AG151" s="30"/>
      <c r="AH151" s="29"/>
      <c r="AI151" s="29"/>
      <c r="AJ151" s="29"/>
      <c r="AK151" s="29"/>
      <c r="AL151" s="29"/>
      <c r="AM151" s="29"/>
      <c r="AN151" s="30"/>
      <c r="AO151" s="29"/>
      <c r="AP151" s="29"/>
      <c r="AQ151" s="29"/>
      <c r="AR151" s="29"/>
      <c r="AS151" s="29"/>
      <c r="AT151" s="29"/>
      <c r="AU151" s="30"/>
      <c r="BC151" s="31"/>
      <c r="BD151" s="32"/>
      <c r="BG151" s="32"/>
    </row>
    <row r="152" spans="2:59" s="22" customFormat="1" x14ac:dyDescent="0.3">
      <c r="B152" s="134"/>
      <c r="AA152" s="29"/>
      <c r="AB152" s="29"/>
      <c r="AC152" s="29"/>
      <c r="AD152" s="29"/>
      <c r="AE152" s="29"/>
      <c r="AF152" s="29"/>
      <c r="AG152" s="30"/>
      <c r="AH152" s="29"/>
      <c r="AI152" s="29"/>
      <c r="AJ152" s="29"/>
      <c r="AK152" s="29"/>
      <c r="AL152" s="29"/>
      <c r="AM152" s="29"/>
      <c r="AN152" s="30"/>
      <c r="AO152" s="29"/>
      <c r="AP152" s="29"/>
      <c r="AQ152" s="29"/>
      <c r="AR152" s="29"/>
      <c r="AS152" s="29"/>
      <c r="AT152" s="29"/>
      <c r="AU152" s="30"/>
      <c r="BC152" s="31"/>
      <c r="BD152" s="32"/>
      <c r="BG152" s="32"/>
    </row>
    <row r="153" spans="2:59" s="22" customFormat="1" x14ac:dyDescent="0.3">
      <c r="B153" s="134"/>
      <c r="AA153" s="29"/>
      <c r="AB153" s="29"/>
      <c r="AC153" s="29"/>
      <c r="AD153" s="29"/>
      <c r="AE153" s="29"/>
      <c r="AF153" s="29"/>
      <c r="AG153" s="30"/>
      <c r="AH153" s="29"/>
      <c r="AI153" s="29"/>
      <c r="AJ153" s="29"/>
      <c r="AK153" s="29"/>
      <c r="AL153" s="29"/>
      <c r="AM153" s="29"/>
      <c r="AN153" s="30"/>
      <c r="AO153" s="29"/>
      <c r="AP153" s="29"/>
      <c r="AQ153" s="29"/>
      <c r="AR153" s="29"/>
      <c r="AS153" s="29"/>
      <c r="AT153" s="29"/>
      <c r="AU153" s="30"/>
      <c r="BC153" s="31"/>
      <c r="BD153" s="32"/>
      <c r="BG153" s="32"/>
    </row>
    <row r="154" spans="2:59" s="22" customFormat="1" x14ac:dyDescent="0.3">
      <c r="B154" s="134"/>
      <c r="AA154" s="29"/>
      <c r="AB154" s="29"/>
      <c r="AC154" s="29"/>
      <c r="AD154" s="29"/>
      <c r="AE154" s="29"/>
      <c r="AF154" s="29"/>
      <c r="AG154" s="30"/>
      <c r="AH154" s="29"/>
      <c r="AI154" s="29"/>
      <c r="AJ154" s="29"/>
      <c r="AK154" s="29"/>
      <c r="AL154" s="29"/>
      <c r="AM154" s="29"/>
      <c r="AN154" s="30"/>
      <c r="AO154" s="29"/>
      <c r="AP154" s="29"/>
      <c r="AQ154" s="29"/>
      <c r="AR154" s="29"/>
      <c r="AS154" s="29"/>
      <c r="AT154" s="29"/>
      <c r="AU154" s="30"/>
      <c r="BC154" s="31"/>
      <c r="BD154" s="32"/>
      <c r="BG154" s="32"/>
    </row>
    <row r="155" spans="2:59" s="22" customFormat="1" x14ac:dyDescent="0.3">
      <c r="B155" s="134"/>
      <c r="AA155" s="29"/>
      <c r="AB155" s="29"/>
      <c r="AC155" s="29"/>
      <c r="AD155" s="29"/>
      <c r="AE155" s="29"/>
      <c r="AF155" s="29"/>
      <c r="AG155" s="30"/>
      <c r="AH155" s="29"/>
      <c r="AI155" s="29"/>
      <c r="AJ155" s="29"/>
      <c r="AK155" s="29"/>
      <c r="AL155" s="29"/>
      <c r="AM155" s="29"/>
      <c r="AN155" s="30"/>
      <c r="AO155" s="29"/>
      <c r="AP155" s="29"/>
      <c r="AQ155" s="29"/>
      <c r="AR155" s="29"/>
      <c r="AS155" s="29"/>
      <c r="AT155" s="29"/>
      <c r="AU155" s="30"/>
      <c r="BC155" s="31"/>
      <c r="BD155" s="32"/>
      <c r="BG155" s="32"/>
    </row>
    <row r="156" spans="2:59" s="22" customFormat="1" x14ac:dyDescent="0.3">
      <c r="B156" s="134"/>
      <c r="AA156" s="29"/>
      <c r="AB156" s="29"/>
      <c r="AC156" s="29"/>
      <c r="AD156" s="29"/>
      <c r="AE156" s="29"/>
      <c r="AF156" s="29"/>
      <c r="AG156" s="30"/>
      <c r="AH156" s="29"/>
      <c r="AI156" s="29"/>
      <c r="AJ156" s="29"/>
      <c r="AK156" s="29"/>
      <c r="AL156" s="29"/>
      <c r="AM156" s="29"/>
      <c r="AN156" s="30"/>
      <c r="AO156" s="29"/>
      <c r="AP156" s="29"/>
      <c r="AQ156" s="29"/>
      <c r="AR156" s="29"/>
      <c r="AS156" s="29"/>
      <c r="AT156" s="29"/>
      <c r="AU156" s="30"/>
      <c r="BC156" s="31"/>
      <c r="BD156" s="32"/>
      <c r="BG156" s="32"/>
    </row>
    <row r="157" spans="2:59" s="22" customFormat="1" x14ac:dyDescent="0.3">
      <c r="B157" s="134"/>
      <c r="AA157" s="29"/>
      <c r="AB157" s="29"/>
      <c r="AC157" s="29"/>
      <c r="AD157" s="29"/>
      <c r="AE157" s="29"/>
      <c r="AF157" s="29"/>
      <c r="AG157" s="30"/>
      <c r="AH157" s="29"/>
      <c r="AI157" s="29"/>
      <c r="AJ157" s="29"/>
      <c r="AK157" s="29"/>
      <c r="AL157" s="29"/>
      <c r="AM157" s="29"/>
      <c r="AN157" s="30"/>
      <c r="AO157" s="29"/>
      <c r="AP157" s="29"/>
      <c r="AQ157" s="29"/>
      <c r="AR157" s="29"/>
      <c r="AS157" s="29"/>
      <c r="AT157" s="29"/>
      <c r="AU157" s="30"/>
      <c r="BC157" s="31"/>
      <c r="BD157" s="32"/>
      <c r="BG157" s="32"/>
    </row>
    <row r="158" spans="2:59" s="22" customFormat="1" x14ac:dyDescent="0.3">
      <c r="B158" s="134"/>
      <c r="AA158" s="29"/>
      <c r="AB158" s="29"/>
      <c r="AC158" s="29"/>
      <c r="AD158" s="29"/>
      <c r="AE158" s="29"/>
      <c r="AF158" s="29"/>
      <c r="AG158" s="30"/>
      <c r="AH158" s="29"/>
      <c r="AI158" s="29"/>
      <c r="AJ158" s="29"/>
      <c r="AK158" s="29"/>
      <c r="AL158" s="29"/>
      <c r="AM158" s="29"/>
      <c r="AN158" s="30"/>
      <c r="AO158" s="29"/>
      <c r="AP158" s="29"/>
      <c r="AQ158" s="29"/>
      <c r="AR158" s="29"/>
      <c r="AS158" s="29"/>
      <c r="AT158" s="29"/>
      <c r="AU158" s="30"/>
      <c r="BC158" s="31"/>
      <c r="BD158" s="32"/>
      <c r="BG158" s="32"/>
    </row>
    <row r="159" spans="2:59" s="22" customFormat="1" x14ac:dyDescent="0.3">
      <c r="B159" s="134"/>
      <c r="AA159" s="29"/>
      <c r="AB159" s="29"/>
      <c r="AC159" s="29"/>
      <c r="AD159" s="29"/>
      <c r="AE159" s="29"/>
      <c r="AF159" s="29"/>
      <c r="AG159" s="30"/>
      <c r="AH159" s="29"/>
      <c r="AI159" s="29"/>
      <c r="AJ159" s="29"/>
      <c r="AK159" s="29"/>
      <c r="AL159" s="29"/>
      <c r="AM159" s="29"/>
      <c r="AN159" s="30"/>
      <c r="AO159" s="29"/>
      <c r="AP159" s="29"/>
      <c r="AQ159" s="29"/>
      <c r="AR159" s="29"/>
      <c r="AS159" s="29"/>
      <c r="AT159" s="29"/>
      <c r="AU159" s="30"/>
      <c r="BC159" s="31"/>
      <c r="BD159" s="32"/>
      <c r="BG159" s="32"/>
    </row>
    <row r="160" spans="2:59" s="22" customFormat="1" x14ac:dyDescent="0.3">
      <c r="B160" s="134"/>
      <c r="AA160" s="29"/>
      <c r="AB160" s="29"/>
      <c r="AC160" s="29"/>
      <c r="AD160" s="29"/>
      <c r="AE160" s="29"/>
      <c r="AF160" s="29"/>
      <c r="AG160" s="30"/>
      <c r="AH160" s="29"/>
      <c r="AI160" s="29"/>
      <c r="AJ160" s="29"/>
      <c r="AK160" s="29"/>
      <c r="AL160" s="29"/>
      <c r="AM160" s="29"/>
      <c r="AN160" s="30"/>
      <c r="AO160" s="29"/>
      <c r="AP160" s="29"/>
      <c r="AQ160" s="29"/>
      <c r="AR160" s="29"/>
      <c r="AS160" s="29"/>
      <c r="AT160" s="29"/>
      <c r="AU160" s="30"/>
      <c r="BC160" s="31"/>
      <c r="BD160" s="32"/>
      <c r="BG160" s="32"/>
    </row>
    <row r="161" spans="2:59" s="22" customFormat="1" x14ac:dyDescent="0.3">
      <c r="B161" s="134"/>
      <c r="AA161" s="29"/>
      <c r="AB161" s="29"/>
      <c r="AC161" s="29"/>
      <c r="AD161" s="29"/>
      <c r="AE161" s="29"/>
      <c r="AF161" s="29"/>
      <c r="AG161" s="30"/>
      <c r="AH161" s="29"/>
      <c r="AI161" s="29"/>
      <c r="AJ161" s="29"/>
      <c r="AK161" s="29"/>
      <c r="AL161" s="29"/>
      <c r="AM161" s="29"/>
      <c r="AN161" s="30"/>
      <c r="AO161" s="29"/>
      <c r="AP161" s="29"/>
      <c r="AQ161" s="29"/>
      <c r="AR161" s="29"/>
      <c r="AS161" s="29"/>
      <c r="AT161" s="29"/>
      <c r="AU161" s="30"/>
      <c r="BC161" s="31"/>
      <c r="BD161" s="32"/>
      <c r="BG161" s="32"/>
    </row>
    <row r="162" spans="2:59" s="22" customFormat="1" x14ac:dyDescent="0.3">
      <c r="B162" s="134"/>
      <c r="AA162" s="29"/>
      <c r="AB162" s="29"/>
      <c r="AC162" s="29"/>
      <c r="AD162" s="29"/>
      <c r="AE162" s="29"/>
      <c r="AF162" s="29"/>
      <c r="AG162" s="30"/>
      <c r="AH162" s="29"/>
      <c r="AI162" s="29"/>
      <c r="AJ162" s="29"/>
      <c r="AK162" s="29"/>
      <c r="AL162" s="29"/>
      <c r="AM162" s="29"/>
      <c r="AN162" s="30"/>
      <c r="AO162" s="29"/>
      <c r="AP162" s="29"/>
      <c r="AQ162" s="29"/>
      <c r="AR162" s="29"/>
      <c r="AS162" s="29"/>
      <c r="AT162" s="29"/>
      <c r="AU162" s="30"/>
      <c r="BC162" s="31"/>
      <c r="BD162" s="32"/>
      <c r="BG162" s="32"/>
    </row>
    <row r="163" spans="2:59" s="22" customFormat="1" x14ac:dyDescent="0.3">
      <c r="B163" s="134"/>
      <c r="AA163" s="29"/>
      <c r="AB163" s="29"/>
      <c r="AC163" s="29"/>
      <c r="AD163" s="29"/>
      <c r="AE163" s="29"/>
      <c r="AF163" s="29"/>
      <c r="AG163" s="30"/>
      <c r="AH163" s="29"/>
      <c r="AI163" s="29"/>
      <c r="AJ163" s="29"/>
      <c r="AK163" s="29"/>
      <c r="AL163" s="29"/>
      <c r="AM163" s="29"/>
      <c r="AN163" s="30"/>
      <c r="AO163" s="29"/>
      <c r="AP163" s="29"/>
      <c r="AQ163" s="29"/>
      <c r="AR163" s="29"/>
      <c r="AS163" s="29"/>
      <c r="AT163" s="29"/>
      <c r="AU163" s="30"/>
      <c r="BC163" s="31"/>
      <c r="BD163" s="32"/>
      <c r="BG163" s="32"/>
    </row>
    <row r="164" spans="2:59" s="22" customFormat="1" x14ac:dyDescent="0.3">
      <c r="B164" s="134"/>
      <c r="AA164" s="29"/>
      <c r="AB164" s="29"/>
      <c r="AC164" s="29"/>
      <c r="AD164" s="29"/>
      <c r="AE164" s="29"/>
      <c r="AF164" s="29"/>
      <c r="AG164" s="30"/>
      <c r="AH164" s="29"/>
      <c r="AI164" s="29"/>
      <c r="AJ164" s="29"/>
      <c r="AK164" s="29"/>
      <c r="AL164" s="29"/>
      <c r="AM164" s="29"/>
      <c r="AN164" s="30"/>
      <c r="AO164" s="29"/>
      <c r="AP164" s="29"/>
      <c r="AQ164" s="29"/>
      <c r="AR164" s="29"/>
      <c r="AS164" s="29"/>
      <c r="AT164" s="29"/>
      <c r="AU164" s="30"/>
      <c r="BC164" s="31"/>
      <c r="BD164" s="32"/>
      <c r="BG164" s="32"/>
    </row>
    <row r="165" spans="2:59" s="22" customFormat="1" x14ac:dyDescent="0.3">
      <c r="B165" s="134"/>
      <c r="AA165" s="29"/>
      <c r="AB165" s="29"/>
      <c r="AC165" s="29"/>
      <c r="AD165" s="29"/>
      <c r="AE165" s="29"/>
      <c r="AF165" s="29"/>
      <c r="AG165" s="30"/>
      <c r="AH165" s="29"/>
      <c r="AI165" s="29"/>
      <c r="AJ165" s="29"/>
      <c r="AK165" s="29"/>
      <c r="AL165" s="29"/>
      <c r="AM165" s="29"/>
      <c r="AN165" s="30"/>
      <c r="AO165" s="29"/>
      <c r="AP165" s="29"/>
      <c r="AQ165" s="29"/>
      <c r="AR165" s="29"/>
      <c r="AS165" s="29"/>
      <c r="AT165" s="29"/>
      <c r="AU165" s="30"/>
      <c r="BC165" s="31"/>
      <c r="BD165" s="32"/>
      <c r="BG165" s="32"/>
    </row>
    <row r="166" spans="2:59" s="22" customFormat="1" x14ac:dyDescent="0.3">
      <c r="B166" s="134"/>
      <c r="AA166" s="29"/>
      <c r="AB166" s="29"/>
      <c r="AC166" s="29"/>
      <c r="AD166" s="29"/>
      <c r="AE166" s="29"/>
      <c r="AF166" s="29"/>
      <c r="AG166" s="30"/>
      <c r="AH166" s="29"/>
      <c r="AI166" s="29"/>
      <c r="AJ166" s="29"/>
      <c r="AK166" s="29"/>
      <c r="AL166" s="29"/>
      <c r="AM166" s="29"/>
      <c r="AN166" s="30"/>
      <c r="AO166" s="29"/>
      <c r="AP166" s="29"/>
      <c r="AQ166" s="29"/>
      <c r="AR166" s="29"/>
      <c r="AS166" s="29"/>
      <c r="AT166" s="29"/>
      <c r="AU166" s="30"/>
      <c r="BC166" s="31"/>
      <c r="BD166" s="32"/>
      <c r="BG166" s="32"/>
    </row>
    <row r="167" spans="2:59" s="22" customFormat="1" x14ac:dyDescent="0.3">
      <c r="B167" s="134"/>
      <c r="AA167" s="29"/>
      <c r="AB167" s="29"/>
      <c r="AC167" s="29"/>
      <c r="AD167" s="29"/>
      <c r="AE167" s="29"/>
      <c r="AF167" s="29"/>
      <c r="AG167" s="30"/>
      <c r="AH167" s="29"/>
      <c r="AI167" s="29"/>
      <c r="AJ167" s="29"/>
      <c r="AK167" s="29"/>
      <c r="AL167" s="29"/>
      <c r="AM167" s="29"/>
      <c r="AN167" s="30"/>
      <c r="AO167" s="29"/>
      <c r="AP167" s="29"/>
      <c r="AQ167" s="29"/>
      <c r="AR167" s="29"/>
      <c r="AS167" s="29"/>
      <c r="AT167" s="29"/>
      <c r="AU167" s="30"/>
      <c r="BC167" s="31"/>
      <c r="BD167" s="32"/>
      <c r="BG167" s="32"/>
    </row>
    <row r="168" spans="2:59" s="22" customFormat="1" x14ac:dyDescent="0.3">
      <c r="B168" s="134"/>
      <c r="AA168" s="29"/>
      <c r="AB168" s="29"/>
      <c r="AC168" s="29"/>
      <c r="AD168" s="29"/>
      <c r="AE168" s="29"/>
      <c r="AF168" s="29"/>
      <c r="AG168" s="30"/>
      <c r="AH168" s="29"/>
      <c r="AI168" s="29"/>
      <c r="AJ168" s="29"/>
      <c r="AK168" s="29"/>
      <c r="AL168" s="29"/>
      <c r="AM168" s="29"/>
      <c r="AN168" s="30"/>
      <c r="AO168" s="29"/>
      <c r="AP168" s="29"/>
      <c r="AQ168" s="29"/>
      <c r="AR168" s="29"/>
      <c r="AS168" s="29"/>
      <c r="AT168" s="29"/>
      <c r="AU168" s="30"/>
      <c r="BC168" s="31"/>
      <c r="BD168" s="32"/>
      <c r="BG168" s="32"/>
    </row>
    <row r="169" spans="2:59" s="22" customFormat="1" x14ac:dyDescent="0.3">
      <c r="B169" s="134"/>
      <c r="AA169" s="29"/>
      <c r="AB169" s="29"/>
      <c r="AC169" s="29"/>
      <c r="AD169" s="29"/>
      <c r="AE169" s="29"/>
      <c r="AF169" s="29"/>
      <c r="AG169" s="30"/>
      <c r="AH169" s="29"/>
      <c r="AI169" s="29"/>
      <c r="AJ169" s="29"/>
      <c r="AK169" s="29"/>
      <c r="AL169" s="29"/>
      <c r="AM169" s="29"/>
      <c r="AN169" s="30"/>
      <c r="AO169" s="29"/>
      <c r="AP169" s="29"/>
      <c r="AQ169" s="29"/>
      <c r="AR169" s="29"/>
      <c r="AS169" s="29"/>
      <c r="AT169" s="29"/>
      <c r="AU169" s="30"/>
      <c r="BC169" s="31"/>
      <c r="BD169" s="32"/>
      <c r="BG169" s="32"/>
    </row>
    <row r="170" spans="2:59" s="22" customFormat="1" x14ac:dyDescent="0.3">
      <c r="B170" s="134"/>
      <c r="AA170" s="29"/>
      <c r="AB170" s="29"/>
      <c r="AC170" s="29"/>
      <c r="AD170" s="29"/>
      <c r="AE170" s="29"/>
      <c r="AF170" s="29"/>
      <c r="AG170" s="30"/>
      <c r="AH170" s="29"/>
      <c r="AI170" s="29"/>
      <c r="AJ170" s="29"/>
      <c r="AK170" s="29"/>
      <c r="AL170" s="29"/>
      <c r="AM170" s="29"/>
      <c r="AN170" s="30"/>
      <c r="AO170" s="29"/>
      <c r="AP170" s="29"/>
      <c r="AQ170" s="29"/>
      <c r="AR170" s="29"/>
      <c r="AS170" s="29"/>
      <c r="AT170" s="29"/>
      <c r="AU170" s="30"/>
      <c r="BC170" s="31"/>
      <c r="BD170" s="32"/>
      <c r="BG170" s="32"/>
    </row>
    <row r="171" spans="2:59" s="22" customFormat="1" x14ac:dyDescent="0.3">
      <c r="B171" s="134"/>
      <c r="AA171" s="29"/>
      <c r="AB171" s="29"/>
      <c r="AC171" s="29"/>
      <c r="AD171" s="29"/>
      <c r="AE171" s="29"/>
      <c r="AF171" s="29"/>
      <c r="AG171" s="30"/>
      <c r="AH171" s="29"/>
      <c r="AI171" s="29"/>
      <c r="AJ171" s="29"/>
      <c r="AK171" s="29"/>
      <c r="AL171" s="29"/>
      <c r="AM171" s="29"/>
      <c r="AN171" s="30"/>
      <c r="AO171" s="29"/>
      <c r="AP171" s="29"/>
      <c r="AQ171" s="29"/>
      <c r="AR171" s="29"/>
      <c r="AS171" s="29"/>
      <c r="AT171" s="29"/>
      <c r="AU171" s="30"/>
      <c r="BC171" s="31"/>
      <c r="BD171" s="32"/>
      <c r="BG171" s="32"/>
    </row>
    <row r="172" spans="2:59" s="22" customFormat="1" x14ac:dyDescent="0.3">
      <c r="B172" s="134"/>
      <c r="AA172" s="29"/>
      <c r="AB172" s="29"/>
      <c r="AC172" s="29"/>
      <c r="AD172" s="29"/>
      <c r="AE172" s="29"/>
      <c r="AF172" s="29"/>
      <c r="AG172" s="30"/>
      <c r="AH172" s="29"/>
      <c r="AI172" s="29"/>
      <c r="AJ172" s="29"/>
      <c r="AK172" s="29"/>
      <c r="AL172" s="29"/>
      <c r="AM172" s="29"/>
      <c r="AN172" s="30"/>
      <c r="AO172" s="29"/>
      <c r="AP172" s="29"/>
      <c r="AQ172" s="29"/>
      <c r="AR172" s="29"/>
      <c r="AS172" s="29"/>
      <c r="AT172" s="29"/>
      <c r="AU172" s="30"/>
      <c r="BC172" s="31"/>
      <c r="BD172" s="32"/>
      <c r="BG172" s="32"/>
    </row>
    <row r="173" spans="2:59" s="22" customFormat="1" x14ac:dyDescent="0.3">
      <c r="B173" s="134"/>
      <c r="AA173" s="29"/>
      <c r="AB173" s="29"/>
      <c r="AC173" s="29"/>
      <c r="AD173" s="29"/>
      <c r="AE173" s="29"/>
      <c r="AF173" s="29"/>
      <c r="AG173" s="30"/>
      <c r="AH173" s="29"/>
      <c r="AI173" s="29"/>
      <c r="AJ173" s="29"/>
      <c r="AK173" s="29"/>
      <c r="AL173" s="29"/>
      <c r="AM173" s="29"/>
      <c r="AN173" s="30"/>
      <c r="AO173" s="29"/>
      <c r="AP173" s="29"/>
      <c r="AQ173" s="29"/>
      <c r="AR173" s="29"/>
      <c r="AS173" s="29"/>
      <c r="AT173" s="29"/>
      <c r="AU173" s="30"/>
      <c r="BC173" s="31"/>
      <c r="BD173" s="32"/>
      <c r="BG173" s="32"/>
    </row>
    <row r="174" spans="2:59" s="22" customFormat="1" x14ac:dyDescent="0.3">
      <c r="B174" s="134"/>
      <c r="AA174" s="29"/>
      <c r="AB174" s="29"/>
      <c r="AC174" s="29"/>
      <c r="AD174" s="29"/>
      <c r="AE174" s="29"/>
      <c r="AF174" s="29"/>
      <c r="AG174" s="30"/>
      <c r="AH174" s="29"/>
      <c r="AI174" s="29"/>
      <c r="AJ174" s="29"/>
      <c r="AK174" s="29"/>
      <c r="AL174" s="29"/>
      <c r="AM174" s="29"/>
      <c r="AN174" s="30"/>
      <c r="AO174" s="29"/>
      <c r="AP174" s="29"/>
      <c r="AQ174" s="29"/>
      <c r="AR174" s="29"/>
      <c r="AS174" s="29"/>
      <c r="AT174" s="29"/>
      <c r="AU174" s="30"/>
      <c r="BC174" s="31"/>
      <c r="BD174" s="32"/>
      <c r="BG174" s="32"/>
    </row>
    <row r="175" spans="2:59" s="22" customFormat="1" x14ac:dyDescent="0.3">
      <c r="B175" s="134"/>
      <c r="AA175" s="29"/>
      <c r="AB175" s="29"/>
      <c r="AC175" s="29"/>
      <c r="AD175" s="29"/>
      <c r="AE175" s="29"/>
      <c r="AF175" s="29"/>
      <c r="AG175" s="30"/>
      <c r="AH175" s="29"/>
      <c r="AI175" s="29"/>
      <c r="AJ175" s="29"/>
      <c r="AK175" s="29"/>
      <c r="AL175" s="29"/>
      <c r="AM175" s="29"/>
      <c r="AN175" s="30"/>
      <c r="AO175" s="29"/>
      <c r="AP175" s="29"/>
      <c r="AQ175" s="29"/>
      <c r="AR175" s="29"/>
      <c r="AS175" s="29"/>
      <c r="AT175" s="29"/>
      <c r="AU175" s="30"/>
      <c r="BC175" s="31"/>
      <c r="BD175" s="32"/>
      <c r="BG175" s="32"/>
    </row>
    <row r="176" spans="2:59" s="22" customFormat="1" x14ac:dyDescent="0.3">
      <c r="B176" s="134"/>
      <c r="AA176" s="29"/>
      <c r="AB176" s="29"/>
      <c r="AC176" s="29"/>
      <c r="AD176" s="29"/>
      <c r="AE176" s="29"/>
      <c r="AF176" s="29"/>
      <c r="AG176" s="30"/>
      <c r="AH176" s="29"/>
      <c r="AI176" s="29"/>
      <c r="AJ176" s="29"/>
      <c r="AK176" s="29"/>
      <c r="AL176" s="29"/>
      <c r="AM176" s="29"/>
      <c r="AN176" s="30"/>
      <c r="AO176" s="29"/>
      <c r="AP176" s="29"/>
      <c r="AQ176" s="29"/>
      <c r="AR176" s="29"/>
      <c r="AS176" s="29"/>
      <c r="AT176" s="29"/>
      <c r="AU176" s="30"/>
      <c r="BC176" s="31"/>
      <c r="BD176" s="32"/>
      <c r="BG176" s="32"/>
    </row>
    <row r="177" spans="2:59" s="22" customFormat="1" x14ac:dyDescent="0.3">
      <c r="B177" s="134"/>
      <c r="AA177" s="29"/>
      <c r="AB177" s="29"/>
      <c r="AC177" s="29"/>
      <c r="AD177" s="29"/>
      <c r="AE177" s="29"/>
      <c r="AF177" s="29"/>
      <c r="AG177" s="30"/>
      <c r="AH177" s="29"/>
      <c r="AI177" s="29"/>
      <c r="AJ177" s="29"/>
      <c r="AK177" s="29"/>
      <c r="AL177" s="29"/>
      <c r="AM177" s="29"/>
      <c r="AN177" s="30"/>
      <c r="AO177" s="29"/>
      <c r="AP177" s="29"/>
      <c r="AQ177" s="29"/>
      <c r="AR177" s="29"/>
      <c r="AS177" s="29"/>
      <c r="AT177" s="29"/>
      <c r="AU177" s="30"/>
      <c r="BC177" s="31"/>
      <c r="BD177" s="32"/>
      <c r="BG177" s="32"/>
    </row>
    <row r="178" spans="2:59" s="22" customFormat="1" x14ac:dyDescent="0.3">
      <c r="B178" s="134"/>
      <c r="AA178" s="29"/>
      <c r="AB178" s="29"/>
      <c r="AC178" s="29"/>
      <c r="AD178" s="29"/>
      <c r="AE178" s="29"/>
      <c r="AF178" s="29"/>
      <c r="AG178" s="30"/>
      <c r="AH178" s="29"/>
      <c r="AI178" s="29"/>
      <c r="AJ178" s="29"/>
      <c r="AK178" s="29"/>
      <c r="AL178" s="29"/>
      <c r="AM178" s="29"/>
      <c r="AN178" s="30"/>
      <c r="AO178" s="29"/>
      <c r="AP178" s="29"/>
      <c r="AQ178" s="29"/>
      <c r="AR178" s="29"/>
      <c r="AS178" s="29"/>
      <c r="AT178" s="29"/>
      <c r="AU178" s="30"/>
      <c r="BC178" s="31"/>
      <c r="BD178" s="32"/>
      <c r="BG178" s="32"/>
    </row>
    <row r="179" spans="2:59" s="22" customFormat="1" x14ac:dyDescent="0.3">
      <c r="B179" s="134"/>
      <c r="AA179" s="29"/>
      <c r="AB179" s="29"/>
      <c r="AC179" s="29"/>
      <c r="AD179" s="29"/>
      <c r="AE179" s="29"/>
      <c r="AF179" s="29"/>
      <c r="AG179" s="30"/>
      <c r="AH179" s="29"/>
      <c r="AI179" s="29"/>
      <c r="AJ179" s="29"/>
      <c r="AK179" s="29"/>
      <c r="AL179" s="29"/>
      <c r="AM179" s="29"/>
      <c r="AN179" s="30"/>
      <c r="AO179" s="29"/>
      <c r="AP179" s="29"/>
      <c r="AQ179" s="29"/>
      <c r="AR179" s="29"/>
      <c r="AS179" s="29"/>
      <c r="AT179" s="29"/>
      <c r="AU179" s="30"/>
      <c r="BC179" s="31"/>
      <c r="BD179" s="32"/>
      <c r="BG179" s="32"/>
    </row>
    <row r="180" spans="2:59" s="22" customFormat="1" x14ac:dyDescent="0.3">
      <c r="B180" s="134"/>
      <c r="AA180" s="29"/>
      <c r="AB180" s="29"/>
      <c r="AC180" s="29"/>
      <c r="AD180" s="29"/>
      <c r="AE180" s="29"/>
      <c r="AF180" s="29"/>
      <c r="AG180" s="30"/>
      <c r="AH180" s="29"/>
      <c r="AI180" s="29"/>
      <c r="AJ180" s="29"/>
      <c r="AK180" s="29"/>
      <c r="AL180" s="29"/>
      <c r="AM180" s="29"/>
      <c r="AN180" s="30"/>
      <c r="AO180" s="29"/>
      <c r="AP180" s="29"/>
      <c r="AQ180" s="29"/>
      <c r="AR180" s="29"/>
      <c r="AS180" s="29"/>
      <c r="AT180" s="29"/>
      <c r="AU180" s="30"/>
      <c r="BC180" s="31"/>
      <c r="BD180" s="32"/>
      <c r="BG180" s="32"/>
    </row>
    <row r="181" spans="2:59" s="22" customFormat="1" x14ac:dyDescent="0.3">
      <c r="B181" s="134"/>
      <c r="AA181" s="29"/>
      <c r="AB181" s="29"/>
      <c r="AC181" s="29"/>
      <c r="AD181" s="29"/>
      <c r="AE181" s="29"/>
      <c r="AF181" s="29"/>
      <c r="AG181" s="30"/>
      <c r="AH181" s="29"/>
      <c r="AI181" s="29"/>
      <c r="AJ181" s="29"/>
      <c r="AK181" s="29"/>
      <c r="AL181" s="29"/>
      <c r="AM181" s="29"/>
      <c r="AN181" s="30"/>
      <c r="AO181" s="29"/>
      <c r="AP181" s="29"/>
      <c r="AQ181" s="29"/>
      <c r="AR181" s="29"/>
      <c r="AS181" s="29"/>
      <c r="AT181" s="29"/>
      <c r="AU181" s="30"/>
      <c r="BC181" s="31"/>
      <c r="BD181" s="32"/>
      <c r="BG181" s="32"/>
    </row>
    <row r="182" spans="2:59" s="22" customFormat="1" x14ac:dyDescent="0.3">
      <c r="B182" s="134"/>
      <c r="AA182" s="29"/>
      <c r="AB182" s="29"/>
      <c r="AC182" s="29"/>
      <c r="AD182" s="29"/>
      <c r="AE182" s="29"/>
      <c r="AF182" s="29"/>
      <c r="AG182" s="30"/>
      <c r="AH182" s="29"/>
      <c r="AI182" s="29"/>
      <c r="AJ182" s="29"/>
      <c r="AK182" s="29"/>
      <c r="AL182" s="29"/>
      <c r="AM182" s="29"/>
      <c r="AN182" s="30"/>
      <c r="AO182" s="29"/>
      <c r="AP182" s="29"/>
      <c r="AQ182" s="29"/>
      <c r="AR182" s="29"/>
      <c r="AS182" s="29"/>
      <c r="AT182" s="29"/>
      <c r="AU182" s="30"/>
      <c r="BC182" s="31"/>
      <c r="BD182" s="32"/>
      <c r="BG182" s="32"/>
    </row>
    <row r="183" spans="2:59" s="22" customFormat="1" x14ac:dyDescent="0.3">
      <c r="B183" s="134"/>
      <c r="AA183" s="29"/>
      <c r="AB183" s="29"/>
      <c r="AC183" s="29"/>
      <c r="AD183" s="29"/>
      <c r="AE183" s="29"/>
      <c r="AF183" s="29"/>
      <c r="AG183" s="30"/>
      <c r="AH183" s="29"/>
      <c r="AI183" s="29"/>
      <c r="AJ183" s="29"/>
      <c r="AK183" s="29"/>
      <c r="AL183" s="29"/>
      <c r="AM183" s="29"/>
      <c r="AN183" s="30"/>
      <c r="AO183" s="29"/>
      <c r="AP183" s="29"/>
      <c r="AQ183" s="29"/>
      <c r="AR183" s="29"/>
      <c r="AS183" s="29"/>
      <c r="AT183" s="29"/>
      <c r="AU183" s="30"/>
      <c r="BC183" s="31"/>
      <c r="BD183" s="32"/>
      <c r="BG183" s="32"/>
    </row>
    <row r="184" spans="2:59" s="22" customFormat="1" x14ac:dyDescent="0.3">
      <c r="B184" s="134"/>
      <c r="BD184" s="32"/>
      <c r="BG184" s="32"/>
    </row>
    <row r="185" spans="2:59" s="22" customFormat="1" x14ac:dyDescent="0.3">
      <c r="B185" s="134"/>
      <c r="AA185" s="29"/>
      <c r="AB185" s="29"/>
      <c r="AC185" s="29"/>
      <c r="AD185" s="29"/>
      <c r="AE185" s="29"/>
      <c r="AF185" s="29"/>
      <c r="AG185" s="30"/>
      <c r="AH185" s="29"/>
      <c r="AI185" s="29"/>
      <c r="AJ185" s="29"/>
      <c r="AK185" s="29"/>
      <c r="AL185" s="29"/>
      <c r="AM185" s="29"/>
      <c r="AN185" s="30"/>
      <c r="AO185" s="29"/>
      <c r="AP185" s="29"/>
      <c r="AQ185" s="29"/>
      <c r="AR185" s="29"/>
      <c r="AS185" s="29"/>
      <c r="AT185" s="29"/>
      <c r="AU185" s="30"/>
      <c r="BC185" s="31"/>
      <c r="BD185" s="32"/>
      <c r="BG185" s="32"/>
    </row>
    <row r="186" spans="2:59" s="22" customFormat="1" x14ac:dyDescent="0.3">
      <c r="B186" s="134"/>
      <c r="AA186" s="29"/>
      <c r="AB186" s="29"/>
      <c r="AC186" s="29"/>
      <c r="AD186" s="29"/>
      <c r="AE186" s="29"/>
      <c r="AF186" s="29"/>
      <c r="AG186" s="30"/>
      <c r="AH186" s="29"/>
      <c r="AI186" s="29"/>
      <c r="AJ186" s="29"/>
      <c r="AK186" s="29"/>
      <c r="AL186" s="29"/>
      <c r="AM186" s="29"/>
      <c r="AN186" s="30"/>
      <c r="AO186" s="29"/>
      <c r="AP186" s="29"/>
      <c r="AQ186" s="29"/>
      <c r="AR186" s="29"/>
      <c r="AS186" s="29"/>
      <c r="AT186" s="29"/>
      <c r="AU186" s="30"/>
      <c r="BC186" s="31"/>
      <c r="BD186" s="32"/>
      <c r="BG186" s="32"/>
    </row>
    <row r="187" spans="2:59" s="22" customFormat="1" x14ac:dyDescent="0.3">
      <c r="B187" s="134"/>
      <c r="AA187" s="29"/>
      <c r="AB187" s="29"/>
      <c r="AC187" s="29"/>
      <c r="AD187" s="29"/>
      <c r="AE187" s="29"/>
      <c r="AF187" s="29"/>
      <c r="AG187" s="30"/>
      <c r="AH187" s="29"/>
      <c r="AI187" s="29"/>
      <c r="AJ187" s="29"/>
      <c r="AK187" s="29"/>
      <c r="AL187" s="29"/>
      <c r="AM187" s="29"/>
      <c r="AN187" s="30"/>
      <c r="AO187" s="29"/>
      <c r="AP187" s="29"/>
      <c r="AQ187" s="29"/>
      <c r="AR187" s="29"/>
      <c r="AS187" s="29"/>
      <c r="AT187" s="29"/>
      <c r="AU187" s="30"/>
      <c r="BC187" s="31"/>
      <c r="BD187" s="32"/>
      <c r="BG187" s="27"/>
    </row>
    <row r="188" spans="2:59" s="22" customFormat="1" x14ac:dyDescent="0.3">
      <c r="B188" s="134"/>
      <c r="AA188" s="29"/>
      <c r="AB188" s="29"/>
      <c r="AC188" s="29"/>
      <c r="AD188" s="29"/>
      <c r="AE188" s="29"/>
      <c r="AF188" s="29"/>
      <c r="AG188" s="30"/>
      <c r="AH188" s="29"/>
      <c r="AI188" s="29"/>
      <c r="AJ188" s="29"/>
      <c r="AK188" s="29"/>
      <c r="AL188" s="29"/>
      <c r="AM188" s="29"/>
      <c r="AN188" s="30"/>
      <c r="AO188" s="29"/>
      <c r="AP188" s="29"/>
      <c r="AQ188" s="29"/>
      <c r="AR188" s="29"/>
      <c r="AS188" s="29"/>
      <c r="AT188" s="29"/>
      <c r="AU188" s="30"/>
      <c r="BC188" s="31"/>
      <c r="BD188" s="32"/>
      <c r="BG188" s="27"/>
    </row>
    <row r="189" spans="2:59" s="22" customFormat="1" x14ac:dyDescent="0.3">
      <c r="B189" s="134"/>
      <c r="AA189" s="29"/>
      <c r="AB189" s="29"/>
      <c r="AC189" s="29"/>
      <c r="AD189" s="29"/>
      <c r="AE189" s="29"/>
      <c r="AF189" s="29"/>
      <c r="AG189" s="30"/>
      <c r="AH189" s="29"/>
      <c r="AI189" s="29"/>
      <c r="AJ189" s="29"/>
      <c r="AK189" s="29"/>
      <c r="AL189" s="29"/>
      <c r="AM189" s="29"/>
      <c r="AN189" s="30"/>
      <c r="AO189" s="29"/>
      <c r="AP189" s="29"/>
      <c r="AQ189" s="29"/>
      <c r="AR189" s="29"/>
      <c r="AS189" s="29"/>
      <c r="AT189" s="29"/>
      <c r="AU189" s="30"/>
      <c r="BC189" s="31"/>
      <c r="BD189" s="32"/>
      <c r="BG189" s="27"/>
    </row>
    <row r="190" spans="2:59" s="22" customFormat="1" x14ac:dyDescent="0.3">
      <c r="B190" s="134"/>
      <c r="AA190" s="29"/>
      <c r="AB190" s="29"/>
      <c r="AC190" s="29"/>
      <c r="AD190" s="29"/>
      <c r="AE190" s="29"/>
      <c r="AF190" s="29"/>
      <c r="AG190" s="30"/>
      <c r="AH190" s="29"/>
      <c r="AI190" s="29"/>
      <c r="AJ190" s="29"/>
      <c r="AK190" s="29"/>
      <c r="AL190" s="29"/>
      <c r="AM190" s="29"/>
      <c r="AN190" s="30"/>
      <c r="AO190" s="29"/>
      <c r="AP190" s="29"/>
      <c r="AQ190" s="29"/>
      <c r="AR190" s="29"/>
      <c r="AS190" s="29"/>
      <c r="AT190" s="29"/>
      <c r="AU190" s="30"/>
      <c r="BC190" s="31"/>
      <c r="BD190" s="32"/>
      <c r="BG190" s="27"/>
    </row>
    <row r="191" spans="2:59" s="22" customFormat="1" x14ac:dyDescent="0.3">
      <c r="B191" s="134"/>
      <c r="AA191" s="29"/>
      <c r="AB191" s="29"/>
      <c r="AC191" s="29"/>
      <c r="AD191" s="29"/>
      <c r="AE191" s="29"/>
      <c r="AF191" s="29"/>
      <c r="AG191" s="30"/>
      <c r="AH191" s="29"/>
      <c r="AI191" s="29"/>
      <c r="AJ191" s="29"/>
      <c r="AK191" s="29"/>
      <c r="AL191" s="29"/>
      <c r="AM191" s="29"/>
      <c r="AN191" s="30"/>
      <c r="AO191" s="29"/>
      <c r="AP191" s="29"/>
      <c r="AQ191" s="29"/>
      <c r="AR191" s="29"/>
      <c r="AS191" s="29"/>
      <c r="AT191" s="29"/>
      <c r="AU191" s="30"/>
      <c r="BC191" s="31"/>
      <c r="BD191" s="32"/>
      <c r="BG191" s="27"/>
    </row>
    <row r="192" spans="2:59" s="22" customFormat="1" x14ac:dyDescent="0.3">
      <c r="B192" s="134"/>
      <c r="AA192" s="29"/>
      <c r="AB192" s="29"/>
      <c r="AC192" s="29"/>
      <c r="AD192" s="29"/>
      <c r="AE192" s="29"/>
      <c r="AF192" s="29"/>
      <c r="AG192" s="30"/>
      <c r="AH192" s="29"/>
      <c r="AI192" s="29"/>
      <c r="AJ192" s="29"/>
      <c r="AK192" s="29"/>
      <c r="AL192" s="29"/>
      <c r="AM192" s="29"/>
      <c r="AN192" s="30"/>
      <c r="AO192" s="29"/>
      <c r="AP192" s="29"/>
      <c r="AQ192" s="29"/>
      <c r="AR192" s="29"/>
      <c r="AS192" s="29"/>
      <c r="AT192" s="29"/>
      <c r="AU192" s="30"/>
      <c r="BC192" s="31"/>
      <c r="BD192" s="32"/>
      <c r="BG192" s="27"/>
    </row>
    <row r="193" spans="2:59" s="22" customFormat="1" x14ac:dyDescent="0.3">
      <c r="B193" s="134"/>
      <c r="AA193" s="29"/>
      <c r="AB193" s="29"/>
      <c r="AC193" s="29"/>
      <c r="AD193" s="29"/>
      <c r="AE193" s="29"/>
      <c r="AF193" s="29"/>
      <c r="AG193" s="30"/>
      <c r="AH193" s="29"/>
      <c r="AI193" s="29"/>
      <c r="AJ193" s="29"/>
      <c r="AK193" s="29"/>
      <c r="AL193" s="29"/>
      <c r="AM193" s="29"/>
      <c r="AN193" s="30"/>
      <c r="AO193" s="29"/>
      <c r="AP193" s="29"/>
      <c r="AQ193" s="29"/>
      <c r="AR193" s="29"/>
      <c r="AS193" s="29"/>
      <c r="AT193" s="29"/>
      <c r="AU193" s="30"/>
      <c r="BC193" s="31"/>
      <c r="BD193" s="32"/>
      <c r="BG193" s="27"/>
    </row>
    <row r="194" spans="2:59" s="22" customFormat="1" x14ac:dyDescent="0.3">
      <c r="B194" s="134"/>
      <c r="AA194" s="29"/>
      <c r="AB194" s="29"/>
      <c r="AC194" s="29"/>
      <c r="AD194" s="29"/>
      <c r="AE194" s="29"/>
      <c r="AF194" s="29"/>
      <c r="AG194" s="30"/>
      <c r="AH194" s="29"/>
      <c r="AI194" s="29"/>
      <c r="AJ194" s="29"/>
      <c r="AK194" s="29"/>
      <c r="AL194" s="29"/>
      <c r="AM194" s="29"/>
      <c r="AN194" s="30"/>
      <c r="AO194" s="29"/>
      <c r="AP194" s="29"/>
      <c r="AQ194" s="29"/>
      <c r="AR194" s="29"/>
      <c r="AS194" s="29"/>
      <c r="AT194" s="29"/>
      <c r="AU194" s="30"/>
      <c r="BC194" s="31"/>
      <c r="BD194" s="32"/>
      <c r="BG194" s="27"/>
    </row>
    <row r="195" spans="2:59" s="22" customFormat="1" x14ac:dyDescent="0.3">
      <c r="B195" s="134"/>
      <c r="AA195" s="29"/>
      <c r="AB195" s="29"/>
      <c r="AC195" s="29"/>
      <c r="AD195" s="29"/>
      <c r="AE195" s="29"/>
      <c r="AF195" s="29"/>
      <c r="AG195" s="30"/>
      <c r="AH195" s="29"/>
      <c r="AI195" s="29"/>
      <c r="AJ195" s="29"/>
      <c r="AK195" s="29"/>
      <c r="AL195" s="29"/>
      <c r="AM195" s="29"/>
      <c r="AN195" s="30"/>
      <c r="AO195" s="29"/>
      <c r="AP195" s="29"/>
      <c r="AQ195" s="29"/>
      <c r="AR195" s="29"/>
      <c r="AS195" s="29"/>
      <c r="AT195" s="29"/>
      <c r="AU195" s="30"/>
      <c r="BC195" s="31"/>
      <c r="BD195" s="32"/>
      <c r="BG195" s="27"/>
    </row>
    <row r="196" spans="2:59" s="22" customFormat="1" x14ac:dyDescent="0.3">
      <c r="B196" s="134"/>
      <c r="BD196" s="32"/>
      <c r="BG196" s="27"/>
    </row>
    <row r="197" spans="2:59" s="22" customFormat="1" x14ac:dyDescent="0.3">
      <c r="B197" s="134"/>
      <c r="BD197" s="32"/>
      <c r="BG197" s="27"/>
    </row>
    <row r="198" spans="2:59" s="22" customFormat="1" x14ac:dyDescent="0.3">
      <c r="B198" s="134"/>
      <c r="AA198" s="29"/>
      <c r="AB198" s="29"/>
      <c r="AC198" s="29"/>
      <c r="AD198" s="29"/>
      <c r="AE198" s="29"/>
      <c r="AF198" s="29"/>
      <c r="AG198" s="30"/>
      <c r="AH198" s="29"/>
      <c r="AI198" s="29"/>
      <c r="AJ198" s="29"/>
      <c r="AK198" s="29"/>
      <c r="AL198" s="29"/>
      <c r="AM198" s="29"/>
      <c r="AN198" s="30"/>
      <c r="AO198" s="29"/>
      <c r="AP198" s="29"/>
      <c r="AQ198" s="29"/>
      <c r="AR198" s="29"/>
      <c r="AS198" s="29"/>
      <c r="AT198" s="29"/>
      <c r="AU198" s="30"/>
      <c r="BC198" s="31"/>
      <c r="BD198" s="32"/>
      <c r="BG198" s="27"/>
    </row>
    <row r="199" spans="2:59" s="22" customFormat="1" x14ac:dyDescent="0.3">
      <c r="B199" s="134"/>
      <c r="AA199" s="29"/>
      <c r="AB199" s="29"/>
      <c r="AC199" s="29"/>
      <c r="AD199" s="29"/>
      <c r="AE199" s="29"/>
      <c r="AF199" s="29"/>
      <c r="AG199" s="30"/>
      <c r="AH199" s="29"/>
      <c r="AI199" s="29"/>
      <c r="AJ199" s="29"/>
      <c r="AK199" s="29"/>
      <c r="AL199" s="29"/>
      <c r="AM199" s="29"/>
      <c r="AN199" s="30"/>
      <c r="AO199" s="29"/>
      <c r="AP199" s="29"/>
      <c r="AQ199" s="29"/>
      <c r="AR199" s="29"/>
      <c r="AS199" s="29"/>
      <c r="AT199" s="29"/>
      <c r="AU199" s="30"/>
      <c r="BC199" s="31"/>
      <c r="BD199" s="32"/>
      <c r="BG199" s="27"/>
    </row>
    <row r="200" spans="2:59" s="22" customFormat="1" x14ac:dyDescent="0.3">
      <c r="B200" s="134"/>
      <c r="AA200" s="29"/>
      <c r="AB200" s="29"/>
      <c r="AC200" s="29"/>
      <c r="AD200" s="29"/>
      <c r="AE200" s="29"/>
      <c r="AF200" s="29"/>
      <c r="AG200" s="30"/>
      <c r="AH200" s="29"/>
      <c r="AI200" s="29"/>
      <c r="AJ200" s="29"/>
      <c r="AK200" s="29"/>
      <c r="AL200" s="29"/>
      <c r="AM200" s="29"/>
      <c r="AN200" s="30"/>
      <c r="AO200" s="29"/>
      <c r="AP200" s="29"/>
      <c r="AQ200" s="29"/>
      <c r="AR200" s="29"/>
      <c r="AS200" s="29"/>
      <c r="AT200" s="29"/>
      <c r="AU200" s="30"/>
      <c r="BC200" s="31"/>
      <c r="BD200" s="32"/>
      <c r="BG200" s="27"/>
    </row>
    <row r="201" spans="2:59" s="22" customFormat="1" x14ac:dyDescent="0.3">
      <c r="B201" s="134"/>
      <c r="AA201" s="29"/>
      <c r="AB201" s="29"/>
      <c r="AC201" s="29"/>
      <c r="AD201" s="29"/>
      <c r="AE201" s="29"/>
      <c r="AF201" s="29"/>
      <c r="AG201" s="30"/>
      <c r="AH201" s="29"/>
      <c r="AI201" s="29"/>
      <c r="AJ201" s="29"/>
      <c r="AK201" s="29"/>
      <c r="AL201" s="29"/>
      <c r="AM201" s="29"/>
      <c r="AN201" s="30"/>
      <c r="AO201" s="29"/>
      <c r="AP201" s="29"/>
      <c r="AQ201" s="29"/>
      <c r="AR201" s="29"/>
      <c r="AS201" s="29"/>
      <c r="AT201" s="29"/>
      <c r="AU201" s="30"/>
      <c r="BC201" s="31"/>
      <c r="BD201" s="32"/>
      <c r="BG201" s="27"/>
    </row>
    <row r="202" spans="2:59" s="22" customFormat="1" x14ac:dyDescent="0.3">
      <c r="B202" s="134"/>
      <c r="AA202" s="29"/>
      <c r="AB202" s="29"/>
      <c r="AC202" s="29"/>
      <c r="AD202" s="29"/>
      <c r="AE202" s="29"/>
      <c r="AF202" s="29"/>
      <c r="AG202" s="30"/>
      <c r="AH202" s="29"/>
      <c r="AI202" s="29"/>
      <c r="AJ202" s="29"/>
      <c r="AK202" s="29"/>
      <c r="AL202" s="29"/>
      <c r="AM202" s="29"/>
      <c r="AN202" s="30"/>
      <c r="AO202" s="29"/>
      <c r="AP202" s="29"/>
      <c r="AQ202" s="29"/>
      <c r="AR202" s="29"/>
      <c r="AS202" s="29"/>
      <c r="AT202" s="29"/>
      <c r="AU202" s="30"/>
      <c r="BC202" s="31"/>
      <c r="BD202" s="32"/>
      <c r="BG202" s="27"/>
    </row>
    <row r="203" spans="2:59" s="22" customFormat="1" x14ac:dyDescent="0.3">
      <c r="B203" s="134"/>
      <c r="AA203" s="29"/>
      <c r="AB203" s="29"/>
      <c r="AC203" s="29"/>
      <c r="AD203" s="29"/>
      <c r="AE203" s="29"/>
      <c r="AF203" s="29"/>
      <c r="AG203" s="30"/>
      <c r="AH203" s="29"/>
      <c r="AI203" s="29"/>
      <c r="AJ203" s="29"/>
      <c r="AK203" s="29"/>
      <c r="AL203" s="29"/>
      <c r="AM203" s="29"/>
      <c r="AN203" s="30"/>
      <c r="AO203" s="29"/>
      <c r="AP203" s="29"/>
      <c r="AQ203" s="29"/>
      <c r="AR203" s="29"/>
      <c r="AS203" s="29"/>
      <c r="AT203" s="29"/>
      <c r="AU203" s="30"/>
      <c r="BC203" s="31"/>
      <c r="BD203" s="32"/>
      <c r="BG203" s="27"/>
    </row>
    <row r="204" spans="2:59" s="22" customFormat="1" x14ac:dyDescent="0.3">
      <c r="B204" s="134"/>
      <c r="AA204" s="29"/>
      <c r="AB204" s="29"/>
      <c r="AC204" s="29"/>
      <c r="AD204" s="29"/>
      <c r="AE204" s="29"/>
      <c r="AF204" s="29"/>
      <c r="AG204" s="30"/>
      <c r="AH204" s="29"/>
      <c r="AI204" s="29"/>
      <c r="AJ204" s="29"/>
      <c r="AK204" s="29"/>
      <c r="AL204" s="29"/>
      <c r="AM204" s="29"/>
      <c r="AN204" s="30"/>
      <c r="AO204" s="29"/>
      <c r="AP204" s="29"/>
      <c r="AQ204" s="29"/>
      <c r="AR204" s="29"/>
      <c r="AS204" s="29"/>
      <c r="AT204" s="29"/>
      <c r="AU204" s="30"/>
      <c r="BC204" s="31"/>
      <c r="BD204" s="32"/>
      <c r="BG204" s="27"/>
    </row>
    <row r="205" spans="2:59" s="22" customFormat="1" x14ac:dyDescent="0.3">
      <c r="B205" s="134"/>
      <c r="AA205" s="29"/>
      <c r="AB205" s="29"/>
      <c r="AC205" s="29"/>
      <c r="AD205" s="29"/>
      <c r="AE205" s="29"/>
      <c r="AF205" s="29"/>
      <c r="AG205" s="30"/>
      <c r="AH205" s="29"/>
      <c r="AI205" s="29"/>
      <c r="AJ205" s="29"/>
      <c r="AK205" s="29"/>
      <c r="AL205" s="29"/>
      <c r="AM205" s="29"/>
      <c r="AN205" s="30"/>
      <c r="AO205" s="29"/>
      <c r="AP205" s="29"/>
      <c r="AQ205" s="29"/>
      <c r="AR205" s="29"/>
      <c r="AS205" s="29"/>
      <c r="AT205" s="29"/>
      <c r="AU205" s="30"/>
      <c r="BC205" s="31"/>
      <c r="BD205" s="32"/>
      <c r="BG205" s="27"/>
    </row>
    <row r="206" spans="2:59" s="22" customFormat="1" x14ac:dyDescent="0.3">
      <c r="B206" s="134"/>
      <c r="AA206" s="29"/>
      <c r="AB206" s="29"/>
      <c r="AC206" s="29"/>
      <c r="AD206" s="29"/>
      <c r="AE206" s="29"/>
      <c r="AF206" s="29"/>
      <c r="AG206" s="30"/>
      <c r="AH206" s="29"/>
      <c r="AI206" s="29"/>
      <c r="AJ206" s="29"/>
      <c r="AK206" s="29"/>
      <c r="AL206" s="29"/>
      <c r="AM206" s="29"/>
      <c r="AN206" s="30"/>
      <c r="AO206" s="29"/>
      <c r="AP206" s="29"/>
      <c r="AQ206" s="29"/>
      <c r="AR206" s="29"/>
      <c r="AS206" s="29"/>
      <c r="AT206" s="29"/>
      <c r="AU206" s="30"/>
      <c r="BC206" s="31"/>
      <c r="BD206" s="32"/>
      <c r="BG206" s="27"/>
    </row>
    <row r="207" spans="2:59" s="22" customFormat="1" x14ac:dyDescent="0.3">
      <c r="B207" s="134"/>
      <c r="AA207" s="29"/>
      <c r="AB207" s="29"/>
      <c r="AC207" s="29"/>
      <c r="AD207" s="29"/>
      <c r="AE207" s="29"/>
      <c r="AF207" s="29"/>
      <c r="AG207" s="30"/>
      <c r="AH207" s="29"/>
      <c r="AI207" s="29"/>
      <c r="AJ207" s="29"/>
      <c r="AK207" s="29"/>
      <c r="AL207" s="29"/>
      <c r="AM207" s="29"/>
      <c r="AN207" s="30"/>
      <c r="AO207" s="29"/>
      <c r="AP207" s="29"/>
      <c r="AQ207" s="29"/>
      <c r="AR207" s="29"/>
      <c r="AS207" s="29"/>
      <c r="AT207" s="29"/>
      <c r="AU207" s="30"/>
      <c r="BC207" s="31"/>
      <c r="BD207" s="32"/>
      <c r="BG207" s="27"/>
    </row>
    <row r="208" spans="2:59" s="22" customFormat="1" x14ac:dyDescent="0.3">
      <c r="B208" s="134"/>
      <c r="AA208" s="29"/>
      <c r="AB208" s="29"/>
      <c r="AC208" s="29"/>
      <c r="AD208" s="29"/>
      <c r="AE208" s="29"/>
      <c r="AF208" s="29"/>
      <c r="AG208" s="30"/>
      <c r="AH208" s="29"/>
      <c r="AI208" s="29"/>
      <c r="AJ208" s="29"/>
      <c r="AK208" s="29"/>
      <c r="AL208" s="29"/>
      <c r="AM208" s="29"/>
      <c r="AN208" s="30"/>
      <c r="AO208" s="29"/>
      <c r="AP208" s="29"/>
      <c r="AQ208" s="29"/>
      <c r="AR208" s="29"/>
      <c r="AS208" s="29"/>
      <c r="AT208" s="29"/>
      <c r="AU208" s="30"/>
      <c r="BC208" s="31"/>
      <c r="BD208" s="32"/>
      <c r="BG208" s="27"/>
    </row>
    <row r="209" spans="2:59" s="22" customFormat="1" x14ac:dyDescent="0.3">
      <c r="B209" s="134"/>
      <c r="AA209" s="29"/>
      <c r="AB209" s="29"/>
      <c r="AC209" s="29"/>
      <c r="AD209" s="29"/>
      <c r="AE209" s="29"/>
      <c r="AF209" s="29"/>
      <c r="AG209" s="30"/>
      <c r="AH209" s="29"/>
      <c r="AI209" s="29"/>
      <c r="AJ209" s="29"/>
      <c r="AK209" s="29"/>
      <c r="AL209" s="29"/>
      <c r="AM209" s="29"/>
      <c r="AN209" s="30"/>
      <c r="AO209" s="29"/>
      <c r="AP209" s="29"/>
      <c r="AQ209" s="29"/>
      <c r="AR209" s="29"/>
      <c r="AS209" s="29"/>
      <c r="AT209" s="29"/>
      <c r="AU209" s="30"/>
      <c r="BC209" s="31"/>
      <c r="BD209" s="32"/>
      <c r="BG209" s="27"/>
    </row>
    <row r="210" spans="2:59" s="22" customFormat="1" x14ac:dyDescent="0.3">
      <c r="B210" s="134"/>
      <c r="AA210" s="29"/>
      <c r="AB210" s="29"/>
      <c r="AC210" s="29"/>
      <c r="AD210" s="29"/>
      <c r="AE210" s="29"/>
      <c r="AF210" s="29"/>
      <c r="AG210" s="30"/>
      <c r="AH210" s="29"/>
      <c r="AI210" s="29"/>
      <c r="AJ210" s="29"/>
      <c r="AK210" s="29"/>
      <c r="AL210" s="29"/>
      <c r="AM210" s="29"/>
      <c r="AN210" s="30"/>
      <c r="AO210" s="29"/>
      <c r="AP210" s="29"/>
      <c r="AQ210" s="29"/>
      <c r="AR210" s="29"/>
      <c r="AS210" s="29"/>
      <c r="AT210" s="29"/>
      <c r="AU210" s="30"/>
      <c r="BC210" s="31"/>
      <c r="BD210" s="32"/>
      <c r="BG210" s="27"/>
    </row>
    <row r="211" spans="2:59" s="22" customFormat="1" x14ac:dyDescent="0.3">
      <c r="B211" s="134"/>
      <c r="AA211" s="29"/>
      <c r="AB211" s="29"/>
      <c r="AC211" s="29"/>
      <c r="AD211" s="29"/>
      <c r="AE211" s="29"/>
      <c r="AF211" s="29"/>
      <c r="AG211" s="30"/>
      <c r="AH211" s="29"/>
      <c r="AI211" s="29"/>
      <c r="AJ211" s="29"/>
      <c r="AK211" s="29"/>
      <c r="AL211" s="29"/>
      <c r="AM211" s="29"/>
      <c r="AN211" s="30"/>
      <c r="AO211" s="29"/>
      <c r="AP211" s="29"/>
      <c r="AQ211" s="29"/>
      <c r="AR211" s="29"/>
      <c r="AS211" s="29"/>
      <c r="AT211" s="29"/>
      <c r="AU211" s="30"/>
      <c r="BC211" s="31"/>
      <c r="BD211" s="32"/>
      <c r="BG211" s="27"/>
    </row>
    <row r="212" spans="2:59" s="22" customFormat="1" x14ac:dyDescent="0.3">
      <c r="B212" s="134"/>
      <c r="AA212" s="29"/>
      <c r="AB212" s="29"/>
      <c r="AC212" s="29"/>
      <c r="AD212" s="29"/>
      <c r="AE212" s="29"/>
      <c r="AF212" s="29"/>
      <c r="AG212" s="30"/>
      <c r="AH212" s="29"/>
      <c r="AI212" s="29"/>
      <c r="AJ212" s="29"/>
      <c r="AK212" s="29"/>
      <c r="AL212" s="29"/>
      <c r="AM212" s="29"/>
      <c r="AN212" s="30"/>
      <c r="AO212" s="29"/>
      <c r="AP212" s="29"/>
      <c r="AQ212" s="29"/>
      <c r="AR212" s="29"/>
      <c r="AS212" s="29"/>
      <c r="AT212" s="29"/>
      <c r="AU212" s="30"/>
      <c r="BC212" s="31"/>
      <c r="BD212" s="32"/>
      <c r="BG212" s="27"/>
    </row>
    <row r="213" spans="2:59" s="22" customFormat="1" x14ac:dyDescent="0.3">
      <c r="B213" s="134"/>
      <c r="AA213" s="29"/>
      <c r="AB213" s="29"/>
      <c r="AC213" s="29"/>
      <c r="AD213" s="29"/>
      <c r="AE213" s="29"/>
      <c r="AF213" s="29"/>
      <c r="AG213" s="30"/>
      <c r="AH213" s="29"/>
      <c r="AI213" s="29"/>
      <c r="AJ213" s="29"/>
      <c r="AK213" s="29"/>
      <c r="AL213" s="29"/>
      <c r="AM213" s="29"/>
      <c r="AN213" s="30"/>
      <c r="AO213" s="29"/>
      <c r="AP213" s="29"/>
      <c r="AQ213" s="29"/>
      <c r="AR213" s="29"/>
      <c r="AS213" s="29"/>
      <c r="AT213" s="29"/>
      <c r="AU213" s="30"/>
      <c r="BC213" s="31"/>
      <c r="BD213" s="32"/>
      <c r="BG213" s="27"/>
    </row>
    <row r="214" spans="2:59" s="22" customFormat="1" x14ac:dyDescent="0.3">
      <c r="B214" s="134"/>
      <c r="AA214" s="29"/>
      <c r="AB214" s="29"/>
      <c r="AC214" s="29"/>
      <c r="AD214" s="29"/>
      <c r="AE214" s="29"/>
      <c r="AF214" s="29"/>
      <c r="AG214" s="30"/>
      <c r="AH214" s="29"/>
      <c r="AI214" s="29"/>
      <c r="AJ214" s="29"/>
      <c r="AK214" s="29"/>
      <c r="AL214" s="29"/>
      <c r="AM214" s="29"/>
      <c r="AN214" s="30"/>
      <c r="AO214" s="29"/>
      <c r="AP214" s="29"/>
      <c r="AQ214" s="29"/>
      <c r="AR214" s="29"/>
      <c r="AS214" s="29"/>
      <c r="AT214" s="29"/>
      <c r="AU214" s="30"/>
      <c r="BC214" s="31"/>
      <c r="BD214" s="32"/>
      <c r="BG214" s="27"/>
    </row>
    <row r="215" spans="2:59" s="22" customFormat="1" x14ac:dyDescent="0.3">
      <c r="B215" s="134"/>
      <c r="AA215" s="29"/>
      <c r="AB215" s="29"/>
      <c r="AC215" s="29"/>
      <c r="AD215" s="29"/>
      <c r="AE215" s="29"/>
      <c r="AF215" s="29"/>
      <c r="AG215" s="30"/>
      <c r="AH215" s="29"/>
      <c r="AI215" s="29"/>
      <c r="AJ215" s="29"/>
      <c r="AK215" s="29"/>
      <c r="AL215" s="29"/>
      <c r="AM215" s="29"/>
      <c r="AN215" s="30"/>
      <c r="AO215" s="29"/>
      <c r="AP215" s="29"/>
      <c r="AQ215" s="29"/>
      <c r="AR215" s="29"/>
      <c r="AS215" s="29"/>
      <c r="AT215" s="29"/>
      <c r="AU215" s="30"/>
      <c r="BC215" s="31"/>
      <c r="BD215" s="32"/>
      <c r="BG215" s="27"/>
    </row>
    <row r="216" spans="2:59" s="22" customFormat="1" x14ac:dyDescent="0.3">
      <c r="B216" s="134"/>
      <c r="AA216" s="29"/>
      <c r="AB216" s="29"/>
      <c r="AC216" s="29"/>
      <c r="AD216" s="29"/>
      <c r="AE216" s="29"/>
      <c r="AF216" s="29"/>
      <c r="AG216" s="30"/>
      <c r="AH216" s="29"/>
      <c r="AI216" s="29"/>
      <c r="AJ216" s="29"/>
      <c r="AK216" s="29"/>
      <c r="AL216" s="29"/>
      <c r="AM216" s="29"/>
      <c r="AN216" s="30"/>
      <c r="AO216" s="29"/>
      <c r="AP216" s="29"/>
      <c r="AQ216" s="29"/>
      <c r="AR216" s="29"/>
      <c r="AS216" s="29"/>
      <c r="AT216" s="29"/>
      <c r="AU216" s="30"/>
      <c r="BC216" s="31"/>
      <c r="BD216" s="32"/>
      <c r="BG216" s="27"/>
    </row>
    <row r="217" spans="2:59" s="22" customFormat="1" x14ac:dyDescent="0.3">
      <c r="B217" s="134"/>
      <c r="AA217" s="29"/>
      <c r="AB217" s="29"/>
      <c r="AC217" s="29"/>
      <c r="AD217" s="29"/>
      <c r="AE217" s="29"/>
      <c r="AF217" s="29"/>
      <c r="AG217" s="30"/>
      <c r="AH217" s="29"/>
      <c r="AI217" s="29"/>
      <c r="AJ217" s="29"/>
      <c r="AK217" s="29"/>
      <c r="AL217" s="29"/>
      <c r="AM217" s="29"/>
      <c r="AN217" s="30"/>
      <c r="AO217" s="29"/>
      <c r="AP217" s="29"/>
      <c r="AQ217" s="29"/>
      <c r="AR217" s="29"/>
      <c r="AS217" s="29"/>
      <c r="AT217" s="29"/>
      <c r="AU217" s="30"/>
      <c r="BC217" s="31"/>
      <c r="BD217" s="32"/>
      <c r="BG217" s="27"/>
    </row>
    <row r="218" spans="2:59" s="22" customFormat="1" x14ac:dyDescent="0.3">
      <c r="B218" s="134"/>
      <c r="AA218" s="29"/>
      <c r="AB218" s="29"/>
      <c r="AC218" s="29"/>
      <c r="AD218" s="29"/>
      <c r="AE218" s="29"/>
      <c r="AF218" s="29"/>
      <c r="AG218" s="30"/>
      <c r="AH218" s="29"/>
      <c r="AI218" s="29"/>
      <c r="AJ218" s="29"/>
      <c r="AK218" s="29"/>
      <c r="AL218" s="29"/>
      <c r="AM218" s="29"/>
      <c r="AN218" s="30"/>
      <c r="AO218" s="29"/>
      <c r="AP218" s="29"/>
      <c r="AQ218" s="29"/>
      <c r="AR218" s="29"/>
      <c r="AS218" s="29"/>
      <c r="AT218" s="29"/>
      <c r="AU218" s="30"/>
      <c r="BC218" s="31"/>
      <c r="BD218" s="32"/>
      <c r="BG218" s="27"/>
    </row>
    <row r="219" spans="2:59" s="22" customFormat="1" x14ac:dyDescent="0.3">
      <c r="B219" s="134"/>
      <c r="AA219" s="29"/>
      <c r="AB219" s="29"/>
      <c r="AC219" s="29"/>
      <c r="AD219" s="29"/>
      <c r="AE219" s="29"/>
      <c r="AF219" s="29"/>
      <c r="AG219" s="30"/>
      <c r="AH219" s="29"/>
      <c r="AI219" s="29"/>
      <c r="AJ219" s="29"/>
      <c r="AK219" s="29"/>
      <c r="AL219" s="29"/>
      <c r="AM219" s="29"/>
      <c r="AN219" s="30"/>
      <c r="AO219" s="29"/>
      <c r="AP219" s="29"/>
      <c r="AQ219" s="29"/>
      <c r="AR219" s="29"/>
      <c r="AS219" s="29"/>
      <c r="AT219" s="29"/>
      <c r="AU219" s="30"/>
      <c r="BC219" s="31"/>
      <c r="BD219" s="32"/>
      <c r="BG219" s="27"/>
    </row>
    <row r="220" spans="2:59" s="22" customFormat="1" x14ac:dyDescent="0.3">
      <c r="B220" s="134"/>
      <c r="AA220" s="29"/>
      <c r="AB220" s="29"/>
      <c r="AC220" s="29"/>
      <c r="AD220" s="29"/>
      <c r="AE220" s="29"/>
      <c r="AF220" s="29"/>
      <c r="AG220" s="30"/>
      <c r="AH220" s="29"/>
      <c r="AI220" s="29"/>
      <c r="AJ220" s="29"/>
      <c r="AK220" s="29"/>
      <c r="AL220" s="29"/>
      <c r="AM220" s="29"/>
      <c r="AN220" s="30"/>
      <c r="AO220" s="29"/>
      <c r="AP220" s="29"/>
      <c r="AQ220" s="29"/>
      <c r="AR220" s="29"/>
      <c r="AS220" s="29"/>
      <c r="AT220" s="29"/>
      <c r="AU220" s="30"/>
      <c r="BC220" s="31"/>
      <c r="BD220" s="32"/>
      <c r="BG220" s="27"/>
    </row>
    <row r="221" spans="2:59" s="22" customFormat="1" x14ac:dyDescent="0.3">
      <c r="B221" s="134"/>
      <c r="AA221" s="29"/>
      <c r="AB221" s="29"/>
      <c r="AC221" s="29"/>
      <c r="AD221" s="29"/>
      <c r="AE221" s="29"/>
      <c r="AF221" s="29"/>
      <c r="AG221" s="30"/>
      <c r="AH221" s="29"/>
      <c r="AI221" s="29"/>
      <c r="AJ221" s="29"/>
      <c r="AK221" s="29"/>
      <c r="AL221" s="29"/>
      <c r="AM221" s="29"/>
      <c r="AN221" s="30"/>
      <c r="AO221" s="29"/>
      <c r="AP221" s="29"/>
      <c r="AQ221" s="29"/>
      <c r="AR221" s="29"/>
      <c r="AS221" s="29"/>
      <c r="AT221" s="29"/>
      <c r="AU221" s="30"/>
      <c r="BC221" s="31"/>
      <c r="BD221" s="32"/>
      <c r="BG221" s="27"/>
    </row>
    <row r="222" spans="2:59" s="22" customFormat="1" x14ac:dyDescent="0.3">
      <c r="B222" s="134"/>
      <c r="AA222" s="29"/>
      <c r="AB222" s="29"/>
      <c r="AC222" s="29"/>
      <c r="AD222" s="29"/>
      <c r="AE222" s="29"/>
      <c r="AF222" s="29"/>
      <c r="AG222" s="30"/>
      <c r="AH222" s="29"/>
      <c r="AI222" s="29"/>
      <c r="AJ222" s="29"/>
      <c r="AK222" s="29"/>
      <c r="AL222" s="29"/>
      <c r="AM222" s="29"/>
      <c r="AN222" s="30"/>
      <c r="AO222" s="29"/>
      <c r="AP222" s="29"/>
      <c r="AQ222" s="29"/>
      <c r="AR222" s="29"/>
      <c r="AS222" s="29"/>
      <c r="AT222" s="29"/>
      <c r="AU222" s="30"/>
      <c r="BC222" s="31"/>
      <c r="BD222" s="32"/>
      <c r="BG222" s="27"/>
    </row>
    <row r="223" spans="2:59" s="22" customFormat="1" x14ac:dyDescent="0.3">
      <c r="B223" s="134"/>
      <c r="AA223" s="29"/>
      <c r="AB223" s="29"/>
      <c r="AC223" s="29"/>
      <c r="AD223" s="29"/>
      <c r="AE223" s="29"/>
      <c r="AF223" s="29"/>
      <c r="AG223" s="30"/>
      <c r="AH223" s="29"/>
      <c r="AI223" s="29"/>
      <c r="AJ223" s="29"/>
      <c r="AK223" s="29"/>
      <c r="AL223" s="29"/>
      <c r="AM223" s="29"/>
      <c r="AN223" s="30"/>
      <c r="AO223" s="29"/>
      <c r="AP223" s="29"/>
      <c r="AQ223" s="29"/>
      <c r="AR223" s="29"/>
      <c r="AS223" s="29"/>
      <c r="AT223" s="29"/>
      <c r="AU223" s="30"/>
      <c r="BC223" s="31"/>
      <c r="BD223" s="32"/>
      <c r="BG223" s="27"/>
    </row>
    <row r="224" spans="2:59" s="22" customFormat="1" x14ac:dyDescent="0.3">
      <c r="B224" s="134"/>
      <c r="AA224" s="29"/>
      <c r="AB224" s="29"/>
      <c r="AC224" s="29"/>
      <c r="AD224" s="29"/>
      <c r="AE224" s="29"/>
      <c r="AF224" s="29"/>
      <c r="AG224" s="30"/>
      <c r="AH224" s="29"/>
      <c r="AI224" s="29"/>
      <c r="AJ224" s="29"/>
      <c r="AK224" s="29"/>
      <c r="AL224" s="29"/>
      <c r="AM224" s="29"/>
      <c r="AN224" s="30"/>
      <c r="AO224" s="29"/>
      <c r="AP224" s="29"/>
      <c r="AQ224" s="29"/>
      <c r="AR224" s="29"/>
      <c r="AS224" s="29"/>
      <c r="AT224" s="29"/>
      <c r="AU224" s="30"/>
      <c r="BC224" s="31"/>
      <c r="BD224" s="32"/>
      <c r="BG224" s="27"/>
    </row>
    <row r="225" spans="2:59" s="22" customFormat="1" x14ac:dyDescent="0.3">
      <c r="B225" s="134"/>
      <c r="AA225" s="29"/>
      <c r="AB225" s="29"/>
      <c r="AC225" s="29"/>
      <c r="AD225" s="29"/>
      <c r="AE225" s="29"/>
      <c r="AF225" s="29"/>
      <c r="AG225" s="30"/>
      <c r="AH225" s="29"/>
      <c r="AI225" s="29"/>
      <c r="AJ225" s="29"/>
      <c r="AK225" s="29"/>
      <c r="AL225" s="29"/>
      <c r="AM225" s="29"/>
      <c r="AN225" s="30"/>
      <c r="AO225" s="29"/>
      <c r="AP225" s="29"/>
      <c r="AQ225" s="29"/>
      <c r="AR225" s="29"/>
      <c r="AS225" s="29"/>
      <c r="AT225" s="29"/>
      <c r="AU225" s="30"/>
      <c r="BC225" s="31"/>
      <c r="BD225" s="32"/>
      <c r="BG225" s="27"/>
    </row>
    <row r="226" spans="2:59" s="22" customFormat="1" x14ac:dyDescent="0.3">
      <c r="B226" s="134"/>
      <c r="AA226" s="29"/>
      <c r="AB226" s="29"/>
      <c r="AC226" s="29"/>
      <c r="AD226" s="29"/>
      <c r="AE226" s="29"/>
      <c r="AF226" s="29"/>
      <c r="AG226" s="30"/>
      <c r="AH226" s="29"/>
      <c r="AI226" s="29"/>
      <c r="AJ226" s="29"/>
      <c r="AK226" s="29"/>
      <c r="AL226" s="29"/>
      <c r="AM226" s="29"/>
      <c r="AN226" s="30"/>
      <c r="AO226" s="29"/>
      <c r="AP226" s="29"/>
      <c r="AQ226" s="29"/>
      <c r="AR226" s="29"/>
      <c r="AS226" s="29"/>
      <c r="AT226" s="29"/>
      <c r="AU226" s="30"/>
      <c r="BC226" s="31"/>
      <c r="BD226" s="32"/>
      <c r="BG226" s="27"/>
    </row>
    <row r="227" spans="2:59" s="22" customFormat="1" x14ac:dyDescent="0.3">
      <c r="B227" s="134"/>
      <c r="AA227" s="29"/>
      <c r="AB227" s="29"/>
      <c r="AC227" s="29"/>
      <c r="AD227" s="29"/>
      <c r="AE227" s="29"/>
      <c r="AF227" s="29"/>
      <c r="AG227" s="30"/>
      <c r="AH227" s="29"/>
      <c r="AI227" s="29"/>
      <c r="AJ227" s="29"/>
      <c r="AK227" s="29"/>
      <c r="AL227" s="29"/>
      <c r="AM227" s="29"/>
      <c r="AN227" s="30"/>
      <c r="AO227" s="29"/>
      <c r="AP227" s="29"/>
      <c r="AQ227" s="29"/>
      <c r="AR227" s="29"/>
      <c r="AS227" s="29"/>
      <c r="AT227" s="29"/>
      <c r="AU227" s="30"/>
      <c r="BC227" s="31"/>
      <c r="BD227" s="32"/>
      <c r="BG227" s="27"/>
    </row>
    <row r="228" spans="2:59" s="22" customFormat="1" x14ac:dyDescent="0.3">
      <c r="B228" s="134"/>
      <c r="AA228" s="29"/>
      <c r="AB228" s="29"/>
      <c r="AC228" s="29"/>
      <c r="AD228" s="29"/>
      <c r="AE228" s="29"/>
      <c r="AF228" s="29"/>
      <c r="AG228" s="30"/>
      <c r="AH228" s="29"/>
      <c r="AI228" s="29"/>
      <c r="AJ228" s="29"/>
      <c r="AK228" s="29"/>
      <c r="AL228" s="29"/>
      <c r="AM228" s="29"/>
      <c r="AN228" s="30"/>
      <c r="AO228" s="29"/>
      <c r="AP228" s="29"/>
      <c r="AQ228" s="29"/>
      <c r="AR228" s="29"/>
      <c r="AS228" s="29"/>
      <c r="AT228" s="29"/>
      <c r="AU228" s="30"/>
      <c r="BC228" s="31"/>
      <c r="BD228" s="32"/>
      <c r="BG228" s="27"/>
    </row>
    <row r="229" spans="2:59" s="22" customFormat="1" x14ac:dyDescent="0.3">
      <c r="B229" s="134"/>
      <c r="AA229" s="29"/>
      <c r="AB229" s="29"/>
      <c r="AC229" s="29"/>
      <c r="AD229" s="29"/>
      <c r="AE229" s="29"/>
      <c r="AF229" s="29"/>
      <c r="AG229" s="30"/>
      <c r="AH229" s="29"/>
      <c r="AI229" s="29"/>
      <c r="AJ229" s="29"/>
      <c r="AK229" s="29"/>
      <c r="AL229" s="29"/>
      <c r="AM229" s="29"/>
      <c r="AN229" s="30"/>
      <c r="AO229" s="29"/>
      <c r="AP229" s="29"/>
      <c r="AQ229" s="29"/>
      <c r="AR229" s="29"/>
      <c r="AS229" s="29"/>
      <c r="AT229" s="29"/>
      <c r="AU229" s="30"/>
      <c r="BC229" s="31"/>
      <c r="BD229" s="32"/>
      <c r="BG229" s="27"/>
    </row>
    <row r="230" spans="2:59" s="22" customFormat="1" x14ac:dyDescent="0.3">
      <c r="B230" s="134"/>
      <c r="AA230" s="29"/>
      <c r="AB230" s="29"/>
      <c r="AC230" s="29"/>
      <c r="AD230" s="29"/>
      <c r="AE230" s="29"/>
      <c r="AF230" s="29"/>
      <c r="AG230" s="30"/>
      <c r="AH230" s="29"/>
      <c r="AI230" s="29"/>
      <c r="AJ230" s="29"/>
      <c r="AK230" s="29"/>
      <c r="AL230" s="29"/>
      <c r="AM230" s="29"/>
      <c r="AN230" s="30"/>
      <c r="AO230" s="29"/>
      <c r="AP230" s="29"/>
      <c r="AQ230" s="29"/>
      <c r="AR230" s="29"/>
      <c r="AS230" s="29"/>
      <c r="AT230" s="29"/>
      <c r="AU230" s="30"/>
      <c r="BC230" s="31"/>
      <c r="BD230" s="32"/>
      <c r="BG230" s="27"/>
    </row>
    <row r="231" spans="2:59" s="22" customFormat="1" x14ac:dyDescent="0.3">
      <c r="B231" s="134"/>
      <c r="AA231" s="29"/>
      <c r="AB231" s="29"/>
      <c r="AC231" s="29"/>
      <c r="AD231" s="29"/>
      <c r="AE231" s="29"/>
      <c r="AF231" s="29"/>
      <c r="AG231" s="30"/>
      <c r="AH231" s="29"/>
      <c r="AI231" s="29"/>
      <c r="AJ231" s="29"/>
      <c r="AK231" s="29"/>
      <c r="AL231" s="29"/>
      <c r="AM231" s="29"/>
      <c r="AN231" s="30"/>
      <c r="AO231" s="29"/>
      <c r="AP231" s="29"/>
      <c r="AQ231" s="29"/>
      <c r="AR231" s="29"/>
      <c r="AS231" s="29"/>
      <c r="AT231" s="29"/>
      <c r="AU231" s="30"/>
      <c r="BC231" s="31"/>
      <c r="BD231" s="32"/>
      <c r="BG231" s="27"/>
    </row>
    <row r="232" spans="2:59" s="22" customFormat="1" x14ac:dyDescent="0.3">
      <c r="B232" s="134"/>
      <c r="AA232" s="29"/>
      <c r="AB232" s="29"/>
      <c r="AC232" s="29"/>
      <c r="AD232" s="29"/>
      <c r="AE232" s="29"/>
      <c r="AF232" s="29"/>
      <c r="AG232" s="30"/>
      <c r="AH232" s="29"/>
      <c r="AI232" s="29"/>
      <c r="AJ232" s="29"/>
      <c r="AK232" s="29"/>
      <c r="AL232" s="29"/>
      <c r="AM232" s="29"/>
      <c r="AN232" s="30"/>
      <c r="AO232" s="29"/>
      <c r="AP232" s="29"/>
      <c r="AQ232" s="29"/>
      <c r="AR232" s="29"/>
      <c r="AS232" s="29"/>
      <c r="AT232" s="29"/>
      <c r="AU232" s="30"/>
      <c r="BC232" s="31"/>
      <c r="BD232" s="32"/>
      <c r="BG232" s="27"/>
    </row>
    <row r="233" spans="2:59" s="22" customFormat="1" x14ac:dyDescent="0.3">
      <c r="B233" s="134"/>
      <c r="AA233" s="29"/>
      <c r="AB233" s="29"/>
      <c r="AC233" s="29"/>
      <c r="AD233" s="29"/>
      <c r="AE233" s="29"/>
      <c r="AF233" s="29"/>
      <c r="AG233" s="30"/>
      <c r="AH233" s="29"/>
      <c r="AI233" s="29"/>
      <c r="AJ233" s="29"/>
      <c r="AK233" s="29"/>
      <c r="AL233" s="29"/>
      <c r="AM233" s="29"/>
      <c r="AN233" s="30"/>
      <c r="AO233" s="29"/>
      <c r="AP233" s="29"/>
      <c r="AQ233" s="29"/>
      <c r="AR233" s="29"/>
      <c r="AS233" s="29"/>
      <c r="AT233" s="29"/>
      <c r="AU233" s="30"/>
      <c r="BC233" s="31"/>
      <c r="BD233" s="32"/>
      <c r="BG233" s="27"/>
    </row>
    <row r="234" spans="2:59" s="22" customFormat="1" x14ac:dyDescent="0.3">
      <c r="B234" s="134"/>
      <c r="AA234" s="29"/>
      <c r="AB234" s="29"/>
      <c r="AC234" s="29"/>
      <c r="AD234" s="29"/>
      <c r="AE234" s="29"/>
      <c r="AF234" s="29"/>
      <c r="AG234" s="30"/>
      <c r="AH234" s="29"/>
      <c r="AI234" s="29"/>
      <c r="AJ234" s="29"/>
      <c r="AK234" s="29"/>
      <c r="AL234" s="29"/>
      <c r="AM234" s="29"/>
      <c r="AN234" s="30"/>
      <c r="AO234" s="29"/>
      <c r="AP234" s="29"/>
      <c r="AQ234" s="29"/>
      <c r="AR234" s="29"/>
      <c r="AS234" s="29"/>
      <c r="AT234" s="29"/>
      <c r="AU234" s="30"/>
      <c r="BC234" s="31"/>
      <c r="BD234" s="32"/>
      <c r="BG234" s="27"/>
    </row>
    <row r="235" spans="2:59" s="22" customFormat="1" x14ac:dyDescent="0.3">
      <c r="B235" s="134"/>
      <c r="AA235" s="29"/>
      <c r="AB235" s="29"/>
      <c r="AC235" s="29"/>
      <c r="AD235" s="29"/>
      <c r="AE235" s="29"/>
      <c r="AF235" s="29"/>
      <c r="AG235" s="30"/>
      <c r="AH235" s="29"/>
      <c r="AI235" s="29"/>
      <c r="AJ235" s="29"/>
      <c r="AK235" s="29"/>
      <c r="AL235" s="29"/>
      <c r="AM235" s="29"/>
      <c r="AN235" s="30"/>
      <c r="AO235" s="29"/>
      <c r="AP235" s="29"/>
      <c r="AQ235" s="29"/>
      <c r="AR235" s="29"/>
      <c r="AS235" s="29"/>
      <c r="AT235" s="29"/>
      <c r="AU235" s="30"/>
      <c r="BC235" s="31"/>
      <c r="BD235" s="32"/>
      <c r="BG235" s="27"/>
    </row>
    <row r="236" spans="2:59" s="22" customFormat="1" x14ac:dyDescent="0.3">
      <c r="B236" s="134"/>
      <c r="AA236" s="29"/>
      <c r="AB236" s="29"/>
      <c r="AC236" s="29"/>
      <c r="AD236" s="29"/>
      <c r="AE236" s="29"/>
      <c r="AF236" s="29"/>
      <c r="AG236" s="30"/>
      <c r="AH236" s="29"/>
      <c r="AI236" s="29"/>
      <c r="AJ236" s="29"/>
      <c r="AK236" s="29"/>
      <c r="AL236" s="29"/>
      <c r="AM236" s="29"/>
      <c r="AN236" s="30"/>
      <c r="AO236" s="29"/>
      <c r="AP236" s="29"/>
      <c r="AQ236" s="29"/>
      <c r="AR236" s="29"/>
      <c r="AS236" s="29"/>
      <c r="AT236" s="29"/>
      <c r="AU236" s="30"/>
      <c r="BC236" s="31"/>
      <c r="BD236" s="32"/>
      <c r="BG236" s="27"/>
    </row>
    <row r="237" spans="2:59" s="22" customFormat="1" x14ac:dyDescent="0.3">
      <c r="B237" s="134"/>
      <c r="AA237" s="29"/>
      <c r="AB237" s="29"/>
      <c r="AC237" s="29"/>
      <c r="AD237" s="29"/>
      <c r="AE237" s="29"/>
      <c r="AF237" s="29"/>
      <c r="AG237" s="30"/>
      <c r="AH237" s="29"/>
      <c r="AI237" s="29"/>
      <c r="AJ237" s="29"/>
      <c r="AK237" s="29"/>
      <c r="AL237" s="29"/>
      <c r="AM237" s="29"/>
      <c r="AN237" s="30"/>
      <c r="AO237" s="29"/>
      <c r="AP237" s="29"/>
      <c r="AQ237" s="29"/>
      <c r="AR237" s="29"/>
      <c r="AS237" s="29"/>
      <c r="AT237" s="29"/>
      <c r="AU237" s="30"/>
      <c r="BC237" s="31"/>
      <c r="BD237" s="32"/>
      <c r="BG237" s="27"/>
    </row>
    <row r="238" spans="2:59" s="22" customFormat="1" x14ac:dyDescent="0.3">
      <c r="B238" s="134"/>
      <c r="AA238" s="29"/>
      <c r="AB238" s="29"/>
      <c r="AC238" s="29"/>
      <c r="AD238" s="29"/>
      <c r="AE238" s="29"/>
      <c r="AF238" s="29"/>
      <c r="AG238" s="30"/>
      <c r="AH238" s="29"/>
      <c r="AI238" s="29"/>
      <c r="AJ238" s="29"/>
      <c r="AK238" s="29"/>
      <c r="AL238" s="29"/>
      <c r="AM238" s="29"/>
      <c r="AN238" s="30"/>
      <c r="AO238" s="29"/>
      <c r="AP238" s="29"/>
      <c r="AQ238" s="29"/>
      <c r="AR238" s="29"/>
      <c r="AS238" s="29"/>
      <c r="AT238" s="29"/>
      <c r="AU238" s="30"/>
      <c r="BC238" s="31"/>
      <c r="BD238" s="32"/>
      <c r="BG238" s="27"/>
    </row>
    <row r="239" spans="2:59" s="22" customFormat="1" x14ac:dyDescent="0.3">
      <c r="B239" s="134"/>
      <c r="AA239" s="29"/>
      <c r="AB239" s="29"/>
      <c r="AC239" s="29"/>
      <c r="AD239" s="29"/>
      <c r="AE239" s="29"/>
      <c r="AF239" s="29"/>
      <c r="AG239" s="30"/>
      <c r="AH239" s="29"/>
      <c r="AI239" s="29"/>
      <c r="AJ239" s="29"/>
      <c r="AK239" s="29"/>
      <c r="AL239" s="29"/>
      <c r="AM239" s="29"/>
      <c r="AN239" s="30"/>
      <c r="AO239" s="29"/>
      <c r="AP239" s="29"/>
      <c r="AQ239" s="29"/>
      <c r="AR239" s="29"/>
      <c r="AS239" s="29"/>
      <c r="AT239" s="29"/>
      <c r="AU239" s="30"/>
      <c r="BC239" s="31"/>
      <c r="BD239" s="32"/>
      <c r="BG239" s="27"/>
    </row>
    <row r="240" spans="2:59" s="22" customFormat="1" x14ac:dyDescent="0.3">
      <c r="B240" s="134"/>
      <c r="AA240" s="29"/>
      <c r="AB240" s="29"/>
      <c r="AC240" s="29"/>
      <c r="AD240" s="29"/>
      <c r="AE240" s="29"/>
      <c r="AF240" s="29"/>
      <c r="AG240" s="30"/>
      <c r="AH240" s="29"/>
      <c r="AI240" s="29"/>
      <c r="AJ240" s="29"/>
      <c r="AK240" s="29"/>
      <c r="AL240" s="29"/>
      <c r="AM240" s="29"/>
      <c r="AN240" s="30"/>
      <c r="AO240" s="29"/>
      <c r="AP240" s="29"/>
      <c r="AQ240" s="29"/>
      <c r="AR240" s="29"/>
      <c r="AS240" s="29"/>
      <c r="AT240" s="29"/>
      <c r="AU240" s="30"/>
      <c r="BC240" s="31"/>
      <c r="BD240" s="32"/>
      <c r="BG240" s="27"/>
    </row>
    <row r="241" spans="2:59" s="22" customFormat="1" x14ac:dyDescent="0.3">
      <c r="B241" s="134"/>
      <c r="AA241" s="29"/>
      <c r="AB241" s="29"/>
      <c r="AC241" s="29"/>
      <c r="AD241" s="29"/>
      <c r="AE241" s="29"/>
      <c r="AF241" s="29"/>
      <c r="AG241" s="30"/>
      <c r="AH241" s="29"/>
      <c r="AI241" s="29"/>
      <c r="AJ241" s="29"/>
      <c r="AK241" s="29"/>
      <c r="AL241" s="29"/>
      <c r="AM241" s="29"/>
      <c r="AN241" s="30"/>
      <c r="AO241" s="29"/>
      <c r="AP241" s="29"/>
      <c r="AQ241" s="29"/>
      <c r="AR241" s="29"/>
      <c r="AS241" s="29"/>
      <c r="AT241" s="29"/>
      <c r="AU241" s="30"/>
      <c r="BC241" s="31"/>
      <c r="BD241" s="32"/>
      <c r="BG241" s="27"/>
    </row>
    <row r="242" spans="2:59" s="22" customFormat="1" x14ac:dyDescent="0.3">
      <c r="B242" s="134"/>
      <c r="AA242" s="29"/>
      <c r="AB242" s="29"/>
      <c r="AC242" s="29"/>
      <c r="AD242" s="29"/>
      <c r="AE242" s="29"/>
      <c r="AF242" s="29"/>
      <c r="AG242" s="30"/>
      <c r="AH242" s="29"/>
      <c r="AI242" s="29"/>
      <c r="AJ242" s="29"/>
      <c r="AK242" s="29"/>
      <c r="AL242" s="29"/>
      <c r="AM242" s="29"/>
      <c r="AN242" s="30"/>
      <c r="AO242" s="29"/>
      <c r="AP242" s="29"/>
      <c r="AQ242" s="29"/>
      <c r="AR242" s="29"/>
      <c r="AS242" s="29"/>
      <c r="AT242" s="29"/>
      <c r="AU242" s="30"/>
      <c r="BC242" s="31"/>
      <c r="BD242" s="32"/>
      <c r="BG242" s="27"/>
    </row>
    <row r="243" spans="2:59" s="22" customFormat="1" x14ac:dyDescent="0.3">
      <c r="B243" s="134"/>
      <c r="AA243" s="29"/>
      <c r="AB243" s="29"/>
      <c r="AC243" s="29"/>
      <c r="AD243" s="29"/>
      <c r="AE243" s="29"/>
      <c r="AF243" s="29"/>
      <c r="AG243" s="30"/>
      <c r="AH243" s="29"/>
      <c r="AI243" s="29"/>
      <c r="AJ243" s="29"/>
      <c r="AK243" s="29"/>
      <c r="AL243" s="29"/>
      <c r="AM243" s="29"/>
      <c r="AN243" s="30"/>
      <c r="AO243" s="29"/>
      <c r="AP243" s="29"/>
      <c r="AQ243" s="29"/>
      <c r="AR243" s="29"/>
      <c r="AS243" s="29"/>
      <c r="AT243" s="29"/>
      <c r="AU243" s="30"/>
      <c r="BC243" s="31"/>
      <c r="BD243" s="32"/>
      <c r="BG243" s="27"/>
    </row>
    <row r="244" spans="2:59" s="22" customFormat="1" x14ac:dyDescent="0.3">
      <c r="B244" s="134"/>
      <c r="AA244" s="29"/>
      <c r="AB244" s="29"/>
      <c r="AC244" s="29"/>
      <c r="AD244" s="29"/>
      <c r="AE244" s="29"/>
      <c r="AF244" s="29"/>
      <c r="AG244" s="30"/>
      <c r="AH244" s="29"/>
      <c r="AI244" s="29"/>
      <c r="AJ244" s="29"/>
      <c r="AK244" s="29"/>
      <c r="AL244" s="29"/>
      <c r="AM244" s="29"/>
      <c r="AN244" s="30"/>
      <c r="AO244" s="29"/>
      <c r="AP244" s="29"/>
      <c r="AQ244" s="29"/>
      <c r="AR244" s="29"/>
      <c r="AS244" s="29"/>
      <c r="AT244" s="29"/>
      <c r="AU244" s="30"/>
      <c r="BC244" s="31"/>
      <c r="BD244" s="32"/>
      <c r="BG244" s="27"/>
    </row>
    <row r="245" spans="2:59" s="22" customFormat="1" x14ac:dyDescent="0.3">
      <c r="B245" s="134"/>
      <c r="AA245" s="29"/>
      <c r="AB245" s="29"/>
      <c r="AC245" s="29"/>
      <c r="AD245" s="29"/>
      <c r="AE245" s="29"/>
      <c r="AF245" s="29"/>
      <c r="AG245" s="30"/>
      <c r="AH245" s="29"/>
      <c r="AI245" s="29"/>
      <c r="AJ245" s="29"/>
      <c r="AK245" s="29"/>
      <c r="AL245" s="29"/>
      <c r="AM245" s="29"/>
      <c r="AN245" s="30"/>
      <c r="AO245" s="29"/>
      <c r="AP245" s="29"/>
      <c r="AQ245" s="29"/>
      <c r="AR245" s="29"/>
      <c r="AS245" s="29"/>
      <c r="AT245" s="29"/>
      <c r="AU245" s="30"/>
      <c r="BC245" s="31"/>
      <c r="BD245" s="32"/>
      <c r="BG245" s="27"/>
    </row>
    <row r="246" spans="2:59" s="22" customFormat="1" x14ac:dyDescent="0.3">
      <c r="B246" s="134"/>
      <c r="AA246" s="29"/>
      <c r="AB246" s="29"/>
      <c r="AC246" s="29"/>
      <c r="AD246" s="29"/>
      <c r="AE246" s="29"/>
      <c r="AF246" s="29"/>
      <c r="AG246" s="30"/>
      <c r="AH246" s="29"/>
      <c r="AI246" s="29"/>
      <c r="AJ246" s="29"/>
      <c r="AK246" s="29"/>
      <c r="AL246" s="29"/>
      <c r="AM246" s="29"/>
      <c r="AN246" s="30"/>
      <c r="AO246" s="29"/>
      <c r="AP246" s="29"/>
      <c r="AQ246" s="29"/>
      <c r="AR246" s="29"/>
      <c r="AS246" s="29"/>
      <c r="AT246" s="29"/>
      <c r="AU246" s="30"/>
      <c r="BC246" s="31"/>
      <c r="BD246" s="32"/>
      <c r="BG246" s="27"/>
    </row>
    <row r="247" spans="2:59" s="22" customFormat="1" x14ac:dyDescent="0.3">
      <c r="B247" s="134"/>
      <c r="AA247" s="29"/>
      <c r="AB247" s="29"/>
      <c r="AC247" s="29"/>
      <c r="AD247" s="29"/>
      <c r="AE247" s="29"/>
      <c r="AF247" s="29"/>
      <c r="AG247" s="30"/>
      <c r="AH247" s="29"/>
      <c r="AI247" s="29"/>
      <c r="AJ247" s="29"/>
      <c r="AK247" s="29"/>
      <c r="AL247" s="29"/>
      <c r="AM247" s="29"/>
      <c r="AN247" s="30"/>
      <c r="AO247" s="29"/>
      <c r="AP247" s="29"/>
      <c r="AQ247" s="29"/>
      <c r="AR247" s="29"/>
      <c r="AS247" s="29"/>
      <c r="AT247" s="29"/>
      <c r="AU247" s="30"/>
      <c r="BC247" s="31"/>
      <c r="BD247" s="32"/>
      <c r="BG247" s="27"/>
    </row>
    <row r="248" spans="2:59" s="22" customFormat="1" x14ac:dyDescent="0.3">
      <c r="B248" s="134"/>
      <c r="AA248" s="29"/>
      <c r="AB248" s="29"/>
      <c r="AC248" s="29"/>
      <c r="AD248" s="29"/>
      <c r="AE248" s="29"/>
      <c r="AF248" s="29"/>
      <c r="AG248" s="30"/>
      <c r="AH248" s="29"/>
      <c r="AI248" s="29"/>
      <c r="AJ248" s="29"/>
      <c r="AK248" s="29"/>
      <c r="AL248" s="29"/>
      <c r="AM248" s="29"/>
      <c r="AN248" s="30"/>
      <c r="AO248" s="29"/>
      <c r="AP248" s="29"/>
      <c r="AQ248" s="29"/>
      <c r="AR248" s="29"/>
      <c r="AS248" s="29"/>
      <c r="AT248" s="29"/>
      <c r="AU248" s="30"/>
      <c r="BC248" s="31"/>
      <c r="BD248" s="32"/>
      <c r="BG248" s="27"/>
    </row>
    <row r="249" spans="2:59" s="22" customFormat="1" x14ac:dyDescent="0.3">
      <c r="B249" s="134"/>
      <c r="AA249" s="29"/>
      <c r="AB249" s="29"/>
      <c r="AC249" s="29"/>
      <c r="AD249" s="29"/>
      <c r="AE249" s="29"/>
      <c r="AF249" s="29"/>
      <c r="AG249" s="30"/>
      <c r="AH249" s="29"/>
      <c r="AI249" s="29"/>
      <c r="AJ249" s="29"/>
      <c r="AK249" s="29"/>
      <c r="AL249" s="29"/>
      <c r="AM249" s="29"/>
      <c r="AN249" s="30"/>
      <c r="AO249" s="29"/>
      <c r="AP249" s="29"/>
      <c r="AQ249" s="29"/>
      <c r="AR249" s="29"/>
      <c r="AS249" s="29"/>
      <c r="AT249" s="29"/>
      <c r="AU249" s="30"/>
      <c r="BC249" s="31"/>
      <c r="BD249" s="32"/>
      <c r="BG249" s="27"/>
    </row>
    <row r="250" spans="2:59" s="22" customFormat="1" x14ac:dyDescent="0.3">
      <c r="B250" s="134"/>
      <c r="AA250" s="29"/>
      <c r="AB250" s="29"/>
      <c r="AC250" s="29"/>
      <c r="AD250" s="29"/>
      <c r="AE250" s="29"/>
      <c r="AF250" s="29"/>
      <c r="AG250" s="30"/>
      <c r="AH250" s="29"/>
      <c r="AI250" s="29"/>
      <c r="AJ250" s="29"/>
      <c r="AK250" s="29"/>
      <c r="AL250" s="29"/>
      <c r="AM250" s="29"/>
      <c r="AN250" s="30"/>
      <c r="AO250" s="29"/>
      <c r="AP250" s="29"/>
      <c r="AQ250" s="29"/>
      <c r="AR250" s="29"/>
      <c r="AS250" s="29"/>
      <c r="AT250" s="29"/>
      <c r="AU250" s="30"/>
      <c r="BC250" s="31"/>
      <c r="BD250" s="32"/>
      <c r="BG250" s="27"/>
    </row>
    <row r="251" spans="2:59" s="22" customFormat="1" x14ac:dyDescent="0.3">
      <c r="B251" s="134"/>
      <c r="BD251" s="32"/>
      <c r="BG251" s="27"/>
    </row>
    <row r="252" spans="2:59" s="22" customFormat="1" x14ac:dyDescent="0.3">
      <c r="B252" s="134"/>
      <c r="AA252" s="29"/>
      <c r="AB252" s="29"/>
      <c r="AC252" s="29"/>
      <c r="AD252" s="29"/>
      <c r="AE252" s="29"/>
      <c r="AF252" s="29"/>
      <c r="AG252" s="30"/>
      <c r="AH252" s="29"/>
      <c r="AI252" s="29"/>
      <c r="AJ252" s="29"/>
      <c r="AK252" s="29"/>
      <c r="AL252" s="29"/>
      <c r="AM252" s="29"/>
      <c r="AN252" s="30"/>
      <c r="AO252" s="29"/>
      <c r="AP252" s="29"/>
      <c r="AQ252" s="29"/>
      <c r="AR252" s="29"/>
      <c r="AS252" s="29"/>
      <c r="AT252" s="29"/>
      <c r="AU252" s="30"/>
      <c r="BC252" s="31"/>
      <c r="BD252" s="32"/>
      <c r="BG252" s="27"/>
    </row>
    <row r="253" spans="2:59" s="22" customFormat="1" x14ac:dyDescent="0.3">
      <c r="B253" s="134"/>
      <c r="BD253" s="32"/>
      <c r="BG253" s="27"/>
    </row>
    <row r="254" spans="2:59" s="22" customFormat="1" x14ac:dyDescent="0.3">
      <c r="B254" s="134"/>
      <c r="AA254" s="29"/>
      <c r="AB254" s="29"/>
      <c r="AC254" s="29"/>
      <c r="AD254" s="29"/>
      <c r="AE254" s="29"/>
      <c r="AF254" s="29"/>
      <c r="AG254" s="30"/>
      <c r="AH254" s="29"/>
      <c r="AI254" s="29"/>
      <c r="AJ254" s="29"/>
      <c r="AK254" s="29"/>
      <c r="AL254" s="29"/>
      <c r="AM254" s="29"/>
      <c r="AN254" s="30"/>
      <c r="AO254" s="29"/>
      <c r="AP254" s="29"/>
      <c r="AQ254" s="29"/>
      <c r="AR254" s="29"/>
      <c r="AS254" s="29"/>
      <c r="AT254" s="29"/>
      <c r="AU254" s="30"/>
      <c r="BC254" s="31"/>
      <c r="BD254" s="32"/>
      <c r="BG254" s="27"/>
    </row>
    <row r="255" spans="2:59" s="22" customFormat="1" x14ac:dyDescent="0.3">
      <c r="B255" s="134"/>
      <c r="AA255" s="29"/>
      <c r="AB255" s="29"/>
      <c r="AC255" s="29"/>
      <c r="AD255" s="29"/>
      <c r="AE255" s="29"/>
      <c r="AF255" s="29"/>
      <c r="AG255" s="30"/>
      <c r="AH255" s="29"/>
      <c r="AI255" s="29"/>
      <c r="AJ255" s="29"/>
      <c r="AK255" s="29"/>
      <c r="AL255" s="29"/>
      <c r="AM255" s="29"/>
      <c r="AN255" s="30"/>
      <c r="AO255" s="29"/>
      <c r="AP255" s="29"/>
      <c r="AQ255" s="29"/>
      <c r="AR255" s="29"/>
      <c r="AS255" s="29"/>
      <c r="AT255" s="29"/>
      <c r="AU255" s="30"/>
      <c r="BC255" s="31"/>
      <c r="BD255" s="32"/>
      <c r="BG255" s="27"/>
    </row>
    <row r="256" spans="2:59" s="22" customFormat="1" x14ac:dyDescent="0.3">
      <c r="B256" s="134"/>
      <c r="AA256" s="29"/>
      <c r="AB256" s="29"/>
      <c r="AC256" s="29"/>
      <c r="AD256" s="29"/>
      <c r="AE256" s="29"/>
      <c r="AF256" s="29"/>
      <c r="AG256" s="30"/>
      <c r="AH256" s="29"/>
      <c r="AI256" s="29"/>
      <c r="AJ256" s="29"/>
      <c r="AK256" s="29"/>
      <c r="AL256" s="29"/>
      <c r="AM256" s="29"/>
      <c r="AN256" s="30"/>
      <c r="AO256" s="29"/>
      <c r="AP256" s="29"/>
      <c r="AQ256" s="29"/>
      <c r="AR256" s="29"/>
      <c r="AS256" s="29"/>
      <c r="AT256" s="29"/>
      <c r="AU256" s="30"/>
      <c r="BC256" s="31"/>
      <c r="BD256" s="32"/>
      <c r="BG256" s="27"/>
    </row>
    <row r="257" spans="2:59" s="22" customFormat="1" x14ac:dyDescent="0.3">
      <c r="B257" s="134"/>
      <c r="AA257" s="29"/>
      <c r="AB257" s="29"/>
      <c r="AC257" s="29"/>
      <c r="AD257" s="29"/>
      <c r="AE257" s="29"/>
      <c r="AF257" s="29"/>
      <c r="AG257" s="30"/>
      <c r="AH257" s="29"/>
      <c r="AI257" s="29"/>
      <c r="AJ257" s="29"/>
      <c r="AK257" s="29"/>
      <c r="AL257" s="29"/>
      <c r="AM257" s="29"/>
      <c r="AN257" s="30"/>
      <c r="AO257" s="29"/>
      <c r="AP257" s="29"/>
      <c r="AQ257" s="29"/>
      <c r="AR257" s="29"/>
      <c r="AS257" s="29"/>
      <c r="AT257" s="29"/>
      <c r="AU257" s="30"/>
      <c r="BC257" s="31"/>
      <c r="BD257" s="32"/>
      <c r="BG257" s="27"/>
    </row>
    <row r="258" spans="2:59" s="22" customFormat="1" x14ac:dyDescent="0.3">
      <c r="B258" s="134"/>
      <c r="AA258" s="29"/>
      <c r="AB258" s="29"/>
      <c r="AC258" s="29"/>
      <c r="AD258" s="29"/>
      <c r="AE258" s="29"/>
      <c r="AF258" s="29"/>
      <c r="AG258" s="30"/>
      <c r="AH258" s="29"/>
      <c r="AI258" s="29"/>
      <c r="AJ258" s="29"/>
      <c r="AK258" s="29"/>
      <c r="AL258" s="29"/>
      <c r="AM258" s="29"/>
      <c r="AN258" s="30"/>
      <c r="AO258" s="29"/>
      <c r="AP258" s="29"/>
      <c r="AQ258" s="29"/>
      <c r="AR258" s="29"/>
      <c r="AS258" s="29"/>
      <c r="AT258" s="29"/>
      <c r="AU258" s="30"/>
      <c r="BC258" s="31"/>
      <c r="BD258" s="32"/>
      <c r="BG258" s="27"/>
    </row>
    <row r="259" spans="2:59" s="22" customFormat="1" x14ac:dyDescent="0.3">
      <c r="B259" s="134"/>
      <c r="AA259" s="29"/>
      <c r="AB259" s="29"/>
      <c r="AC259" s="29"/>
      <c r="AD259" s="29"/>
      <c r="AE259" s="29"/>
      <c r="AF259" s="29"/>
      <c r="AG259" s="30"/>
      <c r="AH259" s="29"/>
      <c r="AI259" s="29"/>
      <c r="AJ259" s="29"/>
      <c r="AK259" s="29"/>
      <c r="AL259" s="29"/>
      <c r="AM259" s="29"/>
      <c r="AN259" s="30"/>
      <c r="AO259" s="29"/>
      <c r="AP259" s="29"/>
      <c r="AQ259" s="29"/>
      <c r="AR259" s="29"/>
      <c r="AS259" s="29"/>
      <c r="AT259" s="29"/>
      <c r="AU259" s="30"/>
      <c r="BC259" s="31"/>
      <c r="BD259" s="32"/>
      <c r="BG259" s="27"/>
    </row>
    <row r="260" spans="2:59" s="22" customFormat="1" x14ac:dyDescent="0.3">
      <c r="B260" s="134"/>
      <c r="AA260" s="29"/>
      <c r="AB260" s="29"/>
      <c r="AC260" s="29"/>
      <c r="AD260" s="29"/>
      <c r="AE260" s="29"/>
      <c r="AF260" s="29"/>
      <c r="AG260" s="30"/>
      <c r="AH260" s="29"/>
      <c r="AI260" s="29"/>
      <c r="AJ260" s="29"/>
      <c r="AK260" s="29"/>
      <c r="AL260" s="29"/>
      <c r="AM260" s="29"/>
      <c r="AN260" s="30"/>
      <c r="AO260" s="29"/>
      <c r="AP260" s="29"/>
      <c r="AQ260" s="29"/>
      <c r="AR260" s="29"/>
      <c r="AS260" s="29"/>
      <c r="AT260" s="29"/>
      <c r="AU260" s="30"/>
      <c r="BC260" s="31"/>
      <c r="BD260" s="32"/>
      <c r="BG260" s="27"/>
    </row>
    <row r="261" spans="2:59" s="22" customFormat="1" x14ac:dyDescent="0.3">
      <c r="B261" s="134"/>
      <c r="BD261" s="32"/>
      <c r="BG261" s="27"/>
    </row>
    <row r="262" spans="2:59" s="22" customFormat="1" x14ac:dyDescent="0.3">
      <c r="B262" s="134"/>
      <c r="AA262" s="29"/>
      <c r="AB262" s="29"/>
      <c r="AC262" s="29"/>
      <c r="AD262" s="29"/>
      <c r="AE262" s="29"/>
      <c r="AF262" s="29"/>
      <c r="AG262" s="30"/>
      <c r="AH262" s="29"/>
      <c r="AI262" s="29"/>
      <c r="AJ262" s="29"/>
      <c r="AK262" s="29"/>
      <c r="AL262" s="29"/>
      <c r="AM262" s="29"/>
      <c r="AN262" s="30"/>
      <c r="AO262" s="29"/>
      <c r="AP262" s="29"/>
      <c r="AQ262" s="29"/>
      <c r="AR262" s="29"/>
      <c r="AS262" s="29"/>
      <c r="AT262" s="29"/>
      <c r="AU262" s="30"/>
      <c r="BC262" s="31"/>
      <c r="BD262" s="32"/>
      <c r="BG262" s="27"/>
    </row>
    <row r="263" spans="2:59" s="22" customFormat="1" x14ac:dyDescent="0.3">
      <c r="B263" s="134"/>
      <c r="BD263" s="32"/>
      <c r="BG263" s="27"/>
    </row>
    <row r="264" spans="2:59" s="22" customFormat="1" x14ac:dyDescent="0.3">
      <c r="B264" s="134"/>
      <c r="BD264" s="32"/>
      <c r="BG264" s="27"/>
    </row>
    <row r="265" spans="2:59" s="22" customFormat="1" x14ac:dyDescent="0.3">
      <c r="B265" s="134"/>
      <c r="AA265" s="29"/>
      <c r="AB265" s="29"/>
      <c r="AC265" s="29"/>
      <c r="AD265" s="29"/>
      <c r="AE265" s="29"/>
      <c r="AF265" s="29"/>
      <c r="AG265" s="30"/>
      <c r="AH265" s="29"/>
      <c r="AI265" s="29"/>
      <c r="AJ265" s="29"/>
      <c r="AK265" s="29"/>
      <c r="AL265" s="29"/>
      <c r="AM265" s="29"/>
      <c r="AN265" s="30"/>
      <c r="AO265" s="29"/>
      <c r="AP265" s="29"/>
      <c r="AQ265" s="29"/>
      <c r="AR265" s="29"/>
      <c r="AS265" s="29"/>
      <c r="AT265" s="29"/>
      <c r="AU265" s="30"/>
      <c r="BC265" s="31"/>
      <c r="BD265" s="32"/>
      <c r="BG265" s="27"/>
    </row>
    <row r="266" spans="2:59" s="22" customFormat="1" x14ac:dyDescent="0.3">
      <c r="B266" s="134"/>
      <c r="AA266" s="29"/>
      <c r="AB266" s="29"/>
      <c r="AC266" s="29"/>
      <c r="AD266" s="29"/>
      <c r="AE266" s="29"/>
      <c r="AF266" s="29"/>
      <c r="AG266" s="30"/>
      <c r="AH266" s="29"/>
      <c r="AI266" s="29"/>
      <c r="AJ266" s="29"/>
      <c r="AK266" s="29"/>
      <c r="AL266" s="29"/>
      <c r="AM266" s="29"/>
      <c r="AN266" s="30"/>
      <c r="AO266" s="29"/>
      <c r="AP266" s="29"/>
      <c r="AQ266" s="29"/>
      <c r="AR266" s="29"/>
      <c r="AS266" s="29"/>
      <c r="AT266" s="29"/>
      <c r="AU266" s="30"/>
      <c r="BC266" s="31"/>
      <c r="BD266" s="32"/>
      <c r="BG266" s="27"/>
    </row>
    <row r="267" spans="2:59" s="22" customFormat="1" x14ac:dyDescent="0.3">
      <c r="B267" s="134"/>
      <c r="BD267" s="32"/>
      <c r="BG267" s="27"/>
    </row>
    <row r="268" spans="2:59" s="22" customFormat="1" x14ac:dyDescent="0.3">
      <c r="B268" s="134"/>
      <c r="AA268" s="29"/>
      <c r="AB268" s="29"/>
      <c r="AC268" s="29"/>
      <c r="AD268" s="29"/>
      <c r="AE268" s="29"/>
      <c r="AF268" s="29"/>
      <c r="AG268" s="30"/>
      <c r="AH268" s="29"/>
      <c r="AI268" s="29"/>
      <c r="AJ268" s="29"/>
      <c r="AK268" s="29"/>
      <c r="AL268" s="29"/>
      <c r="AM268" s="29"/>
      <c r="AN268" s="30"/>
      <c r="AO268" s="29"/>
      <c r="AP268" s="29"/>
      <c r="AQ268" s="29"/>
      <c r="AR268" s="29"/>
      <c r="AS268" s="29"/>
      <c r="AT268" s="29"/>
      <c r="AU268" s="30"/>
      <c r="BC268" s="31"/>
      <c r="BD268" s="32"/>
      <c r="BG268" s="27"/>
    </row>
    <row r="269" spans="2:59" s="22" customFormat="1" x14ac:dyDescent="0.3">
      <c r="B269" s="134"/>
      <c r="AA269" s="29"/>
      <c r="AB269" s="29"/>
      <c r="AC269" s="29"/>
      <c r="AD269" s="29"/>
      <c r="AE269" s="29"/>
      <c r="AF269" s="29"/>
      <c r="AG269" s="30"/>
      <c r="AH269" s="29"/>
      <c r="AI269" s="29"/>
      <c r="AJ269" s="29"/>
      <c r="AK269" s="29"/>
      <c r="AL269" s="29"/>
      <c r="AM269" s="29"/>
      <c r="AN269" s="30"/>
      <c r="AO269" s="29"/>
      <c r="AP269" s="29"/>
      <c r="AQ269" s="29"/>
      <c r="AR269" s="29"/>
      <c r="AS269" s="29"/>
      <c r="AT269" s="29"/>
      <c r="AU269" s="30"/>
      <c r="BC269" s="31"/>
      <c r="BD269" s="32"/>
      <c r="BG269" s="27"/>
    </row>
    <row r="270" spans="2:59" s="22" customFormat="1" x14ac:dyDescent="0.3">
      <c r="B270" s="134"/>
      <c r="AA270" s="29"/>
      <c r="AB270" s="29"/>
      <c r="AC270" s="29"/>
      <c r="AD270" s="29"/>
      <c r="AE270" s="29"/>
      <c r="AF270" s="29"/>
      <c r="AG270" s="30"/>
      <c r="AH270" s="29"/>
      <c r="AI270" s="29"/>
      <c r="AJ270" s="29"/>
      <c r="AK270" s="29"/>
      <c r="AL270" s="29"/>
      <c r="AM270" s="29"/>
      <c r="AN270" s="30"/>
      <c r="AO270" s="29"/>
      <c r="AP270" s="29"/>
      <c r="AQ270" s="29"/>
      <c r="AR270" s="29"/>
      <c r="AS270" s="29"/>
      <c r="AT270" s="29"/>
      <c r="AU270" s="30"/>
      <c r="BC270" s="31"/>
      <c r="BD270" s="32"/>
      <c r="BG270" s="27"/>
    </row>
    <row r="271" spans="2:59" s="22" customFormat="1" x14ac:dyDescent="0.3">
      <c r="B271" s="134"/>
      <c r="AA271" s="29"/>
      <c r="AB271" s="29"/>
      <c r="AC271" s="29"/>
      <c r="AD271" s="29"/>
      <c r="AE271" s="29"/>
      <c r="AF271" s="29"/>
      <c r="AG271" s="30"/>
      <c r="AH271" s="29"/>
      <c r="AI271" s="29"/>
      <c r="AJ271" s="29"/>
      <c r="AK271" s="29"/>
      <c r="AL271" s="29"/>
      <c r="AM271" s="29"/>
      <c r="AN271" s="30"/>
      <c r="AO271" s="29"/>
      <c r="AP271" s="29"/>
      <c r="AQ271" s="29"/>
      <c r="AR271" s="29"/>
      <c r="AS271" s="29"/>
      <c r="AT271" s="29"/>
      <c r="AU271" s="30"/>
      <c r="BC271" s="31"/>
      <c r="BD271" s="32"/>
      <c r="BG271" s="27"/>
    </row>
    <row r="272" spans="2:59" s="22" customFormat="1" x14ac:dyDescent="0.3">
      <c r="B272" s="134"/>
      <c r="AG272" s="39"/>
      <c r="AN272" s="39"/>
      <c r="AU272" s="39"/>
      <c r="BD272" s="32"/>
      <c r="BG272" s="27"/>
    </row>
    <row r="273" spans="2:59" s="22" customFormat="1" x14ac:dyDescent="0.3">
      <c r="B273" s="134"/>
      <c r="AG273" s="39"/>
      <c r="AN273" s="39"/>
      <c r="AU273" s="39"/>
      <c r="BD273" s="32"/>
      <c r="BG273" s="27"/>
    </row>
    <row r="274" spans="2:59" s="22" customFormat="1" x14ac:dyDescent="0.3">
      <c r="B274" s="134"/>
      <c r="AG274" s="39"/>
      <c r="AN274" s="39"/>
      <c r="AU274" s="39"/>
      <c r="BD274" s="32"/>
      <c r="BG274" s="27"/>
    </row>
    <row r="275" spans="2:59" s="22" customFormat="1" x14ac:dyDescent="0.3">
      <c r="B275" s="134"/>
      <c r="AG275" s="39"/>
      <c r="AN275" s="39"/>
      <c r="AU275" s="39"/>
      <c r="BD275" s="32"/>
      <c r="BG275" s="27"/>
    </row>
    <row r="276" spans="2:59" s="22" customFormat="1" x14ac:dyDescent="0.3">
      <c r="B276" s="134"/>
      <c r="AG276" s="39"/>
      <c r="AN276" s="39"/>
      <c r="AU276" s="39"/>
      <c r="BD276" s="32"/>
      <c r="BG276" s="27"/>
    </row>
    <row r="277" spans="2:59" s="22" customFormat="1" x14ac:dyDescent="0.3">
      <c r="B277" s="134"/>
      <c r="AG277" s="39"/>
      <c r="AN277" s="39"/>
      <c r="AU277" s="39"/>
      <c r="BD277" s="32"/>
      <c r="BG277" s="27"/>
    </row>
    <row r="278" spans="2:59" s="22" customFormat="1" x14ac:dyDescent="0.3">
      <c r="B278" s="134"/>
      <c r="AG278" s="39"/>
      <c r="AN278" s="39"/>
      <c r="AU278" s="39"/>
      <c r="BD278" s="32"/>
      <c r="BG278" s="27"/>
    </row>
    <row r="279" spans="2:59" s="22" customFormat="1" x14ac:dyDescent="0.3">
      <c r="B279" s="134"/>
      <c r="AG279" s="39"/>
      <c r="AN279" s="39"/>
      <c r="AU279" s="39"/>
      <c r="BD279" s="32"/>
      <c r="BG279" s="27"/>
    </row>
    <row r="280" spans="2:59" s="22" customFormat="1" x14ac:dyDescent="0.3">
      <c r="B280" s="134"/>
      <c r="AG280" s="39"/>
      <c r="AN280" s="39"/>
      <c r="AU280" s="39"/>
      <c r="BD280" s="32"/>
      <c r="BG280" s="27"/>
    </row>
    <row r="281" spans="2:59" s="22" customFormat="1" x14ac:dyDescent="0.3">
      <c r="B281" s="134"/>
      <c r="AG281" s="39"/>
      <c r="AN281" s="39"/>
      <c r="AU281" s="39"/>
      <c r="BD281" s="32"/>
      <c r="BG281" s="27"/>
    </row>
    <row r="282" spans="2:59" s="22" customFormat="1" x14ac:dyDescent="0.3">
      <c r="B282" s="134"/>
      <c r="AG282" s="39"/>
      <c r="AN282" s="39"/>
      <c r="AU282" s="39"/>
      <c r="BD282" s="32"/>
      <c r="BG282" s="27"/>
    </row>
    <row r="283" spans="2:59" s="22" customFormat="1" x14ac:dyDescent="0.3">
      <c r="B283" s="134"/>
      <c r="AG283" s="39"/>
      <c r="AN283" s="39"/>
      <c r="AU283" s="39"/>
      <c r="BD283" s="32"/>
      <c r="BG283" s="27"/>
    </row>
    <row r="284" spans="2:59" s="22" customFormat="1" x14ac:dyDescent="0.3">
      <c r="B284" s="134"/>
      <c r="AG284" s="39"/>
      <c r="AN284" s="39"/>
      <c r="AU284" s="39"/>
      <c r="BD284" s="32"/>
      <c r="BG284" s="27"/>
    </row>
    <row r="285" spans="2:59" s="22" customFormat="1" x14ac:dyDescent="0.3">
      <c r="B285" s="134"/>
      <c r="AG285" s="39"/>
      <c r="AN285" s="39"/>
      <c r="AU285" s="39"/>
      <c r="BD285" s="32"/>
      <c r="BG285" s="27"/>
    </row>
    <row r="286" spans="2:59" s="22" customFormat="1" x14ac:dyDescent="0.3">
      <c r="B286" s="134"/>
      <c r="AG286" s="39"/>
      <c r="AN286" s="39"/>
      <c r="AU286" s="39"/>
      <c r="BD286" s="32"/>
      <c r="BG286" s="27"/>
    </row>
    <row r="287" spans="2:59" s="22" customFormat="1" x14ac:dyDescent="0.3">
      <c r="B287" s="134"/>
      <c r="AG287" s="39"/>
      <c r="AN287" s="39"/>
      <c r="AU287" s="39"/>
      <c r="BD287" s="32"/>
      <c r="BG287" s="27"/>
    </row>
    <row r="288" spans="2:59" s="22" customFormat="1" x14ac:dyDescent="0.3">
      <c r="B288" s="134"/>
      <c r="AG288" s="39"/>
      <c r="AN288" s="39"/>
      <c r="AU288" s="39"/>
      <c r="BD288" s="32"/>
      <c r="BG288" s="27"/>
    </row>
    <row r="289" spans="2:59" s="22" customFormat="1" x14ac:dyDescent="0.3">
      <c r="B289" s="134"/>
      <c r="AG289" s="39"/>
      <c r="AN289" s="39"/>
      <c r="AU289" s="39"/>
      <c r="BD289" s="32"/>
      <c r="BG289" s="27"/>
    </row>
    <row r="290" spans="2:59" s="22" customFormat="1" x14ac:dyDescent="0.3">
      <c r="B290" s="134"/>
      <c r="AG290" s="39"/>
      <c r="AN290" s="39"/>
      <c r="AU290" s="39"/>
      <c r="BD290" s="32"/>
      <c r="BG290" s="27"/>
    </row>
    <row r="291" spans="2:59" s="22" customFormat="1" x14ac:dyDescent="0.3">
      <c r="B291" s="134"/>
      <c r="AG291" s="39"/>
      <c r="AN291" s="39"/>
      <c r="AU291" s="39"/>
      <c r="BD291" s="32"/>
      <c r="BG291" s="27"/>
    </row>
    <row r="292" spans="2:59" s="22" customFormat="1" x14ac:dyDescent="0.3">
      <c r="B292" s="134"/>
      <c r="AG292" s="39"/>
      <c r="AN292" s="39"/>
      <c r="AU292" s="39"/>
      <c r="BD292" s="32"/>
      <c r="BG292" s="27"/>
    </row>
    <row r="293" spans="2:59" s="22" customFormat="1" x14ac:dyDescent="0.3">
      <c r="B293" s="134"/>
      <c r="AG293" s="39"/>
      <c r="AN293" s="39"/>
      <c r="AU293" s="39"/>
      <c r="BD293" s="32"/>
      <c r="BG293" s="27"/>
    </row>
    <row r="294" spans="2:59" s="22" customFormat="1" x14ac:dyDescent="0.3">
      <c r="B294" s="134"/>
      <c r="AG294" s="39"/>
      <c r="AN294" s="39"/>
      <c r="AU294" s="39"/>
      <c r="BD294" s="32"/>
      <c r="BG294" s="27"/>
    </row>
    <row r="295" spans="2:59" s="22" customFormat="1" x14ac:dyDescent="0.3">
      <c r="B295" s="134"/>
      <c r="AG295" s="39"/>
      <c r="AN295" s="39"/>
      <c r="AU295" s="39"/>
      <c r="BD295" s="32"/>
      <c r="BG295" s="27"/>
    </row>
    <row r="296" spans="2:59" s="22" customFormat="1" x14ac:dyDescent="0.3">
      <c r="B296" s="134"/>
      <c r="AG296" s="39"/>
      <c r="AN296" s="39"/>
      <c r="AU296" s="39"/>
      <c r="BD296" s="32"/>
      <c r="BG296" s="27"/>
    </row>
    <row r="297" spans="2:59" s="22" customFormat="1" x14ac:dyDescent="0.3">
      <c r="B297" s="134"/>
      <c r="AG297" s="39"/>
      <c r="AN297" s="39"/>
      <c r="AU297" s="39"/>
      <c r="BD297" s="32"/>
      <c r="BG297" s="27"/>
    </row>
    <row r="298" spans="2:59" s="22" customFormat="1" x14ac:dyDescent="0.3">
      <c r="B298" s="134"/>
      <c r="AG298" s="39"/>
      <c r="AN298" s="39"/>
      <c r="AU298" s="39"/>
      <c r="BD298" s="32"/>
      <c r="BG298" s="27"/>
    </row>
    <row r="299" spans="2:59" s="22" customFormat="1" x14ac:dyDescent="0.3">
      <c r="B299" s="134"/>
      <c r="AG299" s="39"/>
      <c r="AN299" s="39"/>
      <c r="AU299" s="39"/>
      <c r="BD299" s="32"/>
      <c r="BG299" s="27"/>
    </row>
    <row r="300" spans="2:59" s="22" customFormat="1" x14ac:dyDescent="0.3">
      <c r="B300" s="134"/>
      <c r="AG300" s="39"/>
      <c r="AN300" s="39"/>
      <c r="AU300" s="39"/>
      <c r="BD300" s="32"/>
      <c r="BG300" s="27"/>
    </row>
    <row r="301" spans="2:59" s="22" customFormat="1" x14ac:dyDescent="0.3">
      <c r="B301" s="134"/>
      <c r="AG301" s="39"/>
      <c r="AN301" s="39"/>
      <c r="AU301" s="39"/>
      <c r="BD301" s="32"/>
      <c r="BG301" s="27"/>
    </row>
    <row r="302" spans="2:59" s="22" customFormat="1" x14ac:dyDescent="0.3">
      <c r="B302" s="134"/>
      <c r="AG302" s="39"/>
      <c r="AN302" s="39"/>
      <c r="AU302" s="39"/>
      <c r="BD302" s="32"/>
      <c r="BG302" s="27"/>
    </row>
    <row r="303" spans="2:59" s="22" customFormat="1" x14ac:dyDescent="0.3">
      <c r="B303" s="134"/>
      <c r="AG303" s="39"/>
      <c r="AN303" s="39"/>
      <c r="AU303" s="39"/>
      <c r="BD303" s="32"/>
      <c r="BG303" s="27"/>
    </row>
    <row r="304" spans="2:59" s="22" customFormat="1" x14ac:dyDescent="0.3">
      <c r="B304" s="134"/>
      <c r="AG304" s="39"/>
      <c r="AN304" s="39"/>
      <c r="AU304" s="39"/>
      <c r="BD304" s="32"/>
      <c r="BG304" s="27"/>
    </row>
    <row r="305" spans="2:59" s="22" customFormat="1" x14ac:dyDescent="0.3">
      <c r="B305" s="134"/>
      <c r="AG305" s="39"/>
      <c r="AN305" s="39"/>
      <c r="AU305" s="39"/>
      <c r="BD305" s="32"/>
      <c r="BG305" s="27"/>
    </row>
    <row r="306" spans="2:59" s="22" customFormat="1" x14ac:dyDescent="0.3">
      <c r="B306" s="134"/>
      <c r="AG306" s="39"/>
      <c r="AN306" s="39"/>
      <c r="AU306" s="39"/>
      <c r="BD306" s="32"/>
      <c r="BG306" s="27"/>
    </row>
    <row r="307" spans="2:59" s="22" customFormat="1" x14ac:dyDescent="0.3">
      <c r="B307" s="134"/>
      <c r="AG307" s="39"/>
      <c r="AN307" s="39"/>
      <c r="AU307" s="39"/>
      <c r="BD307" s="32"/>
      <c r="BG307" s="27"/>
    </row>
    <row r="308" spans="2:59" s="22" customFormat="1" x14ac:dyDescent="0.3">
      <c r="B308" s="134"/>
      <c r="AG308" s="39"/>
      <c r="AN308" s="39"/>
      <c r="AU308" s="39"/>
      <c r="BD308" s="32"/>
      <c r="BG308" s="27"/>
    </row>
    <row r="309" spans="2:59" s="22" customFormat="1" x14ac:dyDescent="0.3">
      <c r="B309" s="134"/>
      <c r="AG309" s="39"/>
      <c r="AN309" s="39"/>
      <c r="AU309" s="39"/>
      <c r="BD309" s="32"/>
      <c r="BG309" s="27"/>
    </row>
    <row r="310" spans="2:59" s="22" customFormat="1" x14ac:dyDescent="0.3">
      <c r="B310" s="134"/>
      <c r="AG310" s="39"/>
      <c r="AN310" s="39"/>
      <c r="AU310" s="39"/>
      <c r="BD310" s="32"/>
      <c r="BG310" s="27"/>
    </row>
    <row r="311" spans="2:59" s="22" customFormat="1" x14ac:dyDescent="0.3">
      <c r="B311" s="134"/>
      <c r="AG311" s="39"/>
      <c r="AN311" s="39"/>
      <c r="AU311" s="39"/>
      <c r="BD311" s="32"/>
      <c r="BG311" s="27"/>
    </row>
    <row r="312" spans="2:59" s="22" customFormat="1" x14ac:dyDescent="0.3">
      <c r="B312" s="134"/>
      <c r="AG312" s="39"/>
      <c r="AN312" s="39"/>
      <c r="AU312" s="39"/>
      <c r="BD312" s="32"/>
      <c r="BG312" s="27"/>
    </row>
    <row r="313" spans="2:59" s="22" customFormat="1" x14ac:dyDescent="0.3">
      <c r="B313" s="134"/>
      <c r="AG313" s="39"/>
      <c r="AN313" s="39"/>
      <c r="AU313" s="39"/>
      <c r="BD313" s="32"/>
      <c r="BG313" s="27"/>
    </row>
    <row r="314" spans="2:59" s="22" customFormat="1" x14ac:dyDescent="0.3">
      <c r="B314" s="134"/>
      <c r="AG314" s="39"/>
      <c r="AN314" s="39"/>
      <c r="AU314" s="39"/>
      <c r="BD314" s="32"/>
      <c r="BG314" s="27"/>
    </row>
    <row r="315" spans="2:59" s="22" customFormat="1" x14ac:dyDescent="0.3">
      <c r="B315" s="134"/>
      <c r="AG315" s="39"/>
      <c r="AN315" s="39"/>
      <c r="AU315" s="39"/>
      <c r="BD315" s="32"/>
      <c r="BG315" s="27"/>
    </row>
    <row r="316" spans="2:59" s="22" customFormat="1" x14ac:dyDescent="0.3">
      <c r="B316" s="134"/>
      <c r="AG316" s="39"/>
      <c r="AN316" s="39"/>
      <c r="AU316" s="39"/>
      <c r="BD316" s="32"/>
      <c r="BG316" s="27"/>
    </row>
    <row r="317" spans="2:59" s="22" customFormat="1" x14ac:dyDescent="0.3">
      <c r="B317" s="134"/>
      <c r="AG317" s="39"/>
      <c r="AN317" s="39"/>
      <c r="AU317" s="39"/>
      <c r="BD317" s="32"/>
      <c r="BG317" s="27"/>
    </row>
    <row r="318" spans="2:59" s="22" customFormat="1" x14ac:dyDescent="0.3">
      <c r="B318" s="134"/>
      <c r="AG318" s="39"/>
      <c r="AN318" s="39"/>
      <c r="AU318" s="39"/>
      <c r="BD318" s="32"/>
      <c r="BG318" s="27"/>
    </row>
  </sheetData>
  <customSheetViews>
    <customSheetView guid="{3A8CB22C-810C-4E50-A760-7DCAD2CF78DF}" scale="78" topLeftCell="A47">
      <selection activeCell="P67" sqref="P67"/>
      <pageMargins left="0.7" right="0.7" top="0.75" bottom="0.75" header="0.3" footer="0.3"/>
    </customSheetView>
  </customSheetViews>
  <mergeCells count="33">
    <mergeCell ref="BF2:BF4"/>
    <mergeCell ref="BG2:BG4"/>
    <mergeCell ref="AV3:BB3"/>
    <mergeCell ref="AV2:BB2"/>
    <mergeCell ref="AO2:AU2"/>
    <mergeCell ref="BD2:BD4"/>
    <mergeCell ref="BE2:BE4"/>
    <mergeCell ref="AH2:AN2"/>
    <mergeCell ref="AH3:AN3"/>
    <mergeCell ref="F2:L2"/>
    <mergeCell ref="F3:L3"/>
    <mergeCell ref="AO3:AU3"/>
    <mergeCell ref="M2:S2"/>
    <mergeCell ref="T2:Z2"/>
    <mergeCell ref="T3:Z3"/>
    <mergeCell ref="AA2:AG2"/>
    <mergeCell ref="AA3:AG3"/>
    <mergeCell ref="A1:BG1"/>
    <mergeCell ref="A40:K40"/>
    <mergeCell ref="A5:E5"/>
    <mergeCell ref="A6:L6"/>
    <mergeCell ref="A12:W12"/>
    <mergeCell ref="A20:BG20"/>
    <mergeCell ref="BA40:BG40"/>
    <mergeCell ref="A15:BG15"/>
    <mergeCell ref="A7:BG7"/>
    <mergeCell ref="AV12:BG12"/>
    <mergeCell ref="AY6:BG6"/>
    <mergeCell ref="D2:D4"/>
    <mergeCell ref="C2:C4"/>
    <mergeCell ref="B2:B4"/>
    <mergeCell ref="BC2:BC4"/>
    <mergeCell ref="M3:S3"/>
  </mergeCells>
  <pageMargins left="0.25" right="0.25" top="0.75" bottom="0.75" header="0.3" footer="0.3"/>
  <pageSetup paperSize="8" scale="2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G339"/>
  <sheetViews>
    <sheetView topLeftCell="D1" zoomScale="55" zoomScaleNormal="55" workbookViewId="0">
      <selection activeCell="U80" sqref="U80"/>
    </sheetView>
  </sheetViews>
  <sheetFormatPr defaultColWidth="9.140625" defaultRowHeight="18" x14ac:dyDescent="0.25"/>
  <cols>
    <col min="1" max="1" width="14.140625" style="87" customWidth="1"/>
    <col min="2" max="2" width="27.42578125" style="104" customWidth="1"/>
    <col min="3" max="3" width="24.140625" style="87" customWidth="1"/>
    <col min="4" max="5" width="22.42578125" style="87" customWidth="1"/>
    <col min="6" max="10" width="14.7109375" style="87" customWidth="1"/>
    <col min="11" max="11" width="14.7109375" style="104" customWidth="1"/>
    <col min="12" max="32" width="14.7109375" style="87" customWidth="1"/>
    <col min="33" max="33" width="14.7109375" style="89" customWidth="1"/>
    <col min="34" max="39" width="14.7109375" style="87" customWidth="1"/>
    <col min="40" max="40" width="14.7109375" style="89" customWidth="1"/>
    <col min="41" max="46" width="14.7109375" style="87" customWidth="1"/>
    <col min="47" max="47" width="14.7109375" style="89" customWidth="1"/>
    <col min="48" max="54" width="14.7109375" style="87" customWidth="1"/>
    <col min="55" max="55" width="20.7109375" style="87" customWidth="1"/>
    <col min="56" max="56" width="48" style="104" customWidth="1"/>
    <col min="57" max="57" width="14.5703125" style="87" customWidth="1"/>
    <col min="58" max="58" width="16.140625" style="87" customWidth="1"/>
    <col min="59" max="59" width="25.28515625" style="104" customWidth="1"/>
    <col min="60" max="16384" width="9.140625" style="87"/>
  </cols>
  <sheetData>
    <row r="1" spans="1:59" x14ac:dyDescent="0.25">
      <c r="AV1" s="89"/>
      <c r="AY1" s="89"/>
      <c r="AZ1" s="89"/>
      <c r="BA1" s="89"/>
    </row>
    <row r="2" spans="1:59" ht="45" customHeight="1" x14ac:dyDescent="0.25">
      <c r="A2" s="250" t="s">
        <v>421</v>
      </c>
      <c r="B2" s="250"/>
      <c r="C2" s="250"/>
      <c r="D2" s="250"/>
      <c r="E2" s="250"/>
      <c r="F2" s="250"/>
      <c r="G2" s="250"/>
      <c r="H2" s="250"/>
      <c r="I2" s="250"/>
      <c r="J2" s="250"/>
      <c r="K2" s="250"/>
      <c r="L2" s="250"/>
      <c r="M2" s="250"/>
      <c r="N2" s="250"/>
      <c r="O2" s="250"/>
      <c r="P2" s="250"/>
      <c r="AV2" s="89"/>
      <c r="AY2" s="89"/>
      <c r="AZ2" s="89"/>
      <c r="BA2" s="89"/>
    </row>
    <row r="3" spans="1:59" ht="45" customHeight="1" thickBot="1" x14ac:dyDescent="0.3">
      <c r="A3" s="76"/>
      <c r="B3" s="76"/>
      <c r="C3" s="76"/>
      <c r="D3" s="76"/>
      <c r="E3" s="112"/>
      <c r="F3" s="76"/>
      <c r="G3" s="76"/>
      <c r="H3" s="76"/>
      <c r="I3" s="76"/>
      <c r="J3" s="76"/>
      <c r="K3" s="76"/>
      <c r="L3" s="76"/>
      <c r="M3" s="76"/>
      <c r="N3" s="76"/>
      <c r="O3" s="76"/>
      <c r="P3" s="76"/>
      <c r="AV3" s="89"/>
      <c r="AY3" s="89"/>
      <c r="AZ3" s="89"/>
      <c r="BA3" s="89"/>
    </row>
    <row r="4" spans="1:59" ht="18" customHeight="1" thickBot="1" x14ac:dyDescent="0.3">
      <c r="A4" s="251" t="s">
        <v>1</v>
      </c>
      <c r="B4" s="251" t="s">
        <v>0</v>
      </c>
      <c r="C4" s="251" t="s">
        <v>49</v>
      </c>
      <c r="D4" s="251" t="s">
        <v>48</v>
      </c>
      <c r="E4" s="251" t="s">
        <v>548</v>
      </c>
      <c r="F4" s="339">
        <v>2021</v>
      </c>
      <c r="G4" s="340"/>
      <c r="H4" s="340"/>
      <c r="I4" s="340"/>
      <c r="J4" s="340"/>
      <c r="K4" s="340"/>
      <c r="L4" s="341"/>
      <c r="M4" s="339">
        <v>2022</v>
      </c>
      <c r="N4" s="340"/>
      <c r="O4" s="340"/>
      <c r="P4" s="340"/>
      <c r="Q4" s="340"/>
      <c r="R4" s="340"/>
      <c r="S4" s="341"/>
      <c r="T4" s="339">
        <v>2023</v>
      </c>
      <c r="U4" s="340"/>
      <c r="V4" s="340"/>
      <c r="W4" s="340"/>
      <c r="X4" s="340"/>
      <c r="Y4" s="340"/>
      <c r="Z4" s="341"/>
      <c r="AA4" s="339">
        <v>2024</v>
      </c>
      <c r="AB4" s="340"/>
      <c r="AC4" s="340"/>
      <c r="AD4" s="340"/>
      <c r="AE4" s="340"/>
      <c r="AF4" s="340"/>
      <c r="AG4" s="341"/>
      <c r="AH4" s="339">
        <v>2025</v>
      </c>
      <c r="AI4" s="340"/>
      <c r="AJ4" s="340"/>
      <c r="AK4" s="340"/>
      <c r="AL4" s="340"/>
      <c r="AM4" s="340"/>
      <c r="AN4" s="341"/>
      <c r="AO4" s="339">
        <v>2026</v>
      </c>
      <c r="AP4" s="340"/>
      <c r="AQ4" s="340"/>
      <c r="AR4" s="340"/>
      <c r="AS4" s="340"/>
      <c r="AT4" s="340"/>
      <c r="AU4" s="341"/>
      <c r="AV4" s="339">
        <v>2027</v>
      </c>
      <c r="AW4" s="340"/>
      <c r="AX4" s="340"/>
      <c r="AY4" s="340"/>
      <c r="AZ4" s="340"/>
      <c r="BA4" s="340"/>
      <c r="BB4" s="341"/>
      <c r="BC4" s="251" t="s">
        <v>51</v>
      </c>
      <c r="BD4" s="251" t="s">
        <v>4</v>
      </c>
      <c r="BE4" s="277" t="s">
        <v>45</v>
      </c>
      <c r="BF4" s="277" t="s">
        <v>46</v>
      </c>
      <c r="BG4" s="251" t="s">
        <v>5</v>
      </c>
    </row>
    <row r="5" spans="1:59" ht="27" customHeight="1" thickBot="1" x14ac:dyDescent="0.3">
      <c r="A5" s="252"/>
      <c r="B5" s="252"/>
      <c r="C5" s="252"/>
      <c r="D5" s="252"/>
      <c r="E5" s="324"/>
      <c r="F5" s="339" t="s">
        <v>37</v>
      </c>
      <c r="G5" s="340"/>
      <c r="H5" s="340"/>
      <c r="I5" s="340"/>
      <c r="J5" s="340"/>
      <c r="K5" s="340"/>
      <c r="L5" s="341"/>
      <c r="M5" s="339" t="s">
        <v>37</v>
      </c>
      <c r="N5" s="340"/>
      <c r="O5" s="340"/>
      <c r="P5" s="340"/>
      <c r="Q5" s="340"/>
      <c r="R5" s="340"/>
      <c r="S5" s="341"/>
      <c r="T5" s="339" t="s">
        <v>37</v>
      </c>
      <c r="U5" s="340"/>
      <c r="V5" s="340"/>
      <c r="W5" s="340"/>
      <c r="X5" s="340"/>
      <c r="Y5" s="340"/>
      <c r="Z5" s="341"/>
      <c r="AA5" s="339" t="s">
        <v>37</v>
      </c>
      <c r="AB5" s="340"/>
      <c r="AC5" s="340"/>
      <c r="AD5" s="340"/>
      <c r="AE5" s="340"/>
      <c r="AF5" s="340"/>
      <c r="AG5" s="341"/>
      <c r="AH5" s="339" t="s">
        <v>37</v>
      </c>
      <c r="AI5" s="340"/>
      <c r="AJ5" s="340"/>
      <c r="AK5" s="340"/>
      <c r="AL5" s="340"/>
      <c r="AM5" s="340"/>
      <c r="AN5" s="341"/>
      <c r="AO5" s="339" t="s">
        <v>37</v>
      </c>
      <c r="AP5" s="340"/>
      <c r="AQ5" s="340"/>
      <c r="AR5" s="340"/>
      <c r="AS5" s="340"/>
      <c r="AT5" s="340"/>
      <c r="AU5" s="341"/>
      <c r="AV5" s="339" t="s">
        <v>37</v>
      </c>
      <c r="AW5" s="340"/>
      <c r="AX5" s="340"/>
      <c r="AY5" s="340"/>
      <c r="AZ5" s="340"/>
      <c r="BA5" s="340"/>
      <c r="BB5" s="341"/>
      <c r="BC5" s="252"/>
      <c r="BD5" s="252"/>
      <c r="BE5" s="278"/>
      <c r="BF5" s="278"/>
      <c r="BG5" s="252"/>
    </row>
    <row r="6" spans="1:59" ht="102.75" customHeight="1" thickBot="1" x14ac:dyDescent="0.3">
      <c r="A6" s="253"/>
      <c r="B6" s="253"/>
      <c r="C6" s="253"/>
      <c r="D6" s="253"/>
      <c r="E6" s="325"/>
      <c r="F6" s="75" t="s">
        <v>2</v>
      </c>
      <c r="G6" s="75" t="s">
        <v>3</v>
      </c>
      <c r="H6" s="75" t="s">
        <v>40</v>
      </c>
      <c r="I6" s="75" t="s">
        <v>41</v>
      </c>
      <c r="J6" s="75" t="s">
        <v>42</v>
      </c>
      <c r="K6" s="75" t="s">
        <v>43</v>
      </c>
      <c r="L6" s="75" t="s">
        <v>44</v>
      </c>
      <c r="M6" s="75" t="s">
        <v>2</v>
      </c>
      <c r="N6" s="75" t="s">
        <v>3</v>
      </c>
      <c r="O6" s="75" t="s">
        <v>40</v>
      </c>
      <c r="P6" s="75" t="s">
        <v>420</v>
      </c>
      <c r="Q6" s="75" t="s">
        <v>42</v>
      </c>
      <c r="R6" s="75" t="s">
        <v>43</v>
      </c>
      <c r="S6" s="75" t="s">
        <v>44</v>
      </c>
      <c r="T6" s="75" t="s">
        <v>2</v>
      </c>
      <c r="U6" s="75" t="s">
        <v>3</v>
      </c>
      <c r="V6" s="75" t="s">
        <v>40</v>
      </c>
      <c r="W6" s="75" t="s">
        <v>41</v>
      </c>
      <c r="X6" s="75" t="s">
        <v>42</v>
      </c>
      <c r="Y6" s="75" t="s">
        <v>43</v>
      </c>
      <c r="Z6" s="75" t="s">
        <v>50</v>
      </c>
      <c r="AA6" s="75" t="s">
        <v>2</v>
      </c>
      <c r="AB6" s="75" t="s">
        <v>3</v>
      </c>
      <c r="AC6" s="75" t="s">
        <v>40</v>
      </c>
      <c r="AD6" s="75" t="s">
        <v>41</v>
      </c>
      <c r="AE6" s="75" t="s">
        <v>42</v>
      </c>
      <c r="AF6" s="75" t="s">
        <v>43</v>
      </c>
      <c r="AG6" s="75" t="s">
        <v>44</v>
      </c>
      <c r="AH6" s="75" t="s">
        <v>2</v>
      </c>
      <c r="AI6" s="75" t="s">
        <v>3</v>
      </c>
      <c r="AJ6" s="75" t="s">
        <v>40</v>
      </c>
      <c r="AK6" s="75" t="s">
        <v>41</v>
      </c>
      <c r="AL6" s="75" t="s">
        <v>42</v>
      </c>
      <c r="AM6" s="75" t="s">
        <v>43</v>
      </c>
      <c r="AN6" s="75" t="s">
        <v>44</v>
      </c>
      <c r="AO6" s="75" t="s">
        <v>2</v>
      </c>
      <c r="AP6" s="75" t="s">
        <v>3</v>
      </c>
      <c r="AQ6" s="75" t="s">
        <v>40</v>
      </c>
      <c r="AR6" s="75" t="s">
        <v>41</v>
      </c>
      <c r="AS6" s="75" t="s">
        <v>42</v>
      </c>
      <c r="AT6" s="75" t="s">
        <v>43</v>
      </c>
      <c r="AU6" s="75" t="s">
        <v>50</v>
      </c>
      <c r="AV6" s="75" t="s">
        <v>2</v>
      </c>
      <c r="AW6" s="75" t="s">
        <v>3</v>
      </c>
      <c r="AX6" s="75" t="s">
        <v>40</v>
      </c>
      <c r="AY6" s="75" t="s">
        <v>41</v>
      </c>
      <c r="AZ6" s="75" t="s">
        <v>42</v>
      </c>
      <c r="BA6" s="75" t="s">
        <v>43</v>
      </c>
      <c r="BB6" s="75" t="s">
        <v>50</v>
      </c>
      <c r="BC6" s="253"/>
      <c r="BD6" s="253"/>
      <c r="BE6" s="279"/>
      <c r="BF6" s="279"/>
      <c r="BG6" s="253"/>
    </row>
    <row r="7" spans="1:59" s="83" customFormat="1" ht="18.75" customHeight="1" thickBot="1" x14ac:dyDescent="0.3">
      <c r="A7" s="271" t="s">
        <v>6</v>
      </c>
      <c r="B7" s="331"/>
      <c r="C7" s="331"/>
      <c r="D7" s="332"/>
      <c r="E7" s="113"/>
      <c r="F7" s="43">
        <f>SUM(F8:F202)</f>
        <v>373606</v>
      </c>
      <c r="G7" s="43">
        <f>SUM(G8:G202)</f>
        <v>0</v>
      </c>
      <c r="H7" s="43">
        <f>SUM(H8:H202)</f>
        <v>0</v>
      </c>
      <c r="I7" s="43"/>
      <c r="J7" s="43">
        <f t="shared" ref="J7:O7" si="0">SUM(J8:J202)</f>
        <v>0</v>
      </c>
      <c r="K7" s="74">
        <f t="shared" si="0"/>
        <v>0</v>
      </c>
      <c r="L7" s="43">
        <f t="shared" si="0"/>
        <v>373606</v>
      </c>
      <c r="M7" s="43">
        <f t="shared" si="0"/>
        <v>373900</v>
      </c>
      <c r="N7" s="43">
        <f t="shared" si="0"/>
        <v>0</v>
      </c>
      <c r="O7" s="43">
        <f t="shared" si="0"/>
        <v>0</v>
      </c>
      <c r="P7" s="43"/>
      <c r="Q7" s="43">
        <f>SUM(Q8:Q202)</f>
        <v>0</v>
      </c>
      <c r="R7" s="43">
        <f>SUM(R8:R202)</f>
        <v>0</v>
      </c>
      <c r="S7" s="43">
        <f>SUM(M7:O7:Q7)</f>
        <v>373900</v>
      </c>
      <c r="T7" s="43">
        <f>SUM(T8:T202)</f>
        <v>0</v>
      </c>
      <c r="U7" s="43">
        <f>SUM(U8:U202)</f>
        <v>0</v>
      </c>
      <c r="V7" s="43">
        <f>SUM(V8:V202)</f>
        <v>0</v>
      </c>
      <c r="W7" s="43"/>
      <c r="X7" s="43">
        <f t="shared" ref="X7:AC7" si="1">SUM(X8:X202)</f>
        <v>0</v>
      </c>
      <c r="Y7" s="43">
        <f t="shared" si="1"/>
        <v>0</v>
      </c>
      <c r="Z7" s="43">
        <f t="shared" si="1"/>
        <v>0</v>
      </c>
      <c r="AA7" s="43">
        <f t="shared" si="1"/>
        <v>0</v>
      </c>
      <c r="AB7" s="43">
        <f t="shared" si="1"/>
        <v>0</v>
      </c>
      <c r="AC7" s="43">
        <f t="shared" si="1"/>
        <v>0</v>
      </c>
      <c r="AD7" s="43"/>
      <c r="AE7" s="43">
        <f t="shared" ref="AE7:AJ7" si="2">SUM(AE8:AE202)</f>
        <v>0</v>
      </c>
      <c r="AF7" s="43">
        <f t="shared" si="2"/>
        <v>0</v>
      </c>
      <c r="AG7" s="43">
        <f t="shared" si="2"/>
        <v>0</v>
      </c>
      <c r="AH7" s="43">
        <f t="shared" si="2"/>
        <v>0</v>
      </c>
      <c r="AI7" s="43">
        <f t="shared" si="2"/>
        <v>0</v>
      </c>
      <c r="AJ7" s="43">
        <f t="shared" si="2"/>
        <v>0</v>
      </c>
      <c r="AK7" s="43"/>
      <c r="AL7" s="43">
        <f>SUM(AL8:AL202)</f>
        <v>0</v>
      </c>
      <c r="AM7" s="43">
        <f>SUM(AM8:AM202)</f>
        <v>0</v>
      </c>
      <c r="AN7" s="43">
        <f>SUM(AH7:AJ7:AL7)</f>
        <v>0</v>
      </c>
      <c r="AO7" s="43">
        <f>SUM(AO8:AO202)</f>
        <v>0</v>
      </c>
      <c r="AP7" s="43">
        <f>SUM(AP8:AP202)</f>
        <v>0</v>
      </c>
      <c r="AQ7" s="43">
        <f>SUM(AQ8:AQ202)</f>
        <v>0</v>
      </c>
      <c r="AR7" s="43"/>
      <c r="AS7" s="43">
        <f t="shared" ref="AS7:AX7" si="3">SUM(AS8:AS202)</f>
        <v>0</v>
      </c>
      <c r="AT7" s="43">
        <f t="shared" si="3"/>
        <v>0</v>
      </c>
      <c r="AU7" s="43">
        <f t="shared" si="3"/>
        <v>0</v>
      </c>
      <c r="AV7" s="43">
        <f t="shared" si="3"/>
        <v>0</v>
      </c>
      <c r="AW7" s="43">
        <f t="shared" si="3"/>
        <v>0</v>
      </c>
      <c r="AX7" s="43">
        <f t="shared" si="3"/>
        <v>0</v>
      </c>
      <c r="AY7" s="43"/>
      <c r="AZ7" s="43">
        <f>SUM(AZ8:AZ202)</f>
        <v>0</v>
      </c>
      <c r="BA7" s="43">
        <f>SUM(BA8:BA202)</f>
        <v>0</v>
      </c>
      <c r="BB7" s="43">
        <f>SUM(BB8:BB202)</f>
        <v>0</v>
      </c>
      <c r="BC7" s="43">
        <f>SUM(L7+S7+Z7)</f>
        <v>747506</v>
      </c>
      <c r="BD7" s="106"/>
      <c r="BE7" s="82"/>
      <c r="BF7" s="43"/>
      <c r="BG7" s="106"/>
    </row>
    <row r="8" spans="1:59" ht="33" customHeight="1" x14ac:dyDescent="0.25">
      <c r="A8" s="333" t="s">
        <v>212</v>
      </c>
      <c r="B8" s="334"/>
      <c r="C8" s="334"/>
      <c r="D8" s="334"/>
      <c r="E8" s="334"/>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c r="AH8" s="335"/>
      <c r="AI8" s="335"/>
      <c r="AJ8" s="335"/>
      <c r="AK8" s="335"/>
      <c r="AL8" s="335"/>
      <c r="AM8" s="335"/>
      <c r="AN8" s="335"/>
      <c r="AO8" s="335"/>
      <c r="AP8" s="335"/>
      <c r="AQ8" s="335"/>
      <c r="AR8" s="335"/>
      <c r="AS8" s="335"/>
      <c r="AT8" s="335"/>
      <c r="AU8" s="335"/>
      <c r="AV8" s="335"/>
      <c r="AW8" s="335"/>
      <c r="AX8" s="335"/>
      <c r="AY8" s="335"/>
      <c r="AZ8" s="335"/>
      <c r="BA8" s="335"/>
      <c r="BB8" s="335"/>
      <c r="BC8" s="335"/>
      <c r="BD8" s="335"/>
      <c r="BE8" s="335"/>
      <c r="BF8" s="335"/>
      <c r="BG8" s="335"/>
    </row>
    <row r="9" spans="1:59" x14ac:dyDescent="0.25">
      <c r="A9" s="336" t="s">
        <v>807</v>
      </c>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T9" s="337"/>
      <c r="AU9" s="337"/>
      <c r="AV9" s="337"/>
      <c r="AW9" s="337"/>
      <c r="AX9" s="337"/>
      <c r="AY9" s="337"/>
      <c r="AZ9" s="337"/>
      <c r="BA9" s="338"/>
      <c r="BB9" s="338"/>
      <c r="BC9" s="338"/>
      <c r="BD9" s="338"/>
      <c r="BE9" s="338"/>
      <c r="BF9" s="338"/>
      <c r="BG9" s="338"/>
    </row>
    <row r="10" spans="1:59" x14ac:dyDescent="0.25">
      <c r="A10" s="328" t="s">
        <v>808</v>
      </c>
      <c r="B10" s="329"/>
      <c r="C10" s="329"/>
      <c r="D10" s="329"/>
      <c r="E10" s="329"/>
      <c r="F10" s="329"/>
      <c r="G10" s="329"/>
      <c r="H10" s="329"/>
      <c r="I10" s="329"/>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c r="AI10" s="329"/>
      <c r="AJ10" s="329"/>
      <c r="AK10" s="329"/>
      <c r="AL10" s="329"/>
      <c r="AM10" s="329"/>
      <c r="AN10" s="329"/>
      <c r="AO10" s="329"/>
      <c r="AP10" s="329"/>
      <c r="AQ10" s="329"/>
      <c r="AR10" s="329"/>
      <c r="AS10" s="329"/>
      <c r="AT10" s="329"/>
      <c r="AU10" s="329"/>
      <c r="AV10" s="329"/>
      <c r="AW10" s="329"/>
      <c r="AX10" s="329"/>
      <c r="AY10" s="329"/>
      <c r="AZ10" s="329"/>
      <c r="BA10" s="330"/>
      <c r="BB10" s="330"/>
      <c r="BC10" s="330"/>
      <c r="BD10" s="330"/>
      <c r="BE10" s="330"/>
      <c r="BF10" s="330"/>
      <c r="BG10" s="330"/>
    </row>
    <row r="11" spans="1:59" ht="185.25" customHeight="1" x14ac:dyDescent="0.25">
      <c r="A11" s="120" t="s">
        <v>550</v>
      </c>
      <c r="B11" s="25" t="s">
        <v>508</v>
      </c>
      <c r="C11" s="69" t="s">
        <v>408</v>
      </c>
      <c r="D11" s="69"/>
      <c r="E11" s="25" t="s">
        <v>549</v>
      </c>
      <c r="F11" s="69">
        <v>373606</v>
      </c>
      <c r="G11" s="69"/>
      <c r="H11" s="69"/>
      <c r="I11" s="69"/>
      <c r="J11" s="69"/>
      <c r="K11" s="25"/>
      <c r="L11" s="47">
        <f t="shared" ref="L11:L16" si="4">F11+G11+H11+J11</f>
        <v>373606</v>
      </c>
      <c r="M11" s="69">
        <v>373900</v>
      </c>
      <c r="N11" s="69"/>
      <c r="O11" s="69"/>
      <c r="P11" s="69"/>
      <c r="Q11" s="69"/>
      <c r="R11" s="69"/>
      <c r="S11" s="47">
        <f t="shared" ref="S11:S16" si="5">M11+N11+O11+Q11</f>
        <v>373900</v>
      </c>
      <c r="T11" s="69"/>
      <c r="U11" s="69"/>
      <c r="V11" s="69"/>
      <c r="W11" s="69"/>
      <c r="X11" s="69"/>
      <c r="Y11" s="69"/>
      <c r="Z11" s="47">
        <f t="shared" ref="Z11:Z16" si="6">T11+U11+V11+X11</f>
        <v>0</v>
      </c>
      <c r="AA11" s="1"/>
      <c r="AB11" s="1"/>
      <c r="AC11" s="1"/>
      <c r="AD11" s="1"/>
      <c r="AE11" s="1"/>
      <c r="AF11" s="1"/>
      <c r="AG11" s="47">
        <f t="shared" ref="AG11:AG16" si="7">AA11+AB11+AC11+AE11</f>
        <v>0</v>
      </c>
      <c r="AH11" s="1"/>
      <c r="AI11" s="1"/>
      <c r="AJ11" s="1"/>
      <c r="AK11" s="1"/>
      <c r="AL11" s="1"/>
      <c r="AM11" s="1"/>
      <c r="AN11" s="47">
        <f t="shared" ref="AN11:AN16" si="8">AH11+AI11+AJ11+AL11</f>
        <v>0</v>
      </c>
      <c r="AO11" s="1"/>
      <c r="AP11" s="1"/>
      <c r="AQ11" s="1"/>
      <c r="AR11" s="1"/>
      <c r="AS11" s="1"/>
      <c r="AT11" s="1"/>
      <c r="AU11" s="47">
        <f t="shared" ref="AU11:AU16" si="9">AO11+AP11+AQ11+AS11</f>
        <v>0</v>
      </c>
      <c r="AV11" s="48"/>
      <c r="AW11" s="69"/>
      <c r="AX11" s="69"/>
      <c r="AY11" s="11"/>
      <c r="AZ11" s="11"/>
      <c r="BA11" s="12"/>
      <c r="BB11" s="47">
        <f t="shared" ref="BB11:BB16" si="10">AV11+AW11+AX11+AZ11</f>
        <v>0</v>
      </c>
      <c r="BC11" s="48">
        <f t="shared" ref="BC11:BC16" si="11">AU11+AN11+AG11+Z11+S11+L11+D11</f>
        <v>747506</v>
      </c>
      <c r="BD11" s="25" t="s">
        <v>509</v>
      </c>
      <c r="BE11" s="69">
        <v>2021</v>
      </c>
      <c r="BF11" s="69">
        <v>2022</v>
      </c>
      <c r="BG11" s="25" t="s">
        <v>510</v>
      </c>
    </row>
    <row r="12" spans="1:59" x14ac:dyDescent="0.25">
      <c r="A12" s="69"/>
      <c r="B12" s="25"/>
      <c r="C12" s="69"/>
      <c r="D12" s="69"/>
      <c r="E12" s="69"/>
      <c r="F12" s="69"/>
      <c r="G12" s="69"/>
      <c r="H12" s="69"/>
      <c r="I12" s="69"/>
      <c r="J12" s="69"/>
      <c r="K12" s="25"/>
      <c r="L12" s="47">
        <f t="shared" si="4"/>
        <v>0</v>
      </c>
      <c r="M12" s="69"/>
      <c r="N12" s="69"/>
      <c r="O12" s="69"/>
      <c r="P12" s="69"/>
      <c r="Q12" s="69"/>
      <c r="R12" s="69"/>
      <c r="S12" s="47">
        <f t="shared" si="5"/>
        <v>0</v>
      </c>
      <c r="T12" s="69"/>
      <c r="U12" s="69"/>
      <c r="V12" s="69"/>
      <c r="W12" s="69"/>
      <c r="X12" s="69"/>
      <c r="Y12" s="69"/>
      <c r="Z12" s="47">
        <f t="shared" si="6"/>
        <v>0</v>
      </c>
      <c r="AA12" s="1"/>
      <c r="AB12" s="1"/>
      <c r="AC12" s="1"/>
      <c r="AD12" s="1"/>
      <c r="AE12" s="1"/>
      <c r="AF12" s="1"/>
      <c r="AG12" s="47">
        <f t="shared" si="7"/>
        <v>0</v>
      </c>
      <c r="AH12" s="1"/>
      <c r="AI12" s="1"/>
      <c r="AJ12" s="1"/>
      <c r="AK12" s="1"/>
      <c r="AL12" s="1"/>
      <c r="AM12" s="1"/>
      <c r="AN12" s="47">
        <f t="shared" si="8"/>
        <v>0</v>
      </c>
      <c r="AO12" s="1"/>
      <c r="AP12" s="1"/>
      <c r="AQ12" s="1"/>
      <c r="AR12" s="1"/>
      <c r="AS12" s="1"/>
      <c r="AT12" s="1"/>
      <c r="AU12" s="47">
        <f t="shared" si="9"/>
        <v>0</v>
      </c>
      <c r="AV12" s="48"/>
      <c r="AW12" s="69"/>
      <c r="AX12" s="69"/>
      <c r="AY12" s="69"/>
      <c r="AZ12" s="69"/>
      <c r="BA12" s="12"/>
      <c r="BB12" s="47">
        <f t="shared" si="10"/>
        <v>0</v>
      </c>
      <c r="BC12" s="48">
        <f t="shared" si="11"/>
        <v>0</v>
      </c>
      <c r="BD12" s="25"/>
      <c r="BE12" s="69"/>
      <c r="BF12" s="69"/>
      <c r="BG12" s="25"/>
    </row>
    <row r="13" spans="1:59" x14ac:dyDescent="0.25">
      <c r="A13" s="69"/>
      <c r="B13" s="25"/>
      <c r="C13" s="69"/>
      <c r="D13" s="69"/>
      <c r="E13" s="69"/>
      <c r="F13" s="69"/>
      <c r="G13" s="69"/>
      <c r="H13" s="69"/>
      <c r="I13" s="69"/>
      <c r="J13" s="69"/>
      <c r="K13" s="25"/>
      <c r="L13" s="47">
        <f t="shared" si="4"/>
        <v>0</v>
      </c>
      <c r="M13" s="69"/>
      <c r="N13" s="69"/>
      <c r="O13" s="69"/>
      <c r="P13" s="69"/>
      <c r="Q13" s="69"/>
      <c r="R13" s="69"/>
      <c r="S13" s="47">
        <f t="shared" si="5"/>
        <v>0</v>
      </c>
      <c r="T13" s="69"/>
      <c r="U13" s="69"/>
      <c r="V13" s="69"/>
      <c r="W13" s="69"/>
      <c r="X13" s="69"/>
      <c r="Y13" s="69"/>
      <c r="Z13" s="47">
        <f t="shared" si="6"/>
        <v>0</v>
      </c>
      <c r="AA13" s="1"/>
      <c r="AB13" s="1"/>
      <c r="AC13" s="1"/>
      <c r="AD13" s="1"/>
      <c r="AE13" s="1"/>
      <c r="AF13" s="1"/>
      <c r="AG13" s="47">
        <f t="shared" si="7"/>
        <v>0</v>
      </c>
      <c r="AH13" s="1"/>
      <c r="AI13" s="1"/>
      <c r="AJ13" s="1"/>
      <c r="AK13" s="1"/>
      <c r="AL13" s="1"/>
      <c r="AM13" s="1"/>
      <c r="AN13" s="47">
        <f t="shared" si="8"/>
        <v>0</v>
      </c>
      <c r="AO13" s="1"/>
      <c r="AP13" s="1"/>
      <c r="AQ13" s="1"/>
      <c r="AR13" s="1"/>
      <c r="AS13" s="1"/>
      <c r="AT13" s="1"/>
      <c r="AU13" s="47">
        <f t="shared" si="9"/>
        <v>0</v>
      </c>
      <c r="AV13" s="48"/>
      <c r="AW13" s="69"/>
      <c r="AX13" s="69"/>
      <c r="AY13" s="17"/>
      <c r="AZ13" s="17"/>
      <c r="BA13" s="18"/>
      <c r="BB13" s="47">
        <f t="shared" si="10"/>
        <v>0</v>
      </c>
      <c r="BC13" s="48">
        <f t="shared" si="11"/>
        <v>0</v>
      </c>
      <c r="BD13" s="25"/>
      <c r="BE13" s="69"/>
      <c r="BF13" s="69"/>
      <c r="BG13" s="25"/>
    </row>
    <row r="14" spans="1:59" x14ac:dyDescent="0.25">
      <c r="A14" s="69"/>
      <c r="B14" s="25"/>
      <c r="C14" s="69"/>
      <c r="D14" s="69"/>
      <c r="E14" s="69"/>
      <c r="F14" s="69"/>
      <c r="G14" s="69"/>
      <c r="H14" s="69"/>
      <c r="I14" s="69"/>
      <c r="J14" s="69"/>
      <c r="K14" s="25"/>
      <c r="L14" s="47">
        <f t="shared" si="4"/>
        <v>0</v>
      </c>
      <c r="M14" s="69"/>
      <c r="N14" s="69"/>
      <c r="O14" s="69"/>
      <c r="P14" s="69"/>
      <c r="Q14" s="69"/>
      <c r="R14" s="69"/>
      <c r="S14" s="47">
        <f t="shared" si="5"/>
        <v>0</v>
      </c>
      <c r="T14" s="69"/>
      <c r="U14" s="69"/>
      <c r="V14" s="69"/>
      <c r="W14" s="69"/>
      <c r="X14" s="69"/>
      <c r="Y14" s="69"/>
      <c r="Z14" s="47">
        <f t="shared" si="6"/>
        <v>0</v>
      </c>
      <c r="AA14" s="1"/>
      <c r="AB14" s="1"/>
      <c r="AC14" s="1"/>
      <c r="AD14" s="1"/>
      <c r="AE14" s="1"/>
      <c r="AF14" s="1"/>
      <c r="AG14" s="47">
        <f t="shared" si="7"/>
        <v>0</v>
      </c>
      <c r="AH14" s="1"/>
      <c r="AI14" s="1"/>
      <c r="AJ14" s="1"/>
      <c r="AK14" s="1"/>
      <c r="AL14" s="1"/>
      <c r="AM14" s="1"/>
      <c r="AN14" s="47">
        <f t="shared" si="8"/>
        <v>0</v>
      </c>
      <c r="AO14" s="1"/>
      <c r="AP14" s="1"/>
      <c r="AQ14" s="1"/>
      <c r="AR14" s="1"/>
      <c r="AS14" s="1"/>
      <c r="AT14" s="1"/>
      <c r="AU14" s="47">
        <f t="shared" si="9"/>
        <v>0</v>
      </c>
      <c r="AV14" s="48"/>
      <c r="AW14" s="69"/>
      <c r="AX14" s="69"/>
      <c r="AY14" s="11"/>
      <c r="AZ14" s="11"/>
      <c r="BA14" s="12"/>
      <c r="BB14" s="47">
        <f t="shared" si="10"/>
        <v>0</v>
      </c>
      <c r="BC14" s="48">
        <f t="shared" si="11"/>
        <v>0</v>
      </c>
      <c r="BD14" s="25"/>
      <c r="BE14" s="69"/>
      <c r="BF14" s="69"/>
      <c r="BG14" s="25"/>
    </row>
    <row r="15" spans="1:59" x14ac:dyDescent="0.25">
      <c r="A15" s="69"/>
      <c r="B15" s="25"/>
      <c r="C15" s="69"/>
      <c r="D15" s="69"/>
      <c r="E15" s="69"/>
      <c r="F15" s="69"/>
      <c r="G15" s="69"/>
      <c r="H15" s="69"/>
      <c r="I15" s="69"/>
      <c r="J15" s="69"/>
      <c r="K15" s="25"/>
      <c r="L15" s="47">
        <f t="shared" si="4"/>
        <v>0</v>
      </c>
      <c r="M15" s="69"/>
      <c r="N15" s="69"/>
      <c r="O15" s="69"/>
      <c r="P15" s="69"/>
      <c r="Q15" s="69"/>
      <c r="R15" s="69"/>
      <c r="S15" s="47">
        <f t="shared" si="5"/>
        <v>0</v>
      </c>
      <c r="T15" s="69"/>
      <c r="U15" s="69"/>
      <c r="V15" s="69"/>
      <c r="W15" s="69"/>
      <c r="X15" s="69"/>
      <c r="Y15" s="69"/>
      <c r="Z15" s="47">
        <f t="shared" si="6"/>
        <v>0</v>
      </c>
      <c r="AA15" s="1"/>
      <c r="AB15" s="1"/>
      <c r="AC15" s="1"/>
      <c r="AD15" s="1"/>
      <c r="AE15" s="1"/>
      <c r="AF15" s="1"/>
      <c r="AG15" s="47">
        <f t="shared" si="7"/>
        <v>0</v>
      </c>
      <c r="AH15" s="1"/>
      <c r="AI15" s="1"/>
      <c r="AJ15" s="1"/>
      <c r="AK15" s="1"/>
      <c r="AL15" s="1"/>
      <c r="AM15" s="1"/>
      <c r="AN15" s="47">
        <f t="shared" si="8"/>
        <v>0</v>
      </c>
      <c r="AO15" s="1"/>
      <c r="AP15" s="1"/>
      <c r="AQ15" s="1"/>
      <c r="AR15" s="1"/>
      <c r="AS15" s="1"/>
      <c r="AT15" s="1"/>
      <c r="AU15" s="47">
        <f t="shared" si="9"/>
        <v>0</v>
      </c>
      <c r="AV15" s="48"/>
      <c r="AW15" s="69"/>
      <c r="AX15" s="69"/>
      <c r="AY15" s="69"/>
      <c r="AZ15" s="69"/>
      <c r="BA15" s="12"/>
      <c r="BB15" s="47">
        <f t="shared" si="10"/>
        <v>0</v>
      </c>
      <c r="BC15" s="48">
        <f t="shared" si="11"/>
        <v>0</v>
      </c>
      <c r="BD15" s="25"/>
      <c r="BE15" s="69"/>
      <c r="BF15" s="69"/>
      <c r="BG15" s="25"/>
    </row>
    <row r="16" spans="1:59" x14ac:dyDescent="0.25">
      <c r="A16" s="69"/>
      <c r="B16" s="25"/>
      <c r="C16" s="69"/>
      <c r="D16" s="69"/>
      <c r="E16" s="69"/>
      <c r="F16" s="69"/>
      <c r="G16" s="69"/>
      <c r="H16" s="69"/>
      <c r="I16" s="69"/>
      <c r="J16" s="69"/>
      <c r="K16" s="25"/>
      <c r="L16" s="47">
        <f t="shared" si="4"/>
        <v>0</v>
      </c>
      <c r="M16" s="69"/>
      <c r="N16" s="69"/>
      <c r="O16" s="69"/>
      <c r="P16" s="69"/>
      <c r="Q16" s="69"/>
      <c r="R16" s="69"/>
      <c r="S16" s="47">
        <f t="shared" si="5"/>
        <v>0</v>
      </c>
      <c r="T16" s="69"/>
      <c r="U16" s="69"/>
      <c r="V16" s="69"/>
      <c r="W16" s="69"/>
      <c r="X16" s="69"/>
      <c r="Y16" s="69"/>
      <c r="Z16" s="47">
        <f t="shared" si="6"/>
        <v>0</v>
      </c>
      <c r="AA16" s="1"/>
      <c r="AB16" s="1"/>
      <c r="AC16" s="1"/>
      <c r="AD16" s="1"/>
      <c r="AE16" s="1"/>
      <c r="AF16" s="1"/>
      <c r="AG16" s="47">
        <f t="shared" si="7"/>
        <v>0</v>
      </c>
      <c r="AH16" s="1"/>
      <c r="AI16" s="1"/>
      <c r="AJ16" s="1"/>
      <c r="AK16" s="1"/>
      <c r="AL16" s="1"/>
      <c r="AM16" s="1"/>
      <c r="AN16" s="47">
        <f t="shared" si="8"/>
        <v>0</v>
      </c>
      <c r="AO16" s="1"/>
      <c r="AP16" s="1"/>
      <c r="AQ16" s="1"/>
      <c r="AR16" s="1"/>
      <c r="AS16" s="1"/>
      <c r="AT16" s="1"/>
      <c r="AU16" s="47">
        <f t="shared" si="9"/>
        <v>0</v>
      </c>
      <c r="AV16" s="48"/>
      <c r="AW16" s="69"/>
      <c r="AX16" s="69"/>
      <c r="AY16" s="11"/>
      <c r="AZ16" s="11"/>
      <c r="BA16" s="12"/>
      <c r="BB16" s="47">
        <f t="shared" si="10"/>
        <v>0</v>
      </c>
      <c r="BC16" s="48">
        <f t="shared" si="11"/>
        <v>0</v>
      </c>
      <c r="BD16" s="25"/>
      <c r="BE16" s="69"/>
      <c r="BF16" s="69"/>
      <c r="BG16" s="25"/>
    </row>
    <row r="17" spans="1:59" x14ac:dyDescent="0.25">
      <c r="A17" s="118"/>
      <c r="B17" s="119"/>
      <c r="C17" s="107"/>
      <c r="D17" s="107"/>
      <c r="E17" s="11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326"/>
      <c r="AZ17" s="327"/>
      <c r="BA17" s="327"/>
      <c r="BB17" s="327"/>
      <c r="BC17" s="327"/>
      <c r="BD17" s="327"/>
      <c r="BE17" s="327"/>
      <c r="BF17" s="327"/>
      <c r="BG17" s="327"/>
    </row>
    <row r="18" spans="1:59" x14ac:dyDescent="0.25">
      <c r="A18" s="328" t="s">
        <v>809</v>
      </c>
      <c r="B18" s="329"/>
      <c r="C18" s="329"/>
      <c r="D18" s="329"/>
      <c r="E18" s="329"/>
      <c r="F18" s="329"/>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29"/>
      <c r="AL18" s="329"/>
      <c r="AM18" s="329"/>
      <c r="AN18" s="329"/>
      <c r="AO18" s="329"/>
      <c r="AP18" s="329"/>
      <c r="AQ18" s="329"/>
      <c r="AR18" s="329"/>
      <c r="AS18" s="329"/>
      <c r="AT18" s="329"/>
      <c r="AU18" s="329"/>
      <c r="AV18" s="329"/>
      <c r="AW18" s="329"/>
      <c r="AX18" s="329"/>
      <c r="AY18" s="329"/>
      <c r="AZ18" s="329"/>
      <c r="BA18" s="330"/>
      <c r="BB18" s="330"/>
      <c r="BC18" s="330"/>
      <c r="BD18" s="330"/>
      <c r="BE18" s="330"/>
      <c r="BF18" s="330"/>
      <c r="BG18" s="330"/>
    </row>
    <row r="19" spans="1:59" x14ac:dyDescent="0.25">
      <c r="A19" s="349"/>
      <c r="B19" s="350"/>
      <c r="C19" s="349"/>
      <c r="D19" s="349"/>
      <c r="E19" s="349"/>
      <c r="F19" s="349"/>
      <c r="G19" s="349"/>
      <c r="H19" s="349"/>
      <c r="I19" s="349"/>
      <c r="J19" s="349"/>
      <c r="K19" s="350"/>
      <c r="L19" s="351">
        <f t="shared" ref="L19" si="12">F19+G19+H19+J19</f>
        <v>0</v>
      </c>
      <c r="M19" s="349"/>
      <c r="N19" s="349"/>
      <c r="O19" s="349"/>
      <c r="P19" s="349"/>
      <c r="Q19" s="349"/>
      <c r="R19" s="349"/>
      <c r="S19" s="351">
        <f t="shared" ref="S19" si="13">M19+N19+O19+Q19</f>
        <v>0</v>
      </c>
      <c r="T19" s="349"/>
      <c r="U19" s="349"/>
      <c r="V19" s="349"/>
      <c r="W19" s="349"/>
      <c r="X19" s="349"/>
      <c r="Y19" s="349"/>
      <c r="Z19" s="351">
        <f t="shared" ref="Z19" si="14">T19+U19+V19+X19</f>
        <v>0</v>
      </c>
      <c r="AA19" s="352"/>
      <c r="AB19" s="352"/>
      <c r="AC19" s="352"/>
      <c r="AD19" s="352"/>
      <c r="AE19" s="352"/>
      <c r="AF19" s="352"/>
      <c r="AG19" s="351">
        <f t="shared" ref="AG19" si="15">AA19+AB19+AC19+AE19</f>
        <v>0</v>
      </c>
      <c r="AH19" s="352"/>
      <c r="AI19" s="352"/>
      <c r="AJ19" s="352"/>
      <c r="AK19" s="352"/>
      <c r="AL19" s="352"/>
      <c r="AM19" s="352"/>
      <c r="AN19" s="351">
        <f t="shared" ref="AN19" si="16">AH19+AI19+AJ19+AL19</f>
        <v>0</v>
      </c>
      <c r="AO19" s="352"/>
      <c r="AP19" s="352"/>
      <c r="AQ19" s="352"/>
      <c r="AR19" s="352"/>
      <c r="AS19" s="352"/>
      <c r="AT19" s="352"/>
      <c r="AU19" s="351">
        <f t="shared" ref="AU19" si="17">AO19+AP19+AQ19+AS19</f>
        <v>0</v>
      </c>
      <c r="AV19" s="353"/>
      <c r="AW19" s="349"/>
      <c r="AX19" s="349"/>
      <c r="AY19" s="354"/>
      <c r="AZ19" s="354"/>
      <c r="BA19" s="355"/>
      <c r="BB19" s="351">
        <f t="shared" ref="BB19:BB81" si="18">AV19+AW19+AX19+AZ19</f>
        <v>0</v>
      </c>
      <c r="BC19" s="353">
        <f>AU19+AN19+AG19+Z19+S19+L19+D19</f>
        <v>0</v>
      </c>
      <c r="BD19" s="350"/>
      <c r="BE19" s="349"/>
      <c r="BF19" s="349"/>
      <c r="BG19" s="350"/>
    </row>
    <row r="20" spans="1:59" s="164" customFormat="1" x14ac:dyDescent="0.25">
      <c r="B20" s="356"/>
      <c r="K20" s="356"/>
      <c r="L20" s="30"/>
      <c r="S20" s="30"/>
      <c r="Z20" s="30"/>
      <c r="AA20" s="29"/>
      <c r="AB20" s="29"/>
      <c r="AC20" s="29"/>
      <c r="AD20" s="29"/>
      <c r="AE20" s="29"/>
      <c r="AF20" s="29"/>
      <c r="AG20" s="30"/>
      <c r="AH20" s="29"/>
      <c r="AI20" s="29"/>
      <c r="AJ20" s="29"/>
      <c r="AK20" s="29"/>
      <c r="AL20" s="29"/>
      <c r="AM20" s="29"/>
      <c r="AN20" s="30"/>
      <c r="AO20" s="29"/>
      <c r="AP20" s="29"/>
      <c r="AQ20" s="29"/>
      <c r="AR20" s="29"/>
      <c r="AS20" s="29"/>
      <c r="AT20" s="29"/>
      <c r="AU20" s="30"/>
      <c r="AV20" s="31"/>
      <c r="AY20" s="357"/>
      <c r="AZ20" s="357"/>
      <c r="BA20" s="358"/>
      <c r="BB20" s="30"/>
      <c r="BC20" s="31"/>
      <c r="BD20" s="356"/>
      <c r="BG20" s="356"/>
    </row>
    <row r="21" spans="1:59" s="164" customFormat="1" x14ac:dyDescent="0.25">
      <c r="B21" s="356"/>
      <c r="K21" s="356"/>
      <c r="L21" s="30"/>
      <c r="S21" s="30"/>
      <c r="Z21" s="30"/>
      <c r="AA21" s="29"/>
      <c r="AB21" s="29"/>
      <c r="AC21" s="29"/>
      <c r="AD21" s="29"/>
      <c r="AE21" s="29"/>
      <c r="AF21" s="29"/>
      <c r="AG21" s="30"/>
      <c r="AH21" s="29"/>
      <c r="AI21" s="29"/>
      <c r="AJ21" s="29"/>
      <c r="AK21" s="29"/>
      <c r="AL21" s="29"/>
      <c r="AM21" s="29"/>
      <c r="AN21" s="30"/>
      <c r="AO21" s="29"/>
      <c r="AP21" s="29"/>
      <c r="AQ21" s="29"/>
      <c r="AR21" s="29"/>
      <c r="AS21" s="29"/>
      <c r="AT21" s="29"/>
      <c r="AU21" s="30"/>
      <c r="AV21" s="31"/>
      <c r="AY21" s="359"/>
      <c r="AZ21" s="359"/>
      <c r="BA21" s="360"/>
      <c r="BB21" s="30"/>
      <c r="BC21" s="31"/>
      <c r="BD21" s="356"/>
      <c r="BG21" s="356"/>
    </row>
    <row r="22" spans="1:59" s="164" customFormat="1" x14ac:dyDescent="0.25">
      <c r="B22" s="356"/>
      <c r="K22" s="356"/>
      <c r="L22" s="30"/>
      <c r="S22" s="30"/>
      <c r="Z22" s="30"/>
      <c r="AA22" s="29"/>
      <c r="AB22" s="29"/>
      <c r="AC22" s="29"/>
      <c r="AD22" s="29"/>
      <c r="AE22" s="29"/>
      <c r="AF22" s="29"/>
      <c r="AG22" s="30"/>
      <c r="AH22" s="29"/>
      <c r="AI22" s="29"/>
      <c r="AJ22" s="29"/>
      <c r="AK22" s="29"/>
      <c r="AL22" s="29"/>
      <c r="AM22" s="29"/>
      <c r="AN22" s="30"/>
      <c r="AO22" s="29"/>
      <c r="AP22" s="29"/>
      <c r="AQ22" s="29"/>
      <c r="AR22" s="29"/>
      <c r="AS22" s="29"/>
      <c r="AT22" s="29"/>
      <c r="AU22" s="30"/>
      <c r="AV22" s="31"/>
      <c r="BA22" s="360"/>
      <c r="BB22" s="30"/>
      <c r="BC22" s="31"/>
      <c r="BD22" s="356"/>
      <c r="BG22" s="356"/>
    </row>
    <row r="23" spans="1:59" s="164" customFormat="1" x14ac:dyDescent="0.25">
      <c r="B23" s="356"/>
      <c r="K23" s="356"/>
      <c r="L23" s="30"/>
      <c r="S23" s="30"/>
      <c r="Z23" s="30"/>
      <c r="AA23" s="29"/>
      <c r="AB23" s="29"/>
      <c r="AC23" s="29"/>
      <c r="AD23" s="29"/>
      <c r="AE23" s="29"/>
      <c r="AF23" s="29"/>
      <c r="AG23" s="30"/>
      <c r="AH23" s="29"/>
      <c r="AI23" s="29"/>
      <c r="AJ23" s="29"/>
      <c r="AK23" s="29"/>
      <c r="AL23" s="29"/>
      <c r="AM23" s="29"/>
      <c r="AN23" s="30"/>
      <c r="AO23" s="29"/>
      <c r="AP23" s="29"/>
      <c r="AQ23" s="29"/>
      <c r="AR23" s="29"/>
      <c r="AS23" s="29"/>
      <c r="AT23" s="29"/>
      <c r="AU23" s="30"/>
      <c r="AV23" s="31"/>
      <c r="AY23" s="357"/>
      <c r="AZ23" s="357"/>
      <c r="BA23" s="358"/>
      <c r="BB23" s="30"/>
      <c r="BC23" s="31"/>
      <c r="BD23" s="356"/>
      <c r="BG23" s="356"/>
    </row>
    <row r="24" spans="1:59" s="164" customFormat="1" x14ac:dyDescent="0.25">
      <c r="B24" s="356"/>
      <c r="K24" s="356"/>
      <c r="L24" s="30"/>
      <c r="S24" s="30"/>
      <c r="Z24" s="30"/>
      <c r="AA24" s="29"/>
      <c r="AB24" s="29"/>
      <c r="AC24" s="29"/>
      <c r="AD24" s="29"/>
      <c r="AE24" s="29"/>
      <c r="AF24" s="29"/>
      <c r="AG24" s="30"/>
      <c r="AH24" s="29"/>
      <c r="AI24" s="29"/>
      <c r="AJ24" s="29"/>
      <c r="AK24" s="29"/>
      <c r="AL24" s="29"/>
      <c r="AM24" s="29"/>
      <c r="AN24" s="30"/>
      <c r="AO24" s="29"/>
      <c r="AP24" s="29"/>
      <c r="AQ24" s="29"/>
      <c r="AR24" s="29"/>
      <c r="AS24" s="29"/>
      <c r="AT24" s="29"/>
      <c r="AU24" s="30"/>
      <c r="AV24" s="31"/>
      <c r="AY24" s="359"/>
      <c r="AZ24" s="359"/>
      <c r="BA24" s="360"/>
      <c r="BB24" s="30"/>
      <c r="BC24" s="31"/>
      <c r="BD24" s="356"/>
      <c r="BG24" s="356"/>
    </row>
    <row r="25" spans="1:59" s="164" customFormat="1" x14ac:dyDescent="0.25">
      <c r="B25" s="356"/>
      <c r="K25" s="356"/>
      <c r="L25" s="30"/>
      <c r="S25" s="30"/>
      <c r="Z25" s="30"/>
      <c r="AA25" s="29"/>
      <c r="AB25" s="29"/>
      <c r="AC25" s="29"/>
      <c r="AD25" s="29"/>
      <c r="AE25" s="29"/>
      <c r="AF25" s="29"/>
      <c r="AG25" s="30"/>
      <c r="AH25" s="29"/>
      <c r="AI25" s="29"/>
      <c r="AJ25" s="29"/>
      <c r="AK25" s="29"/>
      <c r="AL25" s="29"/>
      <c r="AM25" s="29"/>
      <c r="AN25" s="30"/>
      <c r="AO25" s="29"/>
      <c r="AP25" s="29"/>
      <c r="AQ25" s="29"/>
      <c r="AR25" s="29"/>
      <c r="AS25" s="29"/>
      <c r="AT25" s="29"/>
      <c r="AU25" s="30"/>
      <c r="AV25" s="31"/>
      <c r="BA25" s="360"/>
      <c r="BB25" s="30"/>
      <c r="BC25" s="31"/>
      <c r="BD25" s="356"/>
      <c r="BG25" s="356"/>
    </row>
    <row r="26" spans="1:59" s="164" customFormat="1" x14ac:dyDescent="0.25">
      <c r="B26" s="356"/>
      <c r="K26" s="356"/>
      <c r="L26" s="30"/>
      <c r="S26" s="30"/>
      <c r="Z26" s="30"/>
      <c r="AA26" s="29"/>
      <c r="AB26" s="29"/>
      <c r="AC26" s="29"/>
      <c r="AD26" s="29"/>
      <c r="AE26" s="29"/>
      <c r="AF26" s="29"/>
      <c r="AG26" s="30"/>
      <c r="AH26" s="29"/>
      <c r="AI26" s="29"/>
      <c r="AJ26" s="29"/>
      <c r="AK26" s="29"/>
      <c r="AL26" s="29"/>
      <c r="AM26" s="29"/>
      <c r="AN26" s="30"/>
      <c r="AO26" s="29"/>
      <c r="AP26" s="29"/>
      <c r="AQ26" s="29"/>
      <c r="AR26" s="29"/>
      <c r="AS26" s="29"/>
      <c r="AT26" s="29"/>
      <c r="AU26" s="30"/>
      <c r="AV26" s="31"/>
      <c r="AY26" s="359"/>
      <c r="AZ26" s="359"/>
      <c r="BA26" s="360"/>
      <c r="BB26" s="30"/>
      <c r="BC26" s="31"/>
      <c r="BD26" s="356"/>
      <c r="BG26" s="356"/>
    </row>
    <row r="27" spans="1:59" s="164" customFormat="1" x14ac:dyDescent="0.25">
      <c r="B27" s="356"/>
      <c r="K27" s="356"/>
      <c r="L27" s="30"/>
      <c r="S27" s="30"/>
      <c r="Z27" s="30"/>
      <c r="AA27" s="29"/>
      <c r="AB27" s="29"/>
      <c r="AC27" s="29"/>
      <c r="AD27" s="29"/>
      <c r="AE27" s="29"/>
      <c r="AF27" s="29"/>
      <c r="AG27" s="30"/>
      <c r="AH27" s="29"/>
      <c r="AI27" s="29"/>
      <c r="AJ27" s="29"/>
      <c r="AK27" s="29"/>
      <c r="AL27" s="29"/>
      <c r="AM27" s="29"/>
      <c r="AN27" s="30"/>
      <c r="AO27" s="29"/>
      <c r="AP27" s="29"/>
      <c r="AQ27" s="29"/>
      <c r="AR27" s="29"/>
      <c r="AS27" s="29"/>
      <c r="AT27" s="29"/>
      <c r="AU27" s="30"/>
      <c r="AV27" s="31"/>
      <c r="AY27" s="359"/>
      <c r="AZ27" s="359"/>
      <c r="BA27" s="360"/>
      <c r="BB27" s="30"/>
      <c r="BC27" s="31"/>
      <c r="BD27" s="356"/>
      <c r="BG27" s="356"/>
    </row>
    <row r="28" spans="1:59" s="164" customFormat="1" x14ac:dyDescent="0.25">
      <c r="B28" s="356"/>
      <c r="K28" s="356"/>
      <c r="L28" s="30"/>
      <c r="S28" s="30"/>
      <c r="Z28" s="30"/>
      <c r="AA28" s="29"/>
      <c r="AB28" s="29"/>
      <c r="AC28" s="29"/>
      <c r="AD28" s="29"/>
      <c r="AE28" s="29"/>
      <c r="AF28" s="29"/>
      <c r="AG28" s="30"/>
      <c r="AH28" s="29"/>
      <c r="AI28" s="29"/>
      <c r="AJ28" s="29"/>
      <c r="AK28" s="29"/>
      <c r="AL28" s="29"/>
      <c r="AM28" s="29"/>
      <c r="AN28" s="30"/>
      <c r="AO28" s="29"/>
      <c r="AP28" s="29"/>
      <c r="AQ28" s="29"/>
      <c r="AR28" s="29"/>
      <c r="AS28" s="29"/>
      <c r="AT28" s="29"/>
      <c r="AU28" s="30"/>
      <c r="AV28" s="31"/>
      <c r="AY28" s="359"/>
      <c r="AZ28" s="359"/>
      <c r="BA28" s="360"/>
      <c r="BB28" s="30"/>
      <c r="BC28" s="31"/>
      <c r="BD28" s="356"/>
      <c r="BG28" s="356"/>
    </row>
    <row r="29" spans="1:59" s="164" customFormat="1" x14ac:dyDescent="0.25">
      <c r="B29" s="356"/>
      <c r="K29" s="356"/>
      <c r="L29" s="30"/>
      <c r="S29" s="30"/>
      <c r="Z29" s="30"/>
      <c r="AA29" s="29"/>
      <c r="AB29" s="29"/>
      <c r="AC29" s="29"/>
      <c r="AD29" s="29"/>
      <c r="AE29" s="29"/>
      <c r="AF29" s="29"/>
      <c r="AG29" s="30"/>
      <c r="AH29" s="29"/>
      <c r="AI29" s="29"/>
      <c r="AJ29" s="29"/>
      <c r="AK29" s="29"/>
      <c r="AL29" s="29"/>
      <c r="AM29" s="29"/>
      <c r="AN29" s="30"/>
      <c r="AO29" s="29"/>
      <c r="AP29" s="29"/>
      <c r="AQ29" s="29"/>
      <c r="AR29" s="29"/>
      <c r="AS29" s="29"/>
      <c r="AT29" s="29"/>
      <c r="AU29" s="30"/>
      <c r="AV29" s="31"/>
      <c r="AY29" s="359"/>
      <c r="AZ29" s="359"/>
      <c r="BA29" s="360"/>
      <c r="BB29" s="30"/>
      <c r="BC29" s="31"/>
      <c r="BD29" s="356"/>
      <c r="BG29" s="356"/>
    </row>
    <row r="30" spans="1:59" s="164" customFormat="1" x14ac:dyDescent="0.25">
      <c r="B30" s="356"/>
      <c r="K30" s="356"/>
      <c r="L30" s="30"/>
      <c r="S30" s="30"/>
      <c r="Z30" s="30"/>
      <c r="AA30" s="29"/>
      <c r="AB30" s="29"/>
      <c r="AC30" s="29"/>
      <c r="AD30" s="29"/>
      <c r="AE30" s="29"/>
      <c r="AF30" s="29"/>
      <c r="AG30" s="30"/>
      <c r="AH30" s="29"/>
      <c r="AI30" s="29"/>
      <c r="AJ30" s="29"/>
      <c r="AK30" s="29"/>
      <c r="AL30" s="29"/>
      <c r="AM30" s="29"/>
      <c r="AN30" s="30"/>
      <c r="AO30" s="29"/>
      <c r="AP30" s="29"/>
      <c r="AQ30" s="29"/>
      <c r="AR30" s="29"/>
      <c r="AS30" s="29"/>
      <c r="AT30" s="29"/>
      <c r="AU30" s="30"/>
      <c r="AV30" s="31"/>
      <c r="AY30" s="33"/>
      <c r="AZ30" s="33"/>
      <c r="BA30" s="33"/>
      <c r="BB30" s="30"/>
      <c r="BC30" s="31"/>
      <c r="BD30" s="356"/>
      <c r="BG30" s="356"/>
    </row>
    <row r="31" spans="1:59" s="164" customFormat="1" x14ac:dyDescent="0.25">
      <c r="B31" s="356"/>
      <c r="K31" s="356"/>
      <c r="L31" s="30"/>
      <c r="S31" s="30"/>
      <c r="Z31" s="30"/>
      <c r="AA31" s="29"/>
      <c r="AB31" s="29"/>
      <c r="AC31" s="29"/>
      <c r="AD31" s="29"/>
      <c r="AE31" s="29"/>
      <c r="AF31" s="29"/>
      <c r="AG31" s="30"/>
      <c r="AH31" s="29"/>
      <c r="AI31" s="29"/>
      <c r="AJ31" s="29"/>
      <c r="AK31" s="29"/>
      <c r="AL31" s="29"/>
      <c r="AM31" s="29"/>
      <c r="AN31" s="30"/>
      <c r="AO31" s="29"/>
      <c r="AP31" s="29"/>
      <c r="AQ31" s="29"/>
      <c r="AR31" s="29"/>
      <c r="AS31" s="29"/>
      <c r="AT31" s="29"/>
      <c r="AU31" s="30"/>
      <c r="AV31" s="31"/>
      <c r="BA31" s="33"/>
      <c r="BB31" s="30"/>
      <c r="BC31" s="31"/>
      <c r="BD31" s="356"/>
      <c r="BG31" s="356"/>
    </row>
    <row r="32" spans="1:59" s="164" customFormat="1" x14ac:dyDescent="0.25">
      <c r="B32" s="356"/>
      <c r="K32" s="356"/>
      <c r="L32" s="30"/>
      <c r="S32" s="30"/>
      <c r="Z32" s="30"/>
      <c r="AA32" s="29"/>
      <c r="AB32" s="29"/>
      <c r="AC32" s="29"/>
      <c r="AD32" s="29"/>
      <c r="AE32" s="29"/>
      <c r="AF32" s="29"/>
      <c r="AG32" s="30"/>
      <c r="AH32" s="29"/>
      <c r="AI32" s="29"/>
      <c r="AJ32" s="29"/>
      <c r="AK32" s="29"/>
      <c r="AL32" s="29"/>
      <c r="AM32" s="29"/>
      <c r="AN32" s="30"/>
      <c r="AO32" s="29"/>
      <c r="AP32" s="29"/>
      <c r="AQ32" s="29"/>
      <c r="AR32" s="29"/>
      <c r="AS32" s="29"/>
      <c r="AT32" s="29"/>
      <c r="AU32" s="30"/>
      <c r="AV32" s="31"/>
      <c r="AY32" s="33"/>
      <c r="AZ32" s="33"/>
      <c r="BA32" s="33"/>
      <c r="BB32" s="30"/>
      <c r="BC32" s="31"/>
      <c r="BD32" s="356"/>
      <c r="BG32" s="356"/>
    </row>
    <row r="33" spans="2:59" s="164" customFormat="1" x14ac:dyDescent="0.25">
      <c r="B33" s="356"/>
      <c r="K33" s="356"/>
      <c r="L33" s="30"/>
      <c r="S33" s="30"/>
      <c r="Z33" s="30"/>
      <c r="AA33" s="29"/>
      <c r="AB33" s="29"/>
      <c r="AC33" s="29"/>
      <c r="AD33" s="29"/>
      <c r="AE33" s="29"/>
      <c r="AF33" s="29"/>
      <c r="AG33" s="30"/>
      <c r="AH33" s="29"/>
      <c r="AI33" s="29"/>
      <c r="AJ33" s="29"/>
      <c r="AK33" s="29"/>
      <c r="AL33" s="29"/>
      <c r="AM33" s="29"/>
      <c r="AN33" s="30"/>
      <c r="AO33" s="29"/>
      <c r="AP33" s="29"/>
      <c r="AQ33" s="29"/>
      <c r="AR33" s="29"/>
      <c r="AS33" s="29"/>
      <c r="AT33" s="29"/>
      <c r="AU33" s="30"/>
      <c r="AV33" s="31"/>
      <c r="AY33" s="33"/>
      <c r="AZ33" s="33"/>
      <c r="BA33" s="33"/>
      <c r="BB33" s="30"/>
      <c r="BC33" s="31"/>
      <c r="BD33" s="356"/>
      <c r="BG33" s="356"/>
    </row>
    <row r="34" spans="2:59" s="164" customFormat="1" x14ac:dyDescent="0.25">
      <c r="B34" s="356"/>
      <c r="K34" s="356"/>
      <c r="L34" s="30"/>
      <c r="S34" s="30"/>
      <c r="Z34" s="30"/>
      <c r="AA34" s="29"/>
      <c r="AB34" s="29"/>
      <c r="AC34" s="29"/>
      <c r="AD34" s="29"/>
      <c r="AE34" s="29"/>
      <c r="AF34" s="29"/>
      <c r="AG34" s="30"/>
      <c r="AH34" s="29"/>
      <c r="AI34" s="29"/>
      <c r="AJ34" s="29"/>
      <c r="AK34" s="29"/>
      <c r="AL34" s="29"/>
      <c r="AM34" s="29"/>
      <c r="AN34" s="30"/>
      <c r="AO34" s="29"/>
      <c r="AP34" s="29"/>
      <c r="AQ34" s="29"/>
      <c r="AR34" s="29"/>
      <c r="AS34" s="29"/>
      <c r="AT34" s="29"/>
      <c r="AU34" s="30"/>
      <c r="AV34" s="31"/>
      <c r="AY34" s="33"/>
      <c r="AZ34" s="33"/>
      <c r="BA34" s="33"/>
      <c r="BB34" s="30"/>
      <c r="BC34" s="31"/>
      <c r="BD34" s="356"/>
      <c r="BG34" s="356"/>
    </row>
    <row r="35" spans="2:59" s="164" customFormat="1" x14ac:dyDescent="0.25">
      <c r="B35" s="356"/>
      <c r="K35" s="356"/>
      <c r="L35" s="30"/>
      <c r="S35" s="30"/>
      <c r="Z35" s="30"/>
      <c r="AA35" s="29"/>
      <c r="AB35" s="29"/>
      <c r="AC35" s="29"/>
      <c r="AD35" s="29"/>
      <c r="AE35" s="29"/>
      <c r="AF35" s="29"/>
      <c r="AG35" s="30"/>
      <c r="AH35" s="29"/>
      <c r="AI35" s="29"/>
      <c r="AJ35" s="29"/>
      <c r="AK35" s="29"/>
      <c r="AL35" s="29"/>
      <c r="AM35" s="29"/>
      <c r="AN35" s="30"/>
      <c r="AO35" s="29"/>
      <c r="AP35" s="29"/>
      <c r="AQ35" s="29"/>
      <c r="AR35" s="29"/>
      <c r="AS35" s="29"/>
      <c r="AT35" s="29"/>
      <c r="AU35" s="30"/>
      <c r="AV35" s="31"/>
      <c r="AY35" s="33"/>
      <c r="AZ35" s="33"/>
      <c r="BA35" s="33"/>
      <c r="BB35" s="30"/>
      <c r="BC35" s="31"/>
      <c r="BD35" s="356"/>
      <c r="BG35" s="356"/>
    </row>
    <row r="36" spans="2:59" s="164" customFormat="1" x14ac:dyDescent="0.25">
      <c r="B36" s="356"/>
      <c r="K36" s="356"/>
      <c r="L36" s="30"/>
      <c r="S36" s="30"/>
      <c r="Z36" s="30"/>
      <c r="AA36" s="29"/>
      <c r="AB36" s="29"/>
      <c r="AC36" s="29"/>
      <c r="AD36" s="29"/>
      <c r="AE36" s="29"/>
      <c r="AF36" s="29"/>
      <c r="AG36" s="30"/>
      <c r="AH36" s="29"/>
      <c r="AI36" s="29"/>
      <c r="AJ36" s="29"/>
      <c r="AK36" s="29"/>
      <c r="AL36" s="29"/>
      <c r="AM36" s="29"/>
      <c r="AN36" s="30"/>
      <c r="AO36" s="29"/>
      <c r="AP36" s="29"/>
      <c r="AQ36" s="29"/>
      <c r="AR36" s="29"/>
      <c r="AS36" s="29"/>
      <c r="AT36" s="29"/>
      <c r="AU36" s="30"/>
      <c r="AV36" s="31"/>
      <c r="AY36" s="33"/>
      <c r="AZ36" s="33"/>
      <c r="BA36" s="33"/>
      <c r="BB36" s="30"/>
      <c r="BC36" s="31"/>
      <c r="BD36" s="356"/>
      <c r="BG36" s="356"/>
    </row>
    <row r="37" spans="2:59" s="164" customFormat="1" x14ac:dyDescent="0.25">
      <c r="B37" s="356"/>
      <c r="K37" s="356"/>
      <c r="L37" s="30"/>
      <c r="S37" s="30"/>
      <c r="Z37" s="30"/>
      <c r="AA37" s="29"/>
      <c r="AB37" s="29"/>
      <c r="AC37" s="29"/>
      <c r="AD37" s="29"/>
      <c r="AE37" s="29"/>
      <c r="AF37" s="29"/>
      <c r="AG37" s="30"/>
      <c r="AH37" s="29"/>
      <c r="AI37" s="29"/>
      <c r="AJ37" s="29"/>
      <c r="AK37" s="29"/>
      <c r="AL37" s="29"/>
      <c r="AM37" s="29"/>
      <c r="AN37" s="30"/>
      <c r="AO37" s="29"/>
      <c r="AP37" s="29"/>
      <c r="AQ37" s="29"/>
      <c r="AR37" s="29"/>
      <c r="AS37" s="29"/>
      <c r="AT37" s="29"/>
      <c r="AU37" s="30"/>
      <c r="AV37" s="31"/>
      <c r="AY37" s="33"/>
      <c r="AZ37" s="33"/>
      <c r="BA37" s="33"/>
      <c r="BB37" s="30"/>
      <c r="BC37" s="31"/>
      <c r="BD37" s="356"/>
      <c r="BG37" s="356"/>
    </row>
    <row r="38" spans="2:59" s="164" customFormat="1" x14ac:dyDescent="0.25">
      <c r="B38" s="356"/>
      <c r="K38" s="356"/>
      <c r="L38" s="30"/>
      <c r="S38" s="30"/>
      <c r="Z38" s="30"/>
      <c r="AA38" s="29"/>
      <c r="AB38" s="29"/>
      <c r="AC38" s="29"/>
      <c r="AD38" s="29"/>
      <c r="AE38" s="29"/>
      <c r="AF38" s="29"/>
      <c r="AG38" s="30"/>
      <c r="AH38" s="29"/>
      <c r="AI38" s="29"/>
      <c r="AJ38" s="29"/>
      <c r="AK38" s="29"/>
      <c r="AL38" s="29"/>
      <c r="AM38" s="29"/>
      <c r="AN38" s="30"/>
      <c r="AO38" s="29"/>
      <c r="AP38" s="29"/>
      <c r="AQ38" s="29"/>
      <c r="AR38" s="29"/>
      <c r="AS38" s="29"/>
      <c r="AT38" s="29"/>
      <c r="AU38" s="30"/>
      <c r="AV38" s="31"/>
      <c r="AY38" s="33"/>
      <c r="AZ38" s="33"/>
      <c r="BA38" s="33"/>
      <c r="BB38" s="30"/>
      <c r="BC38" s="31"/>
      <c r="BD38" s="356"/>
      <c r="BG38" s="356"/>
    </row>
    <row r="39" spans="2:59" s="164" customFormat="1" x14ac:dyDescent="0.25">
      <c r="B39" s="356"/>
      <c r="K39" s="356"/>
      <c r="L39" s="30"/>
      <c r="S39" s="30"/>
      <c r="Z39" s="30"/>
      <c r="AA39" s="29"/>
      <c r="AB39" s="29"/>
      <c r="AC39" s="29"/>
      <c r="AD39" s="29"/>
      <c r="AE39" s="29"/>
      <c r="AF39" s="29"/>
      <c r="AG39" s="30"/>
      <c r="AH39" s="29"/>
      <c r="AI39" s="29"/>
      <c r="AJ39" s="29"/>
      <c r="AK39" s="29"/>
      <c r="AL39" s="29"/>
      <c r="AM39" s="29"/>
      <c r="AN39" s="30"/>
      <c r="AO39" s="29"/>
      <c r="AP39" s="29"/>
      <c r="AQ39" s="29"/>
      <c r="AR39" s="29"/>
      <c r="AS39" s="29"/>
      <c r="AT39" s="29"/>
      <c r="AU39" s="30"/>
      <c r="AV39" s="31"/>
      <c r="AY39" s="33"/>
      <c r="AZ39" s="33"/>
      <c r="BA39" s="33"/>
      <c r="BB39" s="30"/>
      <c r="BC39" s="31"/>
      <c r="BD39" s="356"/>
      <c r="BG39" s="356"/>
    </row>
    <row r="40" spans="2:59" s="164" customFormat="1" x14ac:dyDescent="0.25">
      <c r="B40" s="356"/>
      <c r="K40" s="356"/>
      <c r="L40" s="30"/>
      <c r="S40" s="30"/>
      <c r="Z40" s="30"/>
      <c r="AA40" s="29"/>
      <c r="AB40" s="29"/>
      <c r="AC40" s="29"/>
      <c r="AD40" s="29"/>
      <c r="AE40" s="29"/>
      <c r="AF40" s="29"/>
      <c r="AG40" s="30"/>
      <c r="AH40" s="29"/>
      <c r="AI40" s="29"/>
      <c r="AJ40" s="29"/>
      <c r="AK40" s="29"/>
      <c r="AL40" s="29"/>
      <c r="AM40" s="29"/>
      <c r="AN40" s="30"/>
      <c r="AO40" s="29"/>
      <c r="AP40" s="29"/>
      <c r="AQ40" s="29"/>
      <c r="AR40" s="29"/>
      <c r="AS40" s="29"/>
      <c r="AT40" s="29"/>
      <c r="AU40" s="30"/>
      <c r="AV40" s="31"/>
      <c r="AY40" s="33"/>
      <c r="AZ40" s="33"/>
      <c r="BA40" s="33"/>
      <c r="BB40" s="30"/>
      <c r="BC40" s="31"/>
      <c r="BD40" s="356"/>
      <c r="BG40" s="356"/>
    </row>
    <row r="41" spans="2:59" s="164" customFormat="1" x14ac:dyDescent="0.25">
      <c r="B41" s="356"/>
      <c r="K41" s="356"/>
      <c r="L41" s="30"/>
      <c r="S41" s="30"/>
      <c r="Z41" s="30"/>
      <c r="AA41" s="29"/>
      <c r="AB41" s="29"/>
      <c r="AC41" s="29"/>
      <c r="AD41" s="29"/>
      <c r="AE41" s="29"/>
      <c r="AF41" s="29"/>
      <c r="AG41" s="30"/>
      <c r="AH41" s="29"/>
      <c r="AI41" s="29"/>
      <c r="AJ41" s="29"/>
      <c r="AK41" s="29"/>
      <c r="AL41" s="29"/>
      <c r="AM41" s="29"/>
      <c r="AN41" s="30"/>
      <c r="AO41" s="29"/>
      <c r="AP41" s="29"/>
      <c r="AQ41" s="29"/>
      <c r="AR41" s="29"/>
      <c r="AS41" s="29"/>
      <c r="AT41" s="29"/>
      <c r="AU41" s="30"/>
      <c r="AV41" s="31"/>
      <c r="AY41" s="33"/>
      <c r="AZ41" s="33"/>
      <c r="BA41" s="33"/>
      <c r="BB41" s="30"/>
      <c r="BC41" s="31"/>
      <c r="BD41" s="356"/>
      <c r="BG41" s="356"/>
    </row>
    <row r="42" spans="2:59" s="164" customFormat="1" x14ac:dyDescent="0.25">
      <c r="B42" s="356"/>
      <c r="K42" s="356"/>
      <c r="L42" s="30"/>
      <c r="S42" s="30"/>
      <c r="Z42" s="30"/>
      <c r="AA42" s="29"/>
      <c r="AB42" s="29"/>
      <c r="AC42" s="29"/>
      <c r="AD42" s="29"/>
      <c r="AE42" s="29"/>
      <c r="AF42" s="29"/>
      <c r="AG42" s="30"/>
      <c r="AH42" s="29"/>
      <c r="AI42" s="29"/>
      <c r="AJ42" s="29"/>
      <c r="AK42" s="29"/>
      <c r="AL42" s="29"/>
      <c r="AM42" s="29"/>
      <c r="AN42" s="30"/>
      <c r="AO42" s="29"/>
      <c r="AP42" s="29"/>
      <c r="AQ42" s="29"/>
      <c r="AR42" s="29"/>
      <c r="AS42" s="29"/>
      <c r="AT42" s="29"/>
      <c r="AU42" s="30"/>
      <c r="AV42" s="31"/>
      <c r="AY42" s="33"/>
      <c r="AZ42" s="33"/>
      <c r="BA42" s="33"/>
      <c r="BB42" s="30"/>
      <c r="BC42" s="31"/>
      <c r="BD42" s="356"/>
      <c r="BG42" s="356"/>
    </row>
    <row r="43" spans="2:59" s="164" customFormat="1" x14ac:dyDescent="0.25">
      <c r="B43" s="356"/>
      <c r="K43" s="356"/>
      <c r="L43" s="30"/>
      <c r="S43" s="30"/>
      <c r="Z43" s="30"/>
      <c r="AA43" s="29"/>
      <c r="AB43" s="29"/>
      <c r="AC43" s="29"/>
      <c r="AD43" s="29"/>
      <c r="AE43" s="29"/>
      <c r="AF43" s="29"/>
      <c r="AG43" s="30"/>
      <c r="AH43" s="29"/>
      <c r="AI43" s="29"/>
      <c r="AJ43" s="29"/>
      <c r="AK43" s="29"/>
      <c r="AL43" s="29"/>
      <c r="AM43" s="29"/>
      <c r="AN43" s="30"/>
      <c r="AO43" s="29"/>
      <c r="AP43" s="29"/>
      <c r="AQ43" s="29"/>
      <c r="AR43" s="29"/>
      <c r="AS43" s="29"/>
      <c r="AT43" s="29"/>
      <c r="AU43" s="30"/>
      <c r="AV43" s="31"/>
      <c r="AY43" s="33"/>
      <c r="AZ43" s="33"/>
      <c r="BA43" s="33"/>
      <c r="BB43" s="30"/>
      <c r="BC43" s="31"/>
      <c r="BD43" s="356"/>
      <c r="BG43" s="356"/>
    </row>
    <row r="44" spans="2:59" s="164" customFormat="1" x14ac:dyDescent="0.25">
      <c r="B44" s="356"/>
      <c r="K44" s="356"/>
      <c r="L44" s="30"/>
      <c r="S44" s="30"/>
      <c r="Z44" s="30"/>
      <c r="AA44" s="29"/>
      <c r="AB44" s="29"/>
      <c r="AC44" s="29"/>
      <c r="AD44" s="29"/>
      <c r="AE44" s="29"/>
      <c r="AF44" s="29"/>
      <c r="AG44" s="30"/>
      <c r="AH44" s="29"/>
      <c r="AI44" s="29"/>
      <c r="AJ44" s="29"/>
      <c r="AK44" s="29"/>
      <c r="AL44" s="29"/>
      <c r="AM44" s="29"/>
      <c r="AN44" s="30"/>
      <c r="AO44" s="29"/>
      <c r="AP44" s="29"/>
      <c r="AQ44" s="29"/>
      <c r="AR44" s="29"/>
      <c r="AS44" s="29"/>
      <c r="AT44" s="29"/>
      <c r="AU44" s="30"/>
      <c r="AV44" s="31"/>
      <c r="AY44" s="33"/>
      <c r="AZ44" s="33"/>
      <c r="BA44" s="33"/>
      <c r="BB44" s="30"/>
      <c r="BC44" s="31"/>
      <c r="BD44" s="356"/>
      <c r="BG44" s="356"/>
    </row>
    <row r="45" spans="2:59" s="164" customFormat="1" x14ac:dyDescent="0.25">
      <c r="B45" s="356"/>
      <c r="K45" s="356"/>
      <c r="L45" s="30"/>
      <c r="S45" s="30"/>
      <c r="Z45" s="30"/>
      <c r="AA45" s="29"/>
      <c r="AB45" s="29"/>
      <c r="AC45" s="29"/>
      <c r="AD45" s="29"/>
      <c r="AE45" s="29"/>
      <c r="AF45" s="29"/>
      <c r="AG45" s="30"/>
      <c r="AH45" s="29"/>
      <c r="AI45" s="29"/>
      <c r="AJ45" s="29"/>
      <c r="AK45" s="29"/>
      <c r="AL45" s="29"/>
      <c r="AM45" s="29"/>
      <c r="AN45" s="30"/>
      <c r="AO45" s="29"/>
      <c r="AP45" s="29"/>
      <c r="AQ45" s="29"/>
      <c r="AR45" s="29"/>
      <c r="AS45" s="29"/>
      <c r="AT45" s="29"/>
      <c r="AU45" s="30"/>
      <c r="AV45" s="31"/>
      <c r="AY45" s="33"/>
      <c r="AZ45" s="33"/>
      <c r="BA45" s="33"/>
      <c r="BB45" s="30"/>
      <c r="BC45" s="31"/>
      <c r="BD45" s="356"/>
      <c r="BG45" s="356"/>
    </row>
    <row r="46" spans="2:59" s="164" customFormat="1" x14ac:dyDescent="0.25">
      <c r="B46" s="356"/>
      <c r="K46" s="356"/>
      <c r="L46" s="30"/>
      <c r="S46" s="30"/>
      <c r="Z46" s="30"/>
      <c r="AA46" s="29"/>
      <c r="AB46" s="29"/>
      <c r="AC46" s="29"/>
      <c r="AD46" s="29"/>
      <c r="AE46" s="29"/>
      <c r="AF46" s="29"/>
      <c r="AG46" s="30"/>
      <c r="AH46" s="29"/>
      <c r="AI46" s="29"/>
      <c r="AJ46" s="29"/>
      <c r="AK46" s="29"/>
      <c r="AL46" s="29"/>
      <c r="AM46" s="29"/>
      <c r="AN46" s="30"/>
      <c r="AO46" s="29"/>
      <c r="AP46" s="29"/>
      <c r="AQ46" s="29"/>
      <c r="AR46" s="29"/>
      <c r="AS46" s="29"/>
      <c r="AT46" s="29"/>
      <c r="AU46" s="30"/>
      <c r="AV46" s="31"/>
      <c r="AY46" s="33"/>
      <c r="AZ46" s="33"/>
      <c r="BA46" s="33"/>
      <c r="BB46" s="30"/>
      <c r="BC46" s="31"/>
      <c r="BD46" s="356"/>
      <c r="BG46" s="356"/>
    </row>
    <row r="47" spans="2:59" s="164" customFormat="1" x14ac:dyDescent="0.25">
      <c r="B47" s="356"/>
      <c r="K47" s="356"/>
      <c r="L47" s="30"/>
      <c r="S47" s="30"/>
      <c r="Z47" s="30"/>
      <c r="AA47" s="29"/>
      <c r="AB47" s="29"/>
      <c r="AC47" s="29"/>
      <c r="AD47" s="29"/>
      <c r="AE47" s="29"/>
      <c r="AF47" s="29"/>
      <c r="AG47" s="30"/>
      <c r="AH47" s="29"/>
      <c r="AI47" s="29"/>
      <c r="AJ47" s="29"/>
      <c r="AK47" s="29"/>
      <c r="AL47" s="29"/>
      <c r="AM47" s="29"/>
      <c r="AN47" s="30"/>
      <c r="AO47" s="29"/>
      <c r="AP47" s="29"/>
      <c r="AQ47" s="29"/>
      <c r="AR47" s="29"/>
      <c r="AS47" s="29"/>
      <c r="AT47" s="29"/>
      <c r="AU47" s="30"/>
      <c r="AV47" s="31"/>
      <c r="AY47" s="33"/>
      <c r="AZ47" s="33"/>
      <c r="BA47" s="33"/>
      <c r="BB47" s="30"/>
      <c r="BC47" s="31"/>
      <c r="BD47" s="356"/>
      <c r="BG47" s="356"/>
    </row>
    <row r="48" spans="2:59" s="164" customFormat="1" x14ac:dyDescent="0.25">
      <c r="B48" s="356"/>
      <c r="K48" s="356"/>
      <c r="L48" s="30"/>
      <c r="S48" s="30"/>
      <c r="Z48" s="30"/>
      <c r="AA48" s="29"/>
      <c r="AB48" s="29"/>
      <c r="AC48" s="29"/>
      <c r="AD48" s="29"/>
      <c r="AE48" s="29"/>
      <c r="AF48" s="29"/>
      <c r="AG48" s="30"/>
      <c r="AH48" s="29"/>
      <c r="AI48" s="29"/>
      <c r="AJ48" s="29"/>
      <c r="AK48" s="29"/>
      <c r="AL48" s="29"/>
      <c r="AM48" s="29"/>
      <c r="AN48" s="30"/>
      <c r="AO48" s="29"/>
      <c r="AP48" s="29"/>
      <c r="AQ48" s="29"/>
      <c r="AR48" s="29"/>
      <c r="AS48" s="29"/>
      <c r="AT48" s="29"/>
      <c r="AU48" s="30"/>
      <c r="AV48" s="31"/>
      <c r="AY48" s="33"/>
      <c r="AZ48" s="33"/>
      <c r="BA48" s="29"/>
      <c r="BB48" s="30"/>
      <c r="BC48" s="31"/>
      <c r="BD48" s="356"/>
      <c r="BG48" s="356"/>
    </row>
    <row r="49" spans="2:59" s="164" customFormat="1" x14ac:dyDescent="0.25">
      <c r="B49" s="356"/>
      <c r="K49" s="356"/>
      <c r="L49" s="30"/>
      <c r="S49" s="30"/>
      <c r="Z49" s="30"/>
      <c r="AA49" s="29"/>
      <c r="AB49" s="29"/>
      <c r="AC49" s="29"/>
      <c r="AD49" s="29"/>
      <c r="AE49" s="29"/>
      <c r="AF49" s="29"/>
      <c r="AG49" s="30"/>
      <c r="AH49" s="29"/>
      <c r="AI49" s="29"/>
      <c r="AJ49" s="29"/>
      <c r="AK49" s="29"/>
      <c r="AL49" s="29"/>
      <c r="AM49" s="29"/>
      <c r="AN49" s="30"/>
      <c r="AO49" s="29"/>
      <c r="AP49" s="29"/>
      <c r="AQ49" s="29"/>
      <c r="AR49" s="29"/>
      <c r="AS49" s="29"/>
      <c r="AT49" s="29"/>
      <c r="AU49" s="30"/>
      <c r="AV49" s="31"/>
      <c r="AY49" s="33"/>
      <c r="AZ49" s="33"/>
      <c r="BA49" s="33"/>
      <c r="BB49" s="30"/>
      <c r="BC49" s="31"/>
      <c r="BD49" s="356"/>
      <c r="BG49" s="356"/>
    </row>
    <row r="50" spans="2:59" s="164" customFormat="1" x14ac:dyDescent="0.25">
      <c r="B50" s="356"/>
      <c r="K50" s="356"/>
      <c r="L50" s="30"/>
      <c r="S50" s="30"/>
      <c r="Z50" s="30"/>
      <c r="AA50" s="29"/>
      <c r="AB50" s="29"/>
      <c r="AC50" s="29"/>
      <c r="AD50" s="29"/>
      <c r="AE50" s="29"/>
      <c r="AF50" s="29"/>
      <c r="AG50" s="30"/>
      <c r="AH50" s="29"/>
      <c r="AI50" s="29"/>
      <c r="AJ50" s="29"/>
      <c r="AK50" s="29"/>
      <c r="AL50" s="29"/>
      <c r="AM50" s="29"/>
      <c r="AN50" s="30"/>
      <c r="AO50" s="29"/>
      <c r="AP50" s="29"/>
      <c r="AQ50" s="29"/>
      <c r="AR50" s="29"/>
      <c r="AS50" s="29"/>
      <c r="AT50" s="29"/>
      <c r="AU50" s="30"/>
      <c r="AV50" s="31"/>
      <c r="AY50" s="33"/>
      <c r="AZ50" s="33"/>
      <c r="BA50" s="33"/>
      <c r="BB50" s="30"/>
      <c r="BC50" s="31"/>
      <c r="BD50" s="356"/>
      <c r="BG50" s="356"/>
    </row>
    <row r="51" spans="2:59" s="164" customFormat="1" x14ac:dyDescent="0.25">
      <c r="B51" s="356"/>
      <c r="K51" s="356"/>
      <c r="L51" s="30"/>
      <c r="S51" s="30"/>
      <c r="Z51" s="30"/>
      <c r="AA51" s="29"/>
      <c r="AB51" s="29"/>
      <c r="AC51" s="29"/>
      <c r="AD51" s="29"/>
      <c r="AE51" s="29"/>
      <c r="AF51" s="29"/>
      <c r="AG51" s="30"/>
      <c r="AH51" s="29"/>
      <c r="AI51" s="29"/>
      <c r="AJ51" s="29"/>
      <c r="AK51" s="29"/>
      <c r="AL51" s="29"/>
      <c r="AM51" s="29"/>
      <c r="AN51" s="30"/>
      <c r="AO51" s="29"/>
      <c r="AP51" s="29"/>
      <c r="AQ51" s="29"/>
      <c r="AR51" s="29"/>
      <c r="AS51" s="29"/>
      <c r="AT51" s="29"/>
      <c r="AU51" s="30"/>
      <c r="AV51" s="31"/>
      <c r="AY51" s="33"/>
      <c r="AZ51" s="33"/>
      <c r="BA51" s="33"/>
      <c r="BB51" s="30"/>
      <c r="BC51" s="31"/>
      <c r="BD51" s="356"/>
      <c r="BG51" s="356"/>
    </row>
    <row r="52" spans="2:59" s="164" customFormat="1" x14ac:dyDescent="0.25">
      <c r="B52" s="356"/>
      <c r="K52" s="356"/>
      <c r="L52" s="30"/>
      <c r="S52" s="30"/>
      <c r="Z52" s="30"/>
      <c r="AA52" s="29"/>
      <c r="AB52" s="29"/>
      <c r="AC52" s="29"/>
      <c r="AD52" s="29"/>
      <c r="AE52" s="29"/>
      <c r="AF52" s="29"/>
      <c r="AG52" s="30"/>
      <c r="AH52" s="29"/>
      <c r="AI52" s="29"/>
      <c r="AJ52" s="29"/>
      <c r="AK52" s="29"/>
      <c r="AL52" s="29"/>
      <c r="AM52" s="29"/>
      <c r="AN52" s="30"/>
      <c r="AO52" s="29"/>
      <c r="AP52" s="29"/>
      <c r="AQ52" s="29"/>
      <c r="AR52" s="29"/>
      <c r="AS52" s="29"/>
      <c r="AT52" s="29"/>
      <c r="AU52" s="30"/>
      <c r="AV52" s="31"/>
      <c r="AY52" s="33"/>
      <c r="AZ52" s="33"/>
      <c r="BA52" s="33"/>
      <c r="BB52" s="30"/>
      <c r="BC52" s="31"/>
      <c r="BD52" s="356"/>
      <c r="BG52" s="356"/>
    </row>
    <row r="53" spans="2:59" s="164" customFormat="1" x14ac:dyDescent="0.25">
      <c r="B53" s="356"/>
      <c r="K53" s="356"/>
      <c r="L53" s="30"/>
      <c r="S53" s="30"/>
      <c r="Z53" s="30"/>
      <c r="AA53" s="29"/>
      <c r="AB53" s="29"/>
      <c r="AC53" s="29"/>
      <c r="AD53" s="29"/>
      <c r="AE53" s="29"/>
      <c r="AF53" s="29"/>
      <c r="AG53" s="30"/>
      <c r="AH53" s="29"/>
      <c r="AI53" s="29"/>
      <c r="AJ53" s="29"/>
      <c r="AK53" s="29"/>
      <c r="AL53" s="29"/>
      <c r="AM53" s="29"/>
      <c r="AN53" s="30"/>
      <c r="AO53" s="29"/>
      <c r="AP53" s="29"/>
      <c r="AQ53" s="29"/>
      <c r="AR53" s="29"/>
      <c r="AS53" s="29"/>
      <c r="AT53" s="29"/>
      <c r="AU53" s="30"/>
      <c r="AV53" s="31"/>
      <c r="AY53" s="33"/>
      <c r="AZ53" s="33"/>
      <c r="BA53" s="33"/>
      <c r="BB53" s="30"/>
      <c r="BC53" s="31"/>
      <c r="BD53" s="356"/>
      <c r="BG53" s="356"/>
    </row>
    <row r="54" spans="2:59" s="164" customFormat="1" x14ac:dyDescent="0.25">
      <c r="B54" s="356"/>
      <c r="K54" s="356"/>
      <c r="L54" s="30"/>
      <c r="S54" s="30"/>
      <c r="Z54" s="30"/>
      <c r="AA54" s="29"/>
      <c r="AB54" s="29"/>
      <c r="AC54" s="29"/>
      <c r="AD54" s="29"/>
      <c r="AE54" s="29"/>
      <c r="AF54" s="29"/>
      <c r="AG54" s="30"/>
      <c r="AH54" s="29"/>
      <c r="AI54" s="29"/>
      <c r="AJ54" s="29"/>
      <c r="AK54" s="29"/>
      <c r="AL54" s="29"/>
      <c r="AM54" s="29"/>
      <c r="AN54" s="30"/>
      <c r="AO54" s="29"/>
      <c r="AP54" s="29"/>
      <c r="AQ54" s="29"/>
      <c r="AR54" s="29"/>
      <c r="AS54" s="29"/>
      <c r="AT54" s="29"/>
      <c r="AU54" s="30"/>
      <c r="AV54" s="31"/>
      <c r="AY54" s="33"/>
      <c r="AZ54" s="33"/>
      <c r="BA54" s="33"/>
      <c r="BB54" s="30"/>
      <c r="BC54" s="31"/>
      <c r="BD54" s="356"/>
      <c r="BG54" s="356"/>
    </row>
    <row r="55" spans="2:59" s="164" customFormat="1" x14ac:dyDescent="0.25">
      <c r="B55" s="356"/>
      <c r="K55" s="356"/>
      <c r="L55" s="30"/>
      <c r="S55" s="30"/>
      <c r="Z55" s="30"/>
      <c r="AA55" s="29"/>
      <c r="AB55" s="29"/>
      <c r="AC55" s="29"/>
      <c r="AD55" s="29"/>
      <c r="AE55" s="29"/>
      <c r="AF55" s="29"/>
      <c r="AG55" s="30"/>
      <c r="AH55" s="29"/>
      <c r="AI55" s="29"/>
      <c r="AJ55" s="29"/>
      <c r="AK55" s="29"/>
      <c r="AL55" s="29"/>
      <c r="AM55" s="29"/>
      <c r="AN55" s="30"/>
      <c r="AO55" s="29"/>
      <c r="AP55" s="29"/>
      <c r="AQ55" s="29"/>
      <c r="AR55" s="29"/>
      <c r="AS55" s="29"/>
      <c r="AT55" s="29"/>
      <c r="AU55" s="30"/>
      <c r="AV55" s="31"/>
      <c r="AY55" s="33"/>
      <c r="AZ55" s="33"/>
      <c r="BA55" s="33"/>
      <c r="BB55" s="30"/>
      <c r="BC55" s="31"/>
      <c r="BD55" s="356"/>
      <c r="BG55" s="356"/>
    </row>
    <row r="56" spans="2:59" s="164" customFormat="1" x14ac:dyDescent="0.25">
      <c r="B56" s="356"/>
      <c r="K56" s="356"/>
      <c r="L56" s="30"/>
      <c r="S56" s="30"/>
      <c r="Z56" s="30"/>
      <c r="AA56" s="29"/>
      <c r="AB56" s="29"/>
      <c r="AC56" s="29"/>
      <c r="AD56" s="29"/>
      <c r="AE56" s="29"/>
      <c r="AF56" s="29"/>
      <c r="AG56" s="30"/>
      <c r="AH56" s="29"/>
      <c r="AI56" s="29"/>
      <c r="AJ56" s="29"/>
      <c r="AK56" s="29"/>
      <c r="AL56" s="29"/>
      <c r="AM56" s="29"/>
      <c r="AN56" s="30"/>
      <c r="AO56" s="29"/>
      <c r="AP56" s="29"/>
      <c r="AQ56" s="29"/>
      <c r="AR56" s="29"/>
      <c r="AS56" s="29"/>
      <c r="AT56" s="29"/>
      <c r="AU56" s="30"/>
      <c r="AV56" s="31"/>
      <c r="AY56" s="33"/>
      <c r="AZ56" s="33"/>
      <c r="BA56" s="33"/>
      <c r="BB56" s="30"/>
      <c r="BC56" s="31"/>
      <c r="BD56" s="356"/>
      <c r="BG56" s="356"/>
    </row>
    <row r="57" spans="2:59" s="164" customFormat="1" x14ac:dyDescent="0.25">
      <c r="B57" s="356"/>
      <c r="K57" s="356"/>
      <c r="L57" s="30"/>
      <c r="S57" s="30"/>
      <c r="Z57" s="30"/>
      <c r="AA57" s="29"/>
      <c r="AB57" s="29"/>
      <c r="AC57" s="29"/>
      <c r="AD57" s="29"/>
      <c r="AE57" s="29"/>
      <c r="AF57" s="29"/>
      <c r="AG57" s="30"/>
      <c r="AH57" s="29"/>
      <c r="AI57" s="29"/>
      <c r="AJ57" s="29"/>
      <c r="AK57" s="29"/>
      <c r="AL57" s="29"/>
      <c r="AM57" s="29"/>
      <c r="AN57" s="30"/>
      <c r="AO57" s="29"/>
      <c r="AP57" s="29"/>
      <c r="AQ57" s="29"/>
      <c r="AR57" s="29"/>
      <c r="AS57" s="29"/>
      <c r="AT57" s="29"/>
      <c r="AU57" s="30"/>
      <c r="AV57" s="31"/>
      <c r="AY57" s="33"/>
      <c r="AZ57" s="33"/>
      <c r="BA57" s="33"/>
      <c r="BB57" s="30"/>
      <c r="BC57" s="31"/>
      <c r="BD57" s="356"/>
      <c r="BG57" s="356"/>
    </row>
    <row r="58" spans="2:59" s="164" customFormat="1" x14ac:dyDescent="0.25">
      <c r="B58" s="356"/>
      <c r="K58" s="356"/>
      <c r="L58" s="30"/>
      <c r="S58" s="30"/>
      <c r="Z58" s="30"/>
      <c r="AA58" s="29"/>
      <c r="AB58" s="29"/>
      <c r="AC58" s="29"/>
      <c r="AD58" s="29"/>
      <c r="AE58" s="29"/>
      <c r="AF58" s="29"/>
      <c r="AG58" s="30"/>
      <c r="AH58" s="29"/>
      <c r="AI58" s="29"/>
      <c r="AJ58" s="29"/>
      <c r="AK58" s="29"/>
      <c r="AL58" s="29"/>
      <c r="AM58" s="29"/>
      <c r="AN58" s="30"/>
      <c r="AO58" s="29"/>
      <c r="AP58" s="29"/>
      <c r="AQ58" s="29"/>
      <c r="AR58" s="29"/>
      <c r="AS58" s="29"/>
      <c r="AT58" s="29"/>
      <c r="AU58" s="30"/>
      <c r="AV58" s="31"/>
      <c r="AY58" s="33"/>
      <c r="AZ58" s="33"/>
      <c r="BA58" s="33"/>
      <c r="BB58" s="30"/>
      <c r="BC58" s="31"/>
      <c r="BD58" s="356"/>
      <c r="BG58" s="356"/>
    </row>
    <row r="59" spans="2:59" s="164" customFormat="1" x14ac:dyDescent="0.25">
      <c r="B59" s="356"/>
      <c r="K59" s="356"/>
      <c r="L59" s="30"/>
      <c r="S59" s="30"/>
      <c r="Z59" s="30"/>
      <c r="AA59" s="29"/>
      <c r="AB59" s="29"/>
      <c r="AC59" s="29"/>
      <c r="AD59" s="29"/>
      <c r="AE59" s="29"/>
      <c r="AF59" s="29"/>
      <c r="AG59" s="30"/>
      <c r="AH59" s="29"/>
      <c r="AI59" s="29"/>
      <c r="AJ59" s="29"/>
      <c r="AK59" s="29"/>
      <c r="AL59" s="29"/>
      <c r="AM59" s="29"/>
      <c r="AN59" s="30"/>
      <c r="AO59" s="29"/>
      <c r="AP59" s="29"/>
      <c r="AQ59" s="29"/>
      <c r="AR59" s="29"/>
      <c r="AS59" s="29"/>
      <c r="AT59" s="29"/>
      <c r="AU59" s="30"/>
      <c r="AV59" s="31"/>
      <c r="AY59" s="33"/>
      <c r="AZ59" s="33"/>
      <c r="BA59" s="33"/>
      <c r="BB59" s="30"/>
      <c r="BC59" s="31"/>
      <c r="BD59" s="356"/>
      <c r="BG59" s="356"/>
    </row>
    <row r="60" spans="2:59" s="164" customFormat="1" x14ac:dyDescent="0.25">
      <c r="B60" s="356"/>
      <c r="K60" s="356"/>
      <c r="L60" s="30"/>
      <c r="S60" s="30"/>
      <c r="Z60" s="30"/>
      <c r="AA60" s="29"/>
      <c r="AB60" s="29"/>
      <c r="AC60" s="29"/>
      <c r="AD60" s="29"/>
      <c r="AE60" s="29"/>
      <c r="AF60" s="29"/>
      <c r="AG60" s="30"/>
      <c r="AH60" s="29"/>
      <c r="AI60" s="29"/>
      <c r="AJ60" s="29"/>
      <c r="AK60" s="29"/>
      <c r="AL60" s="29"/>
      <c r="AM60" s="29"/>
      <c r="AN60" s="30"/>
      <c r="AO60" s="29"/>
      <c r="AP60" s="29"/>
      <c r="AQ60" s="29"/>
      <c r="AR60" s="29"/>
      <c r="AS60" s="29"/>
      <c r="AT60" s="29"/>
      <c r="AU60" s="30"/>
      <c r="AV60" s="31"/>
      <c r="AY60" s="33"/>
      <c r="AZ60" s="33"/>
      <c r="BA60" s="33"/>
      <c r="BB60" s="30"/>
      <c r="BC60" s="31"/>
      <c r="BD60" s="356"/>
      <c r="BG60" s="356"/>
    </row>
    <row r="61" spans="2:59" s="164" customFormat="1" x14ac:dyDescent="0.25">
      <c r="B61" s="356"/>
      <c r="K61" s="356"/>
      <c r="L61" s="30"/>
      <c r="S61" s="30"/>
      <c r="Z61" s="30"/>
      <c r="AA61" s="29"/>
      <c r="AB61" s="29"/>
      <c r="AC61" s="29"/>
      <c r="AD61" s="29"/>
      <c r="AE61" s="29"/>
      <c r="AF61" s="29"/>
      <c r="AG61" s="30"/>
      <c r="AH61" s="29"/>
      <c r="AI61" s="29"/>
      <c r="AJ61" s="29"/>
      <c r="AK61" s="29"/>
      <c r="AL61" s="29"/>
      <c r="AM61" s="29"/>
      <c r="AN61" s="30"/>
      <c r="AO61" s="29"/>
      <c r="AP61" s="29"/>
      <c r="AQ61" s="29"/>
      <c r="AR61" s="29"/>
      <c r="AS61" s="29"/>
      <c r="AT61" s="29"/>
      <c r="AU61" s="30"/>
      <c r="AV61" s="31"/>
      <c r="AY61" s="33"/>
      <c r="AZ61" s="33"/>
      <c r="BA61" s="33"/>
      <c r="BB61" s="30"/>
      <c r="BC61" s="31"/>
      <c r="BD61" s="356"/>
      <c r="BG61" s="356"/>
    </row>
    <row r="62" spans="2:59" s="164" customFormat="1" x14ac:dyDescent="0.25">
      <c r="B62" s="356"/>
      <c r="K62" s="356"/>
      <c r="L62" s="30"/>
      <c r="S62" s="30"/>
      <c r="Z62" s="30"/>
      <c r="AA62" s="29"/>
      <c r="AB62" s="29"/>
      <c r="AC62" s="29"/>
      <c r="AD62" s="29"/>
      <c r="AE62" s="29"/>
      <c r="AF62" s="29"/>
      <c r="AG62" s="30"/>
      <c r="AH62" s="29"/>
      <c r="AI62" s="29"/>
      <c r="AJ62" s="29"/>
      <c r="AK62" s="29"/>
      <c r="AL62" s="29"/>
      <c r="AM62" s="29"/>
      <c r="AN62" s="30"/>
      <c r="AO62" s="29"/>
      <c r="AP62" s="29"/>
      <c r="AQ62" s="29"/>
      <c r="AR62" s="29"/>
      <c r="AS62" s="29"/>
      <c r="AT62" s="29"/>
      <c r="AU62" s="30"/>
      <c r="AV62" s="31"/>
      <c r="AY62" s="33"/>
      <c r="AZ62" s="33"/>
      <c r="BA62" s="33"/>
      <c r="BB62" s="30"/>
      <c r="BC62" s="31"/>
      <c r="BD62" s="356"/>
      <c r="BG62" s="356"/>
    </row>
    <row r="63" spans="2:59" s="164" customFormat="1" x14ac:dyDescent="0.25">
      <c r="B63" s="356"/>
      <c r="K63" s="356"/>
      <c r="L63" s="30"/>
      <c r="S63" s="30"/>
      <c r="Z63" s="30"/>
      <c r="AA63" s="29"/>
      <c r="AB63" s="29"/>
      <c r="AC63" s="29"/>
      <c r="AD63" s="29"/>
      <c r="AE63" s="29"/>
      <c r="AF63" s="29"/>
      <c r="AG63" s="30"/>
      <c r="AH63" s="29"/>
      <c r="AI63" s="29"/>
      <c r="AJ63" s="29"/>
      <c r="AK63" s="29"/>
      <c r="AL63" s="29"/>
      <c r="AM63" s="29"/>
      <c r="AN63" s="30"/>
      <c r="AO63" s="29"/>
      <c r="AP63" s="29"/>
      <c r="AQ63" s="29"/>
      <c r="AR63" s="29"/>
      <c r="AS63" s="29"/>
      <c r="AT63" s="29"/>
      <c r="AU63" s="30"/>
      <c r="AV63" s="31"/>
      <c r="AY63" s="33"/>
      <c r="AZ63" s="33"/>
      <c r="BA63" s="33"/>
      <c r="BB63" s="30"/>
      <c r="BC63" s="31"/>
      <c r="BD63" s="356"/>
      <c r="BG63" s="356"/>
    </row>
    <row r="64" spans="2:59" s="164" customFormat="1" x14ac:dyDescent="0.25">
      <c r="B64" s="356"/>
      <c r="K64" s="356"/>
      <c r="L64" s="30"/>
      <c r="S64" s="30"/>
      <c r="Z64" s="30"/>
      <c r="AA64" s="29"/>
      <c r="AB64" s="29"/>
      <c r="AC64" s="29"/>
      <c r="AD64" s="29"/>
      <c r="AE64" s="29"/>
      <c r="AF64" s="29"/>
      <c r="AG64" s="30"/>
      <c r="AH64" s="29"/>
      <c r="AI64" s="29"/>
      <c r="AJ64" s="29"/>
      <c r="AK64" s="29"/>
      <c r="AL64" s="29"/>
      <c r="AM64" s="29"/>
      <c r="AN64" s="30"/>
      <c r="AO64" s="29"/>
      <c r="AP64" s="29"/>
      <c r="AQ64" s="29"/>
      <c r="AR64" s="29"/>
      <c r="AS64" s="29"/>
      <c r="AT64" s="29"/>
      <c r="AU64" s="30"/>
      <c r="AV64" s="31"/>
      <c r="AY64" s="33"/>
      <c r="AZ64" s="33"/>
      <c r="BA64" s="33"/>
      <c r="BB64" s="30"/>
      <c r="BC64" s="31"/>
      <c r="BD64" s="356"/>
      <c r="BG64" s="356"/>
    </row>
    <row r="65" spans="2:59" s="164" customFormat="1" x14ac:dyDescent="0.25">
      <c r="B65" s="356"/>
      <c r="K65" s="356"/>
      <c r="L65" s="30"/>
      <c r="S65" s="30"/>
      <c r="Z65" s="30"/>
      <c r="AA65" s="29"/>
      <c r="AB65" s="29"/>
      <c r="AC65" s="29"/>
      <c r="AD65" s="29"/>
      <c r="AE65" s="29"/>
      <c r="AF65" s="29"/>
      <c r="AG65" s="30"/>
      <c r="AH65" s="29"/>
      <c r="AI65" s="29"/>
      <c r="AJ65" s="29"/>
      <c r="AK65" s="29"/>
      <c r="AL65" s="29"/>
      <c r="AM65" s="29"/>
      <c r="AN65" s="30"/>
      <c r="AO65" s="29"/>
      <c r="AP65" s="29"/>
      <c r="AQ65" s="29"/>
      <c r="AR65" s="29"/>
      <c r="AS65" s="29"/>
      <c r="AT65" s="29"/>
      <c r="AU65" s="30"/>
      <c r="AV65" s="31"/>
      <c r="AY65" s="33"/>
      <c r="AZ65" s="33"/>
      <c r="BA65" s="33"/>
      <c r="BB65" s="30"/>
      <c r="BC65" s="31"/>
      <c r="BD65" s="356"/>
      <c r="BG65" s="356"/>
    </row>
    <row r="66" spans="2:59" s="164" customFormat="1" x14ac:dyDescent="0.25">
      <c r="B66" s="356"/>
      <c r="K66" s="356"/>
      <c r="L66" s="30"/>
      <c r="S66" s="30"/>
      <c r="Z66" s="30"/>
      <c r="AA66" s="29"/>
      <c r="AB66" s="29"/>
      <c r="AC66" s="29"/>
      <c r="AD66" s="29"/>
      <c r="AE66" s="29"/>
      <c r="AF66" s="29"/>
      <c r="AG66" s="30"/>
      <c r="AH66" s="29"/>
      <c r="AI66" s="29"/>
      <c r="AJ66" s="29"/>
      <c r="AK66" s="29"/>
      <c r="AL66" s="29"/>
      <c r="AM66" s="29"/>
      <c r="AN66" s="30"/>
      <c r="AO66" s="29"/>
      <c r="AP66" s="29"/>
      <c r="AQ66" s="29"/>
      <c r="AR66" s="29"/>
      <c r="AS66" s="29"/>
      <c r="AT66" s="29"/>
      <c r="AU66" s="30"/>
      <c r="AV66" s="31"/>
      <c r="AY66" s="33"/>
      <c r="AZ66" s="33"/>
      <c r="BA66" s="33"/>
      <c r="BB66" s="30"/>
      <c r="BC66" s="31"/>
      <c r="BD66" s="356"/>
      <c r="BG66" s="356"/>
    </row>
    <row r="67" spans="2:59" s="164" customFormat="1" x14ac:dyDescent="0.25">
      <c r="B67" s="356"/>
      <c r="K67" s="356"/>
      <c r="L67" s="30"/>
      <c r="S67" s="30"/>
      <c r="Z67" s="30"/>
      <c r="AA67" s="29"/>
      <c r="AB67" s="29"/>
      <c r="AC67" s="29"/>
      <c r="AD67" s="29"/>
      <c r="AE67" s="29"/>
      <c r="AF67" s="29"/>
      <c r="AG67" s="30"/>
      <c r="AH67" s="29"/>
      <c r="AI67" s="29"/>
      <c r="AJ67" s="29"/>
      <c r="AK67" s="29"/>
      <c r="AL67" s="29"/>
      <c r="AM67" s="29"/>
      <c r="AN67" s="30"/>
      <c r="AO67" s="29"/>
      <c r="AP67" s="29"/>
      <c r="AQ67" s="29"/>
      <c r="AR67" s="29"/>
      <c r="AS67" s="29"/>
      <c r="AT67" s="29"/>
      <c r="AU67" s="30"/>
      <c r="AV67" s="31"/>
      <c r="AY67" s="33"/>
      <c r="AZ67" s="33"/>
      <c r="BA67" s="33"/>
      <c r="BB67" s="30"/>
      <c r="BC67" s="31"/>
      <c r="BD67" s="356"/>
      <c r="BG67" s="356"/>
    </row>
    <row r="68" spans="2:59" s="164" customFormat="1" x14ac:dyDescent="0.25">
      <c r="B68" s="356"/>
      <c r="K68" s="356"/>
      <c r="L68" s="30"/>
      <c r="S68" s="30"/>
      <c r="Z68" s="30"/>
      <c r="AA68" s="29"/>
      <c r="AB68" s="29"/>
      <c r="AC68" s="29"/>
      <c r="AD68" s="29"/>
      <c r="AE68" s="29"/>
      <c r="AF68" s="29"/>
      <c r="AG68" s="30"/>
      <c r="AH68" s="29"/>
      <c r="AI68" s="29"/>
      <c r="AJ68" s="29"/>
      <c r="AK68" s="29"/>
      <c r="AL68" s="29"/>
      <c r="AM68" s="29"/>
      <c r="AN68" s="30"/>
      <c r="AO68" s="29"/>
      <c r="AP68" s="29"/>
      <c r="AQ68" s="29"/>
      <c r="AR68" s="29"/>
      <c r="AS68" s="29"/>
      <c r="AT68" s="29"/>
      <c r="AU68" s="30"/>
      <c r="AV68" s="31"/>
      <c r="AY68" s="33"/>
      <c r="AZ68" s="33"/>
      <c r="BA68" s="33"/>
      <c r="BB68" s="30"/>
      <c r="BC68" s="31"/>
      <c r="BD68" s="356"/>
      <c r="BG68" s="356"/>
    </row>
    <row r="69" spans="2:59" s="164" customFormat="1" x14ac:dyDescent="0.25">
      <c r="B69" s="356"/>
      <c r="K69" s="356"/>
      <c r="L69" s="30"/>
      <c r="S69" s="30"/>
      <c r="Z69" s="30"/>
      <c r="AA69" s="29"/>
      <c r="AB69" s="29"/>
      <c r="AC69" s="29"/>
      <c r="AD69" s="29"/>
      <c r="AE69" s="29"/>
      <c r="AF69" s="29"/>
      <c r="AG69" s="30"/>
      <c r="AH69" s="29"/>
      <c r="AI69" s="29"/>
      <c r="AJ69" s="29"/>
      <c r="AK69" s="29"/>
      <c r="AL69" s="29"/>
      <c r="AM69" s="29"/>
      <c r="AN69" s="30"/>
      <c r="AO69" s="29"/>
      <c r="AP69" s="29"/>
      <c r="AQ69" s="29"/>
      <c r="AR69" s="29"/>
      <c r="AS69" s="29"/>
      <c r="AT69" s="29"/>
      <c r="AU69" s="30"/>
      <c r="AV69" s="31"/>
      <c r="AY69" s="33"/>
      <c r="AZ69" s="33"/>
      <c r="BA69" s="33"/>
      <c r="BB69" s="30"/>
      <c r="BC69" s="31"/>
      <c r="BD69" s="356"/>
      <c r="BG69" s="356"/>
    </row>
    <row r="70" spans="2:59" s="164" customFormat="1" x14ac:dyDescent="0.25">
      <c r="B70" s="356"/>
      <c r="K70" s="356"/>
      <c r="L70" s="30"/>
      <c r="S70" s="30"/>
      <c r="Z70" s="30"/>
      <c r="AA70" s="29"/>
      <c r="AB70" s="29"/>
      <c r="AC70" s="29"/>
      <c r="AD70" s="29"/>
      <c r="AE70" s="29"/>
      <c r="AF70" s="29"/>
      <c r="AG70" s="30"/>
      <c r="AH70" s="29"/>
      <c r="AI70" s="29"/>
      <c r="AJ70" s="29"/>
      <c r="AK70" s="29"/>
      <c r="AL70" s="29"/>
      <c r="AM70" s="29"/>
      <c r="AN70" s="30"/>
      <c r="AO70" s="29"/>
      <c r="AP70" s="29"/>
      <c r="AQ70" s="29"/>
      <c r="AR70" s="29"/>
      <c r="AS70" s="29"/>
      <c r="AT70" s="29"/>
      <c r="AU70" s="30"/>
      <c r="AV70" s="31"/>
      <c r="AY70" s="33"/>
      <c r="AZ70" s="33"/>
      <c r="BA70" s="33"/>
      <c r="BB70" s="30"/>
      <c r="BC70" s="31"/>
      <c r="BD70" s="356"/>
      <c r="BG70" s="356"/>
    </row>
    <row r="71" spans="2:59" s="164" customFormat="1" x14ac:dyDescent="0.25">
      <c r="B71" s="356"/>
      <c r="K71" s="356"/>
      <c r="L71" s="30"/>
      <c r="S71" s="30"/>
      <c r="Z71" s="30"/>
      <c r="AA71" s="29"/>
      <c r="AB71" s="29"/>
      <c r="AC71" s="29"/>
      <c r="AD71" s="29"/>
      <c r="AE71" s="29"/>
      <c r="AF71" s="29"/>
      <c r="AG71" s="30"/>
      <c r="AH71" s="29"/>
      <c r="AI71" s="29"/>
      <c r="AJ71" s="29"/>
      <c r="AK71" s="29"/>
      <c r="AL71" s="29"/>
      <c r="AM71" s="29"/>
      <c r="AN71" s="30"/>
      <c r="AO71" s="29"/>
      <c r="AP71" s="29"/>
      <c r="AQ71" s="29"/>
      <c r="AR71" s="29"/>
      <c r="AS71" s="29"/>
      <c r="AT71" s="29"/>
      <c r="AU71" s="30"/>
      <c r="AV71" s="31"/>
      <c r="AY71" s="33"/>
      <c r="AZ71" s="33"/>
      <c r="BA71" s="33"/>
      <c r="BB71" s="30"/>
      <c r="BC71" s="31"/>
      <c r="BD71" s="356"/>
      <c r="BG71" s="356"/>
    </row>
    <row r="72" spans="2:59" s="164" customFormat="1" x14ac:dyDescent="0.25">
      <c r="B72" s="356"/>
      <c r="K72" s="356"/>
      <c r="L72" s="30"/>
      <c r="S72" s="30"/>
      <c r="Z72" s="30"/>
      <c r="AA72" s="29"/>
      <c r="AB72" s="29"/>
      <c r="AC72" s="29"/>
      <c r="AD72" s="29"/>
      <c r="AE72" s="29"/>
      <c r="AF72" s="29"/>
      <c r="AG72" s="30"/>
      <c r="AH72" s="29"/>
      <c r="AI72" s="29"/>
      <c r="AJ72" s="29"/>
      <c r="AK72" s="29"/>
      <c r="AL72" s="29"/>
      <c r="AM72" s="29"/>
      <c r="AN72" s="30"/>
      <c r="AO72" s="29"/>
      <c r="AP72" s="29"/>
      <c r="AQ72" s="29"/>
      <c r="AR72" s="29"/>
      <c r="AS72" s="29"/>
      <c r="AT72" s="29"/>
      <c r="AU72" s="30"/>
      <c r="AV72" s="31"/>
      <c r="AY72" s="33"/>
      <c r="AZ72" s="33"/>
      <c r="BA72" s="33"/>
      <c r="BB72" s="30"/>
      <c r="BC72" s="31"/>
      <c r="BD72" s="356"/>
      <c r="BG72" s="356"/>
    </row>
    <row r="73" spans="2:59" s="164" customFormat="1" x14ac:dyDescent="0.25">
      <c r="B73" s="356"/>
      <c r="K73" s="356"/>
      <c r="L73" s="30"/>
      <c r="S73" s="30"/>
      <c r="Z73" s="30"/>
      <c r="AA73" s="29"/>
      <c r="AB73" s="29"/>
      <c r="AC73" s="29"/>
      <c r="AD73" s="29"/>
      <c r="AE73" s="29"/>
      <c r="AF73" s="29"/>
      <c r="AG73" s="30"/>
      <c r="AH73" s="29"/>
      <c r="AI73" s="29"/>
      <c r="AJ73" s="29"/>
      <c r="AK73" s="29"/>
      <c r="AL73" s="29"/>
      <c r="AM73" s="29"/>
      <c r="AN73" s="30"/>
      <c r="AO73" s="29"/>
      <c r="AP73" s="29"/>
      <c r="AQ73" s="29"/>
      <c r="AR73" s="29"/>
      <c r="AS73" s="29"/>
      <c r="AT73" s="29"/>
      <c r="AU73" s="30"/>
      <c r="AV73" s="31"/>
      <c r="AY73" s="33"/>
      <c r="AZ73" s="33"/>
      <c r="BA73" s="33"/>
      <c r="BB73" s="30"/>
      <c r="BC73" s="31"/>
      <c r="BD73" s="356"/>
      <c r="BG73" s="356"/>
    </row>
    <row r="74" spans="2:59" s="164" customFormat="1" x14ac:dyDescent="0.25">
      <c r="B74" s="356"/>
      <c r="K74" s="356"/>
      <c r="L74" s="30"/>
      <c r="S74" s="30"/>
      <c r="Z74" s="30"/>
      <c r="AA74" s="29"/>
      <c r="AB74" s="29"/>
      <c r="AC74" s="29"/>
      <c r="AD74" s="29"/>
      <c r="AE74" s="29"/>
      <c r="AF74" s="29"/>
      <c r="AG74" s="30"/>
      <c r="AH74" s="29"/>
      <c r="AI74" s="29"/>
      <c r="AJ74" s="29"/>
      <c r="AK74" s="29"/>
      <c r="AL74" s="29"/>
      <c r="AM74" s="29"/>
      <c r="AN74" s="30"/>
      <c r="AO74" s="29"/>
      <c r="AP74" s="29"/>
      <c r="AQ74" s="29"/>
      <c r="AR74" s="29"/>
      <c r="AS74" s="29"/>
      <c r="AT74" s="29"/>
      <c r="AU74" s="30"/>
      <c r="AV74" s="31"/>
      <c r="AY74" s="33"/>
      <c r="AZ74" s="33"/>
      <c r="BA74" s="33"/>
      <c r="BB74" s="30"/>
      <c r="BC74" s="31"/>
      <c r="BD74" s="356"/>
      <c r="BG74" s="356"/>
    </row>
    <row r="75" spans="2:59" s="164" customFormat="1" x14ac:dyDescent="0.25">
      <c r="B75" s="356"/>
      <c r="K75" s="356"/>
      <c r="L75" s="30"/>
      <c r="S75" s="30"/>
      <c r="Z75" s="30"/>
      <c r="AA75" s="29"/>
      <c r="AB75" s="29"/>
      <c r="AC75" s="29"/>
      <c r="AD75" s="29"/>
      <c r="AE75" s="29"/>
      <c r="AF75" s="29"/>
      <c r="AG75" s="30"/>
      <c r="AH75" s="29"/>
      <c r="AI75" s="29"/>
      <c r="AJ75" s="29"/>
      <c r="AK75" s="29"/>
      <c r="AL75" s="29"/>
      <c r="AM75" s="29"/>
      <c r="AN75" s="30"/>
      <c r="AO75" s="29"/>
      <c r="AP75" s="29"/>
      <c r="AQ75" s="29"/>
      <c r="AR75" s="29"/>
      <c r="AS75" s="29"/>
      <c r="AT75" s="29"/>
      <c r="AU75" s="30"/>
      <c r="AV75" s="31"/>
      <c r="AY75" s="33"/>
      <c r="AZ75" s="33"/>
      <c r="BA75" s="33"/>
      <c r="BB75" s="30"/>
      <c r="BC75" s="31"/>
      <c r="BD75" s="356"/>
      <c r="BG75" s="356"/>
    </row>
    <row r="76" spans="2:59" s="164" customFormat="1" x14ac:dyDescent="0.25">
      <c r="B76" s="356"/>
      <c r="K76" s="356"/>
      <c r="L76" s="30"/>
      <c r="S76" s="30"/>
      <c r="Z76" s="30"/>
      <c r="AA76" s="29"/>
      <c r="AB76" s="29"/>
      <c r="AC76" s="29"/>
      <c r="AD76" s="29"/>
      <c r="AE76" s="29"/>
      <c r="AF76" s="29"/>
      <c r="AG76" s="30"/>
      <c r="AH76" s="29"/>
      <c r="AI76" s="29"/>
      <c r="AJ76" s="29"/>
      <c r="AK76" s="29"/>
      <c r="AL76" s="29"/>
      <c r="AM76" s="29"/>
      <c r="AN76" s="30"/>
      <c r="AO76" s="29"/>
      <c r="AP76" s="29"/>
      <c r="AQ76" s="29"/>
      <c r="AR76" s="29"/>
      <c r="AS76" s="29"/>
      <c r="AT76" s="29"/>
      <c r="AU76" s="30"/>
      <c r="AV76" s="31"/>
      <c r="AY76" s="33"/>
      <c r="AZ76" s="33"/>
      <c r="BA76" s="33"/>
      <c r="BB76" s="30"/>
      <c r="BC76" s="31"/>
      <c r="BD76" s="356"/>
      <c r="BG76" s="356"/>
    </row>
    <row r="77" spans="2:59" s="164" customFormat="1" x14ac:dyDescent="0.25">
      <c r="B77" s="356"/>
      <c r="K77" s="356"/>
      <c r="L77" s="30"/>
      <c r="S77" s="30"/>
      <c r="Z77" s="30"/>
      <c r="AA77" s="29"/>
      <c r="AB77" s="29"/>
      <c r="AC77" s="29"/>
      <c r="AD77" s="29"/>
      <c r="AE77" s="29"/>
      <c r="AF77" s="29"/>
      <c r="AG77" s="30"/>
      <c r="AH77" s="29"/>
      <c r="AI77" s="29"/>
      <c r="AJ77" s="29"/>
      <c r="AK77" s="29"/>
      <c r="AL77" s="29"/>
      <c r="AM77" s="29"/>
      <c r="AN77" s="30"/>
      <c r="AO77" s="29"/>
      <c r="AP77" s="29"/>
      <c r="AQ77" s="29"/>
      <c r="AR77" s="29"/>
      <c r="AS77" s="29"/>
      <c r="AT77" s="29"/>
      <c r="AU77" s="30"/>
      <c r="AV77" s="31"/>
      <c r="AY77" s="33"/>
      <c r="AZ77" s="33"/>
      <c r="BA77" s="33"/>
      <c r="BB77" s="30"/>
      <c r="BC77" s="31"/>
      <c r="BD77" s="356"/>
      <c r="BG77" s="356"/>
    </row>
    <row r="78" spans="2:59" s="164" customFormat="1" x14ac:dyDescent="0.25">
      <c r="B78" s="356"/>
      <c r="K78" s="356"/>
      <c r="L78" s="30"/>
      <c r="S78" s="30"/>
      <c r="Z78" s="30"/>
      <c r="AA78" s="29"/>
      <c r="AB78" s="29"/>
      <c r="AC78" s="29"/>
      <c r="AD78" s="29"/>
      <c r="AE78" s="29"/>
      <c r="AF78" s="29"/>
      <c r="AG78" s="30"/>
      <c r="AH78" s="29"/>
      <c r="AI78" s="29"/>
      <c r="AJ78" s="29"/>
      <c r="AK78" s="29"/>
      <c r="AL78" s="29"/>
      <c r="AM78" s="29"/>
      <c r="AN78" s="30"/>
      <c r="AO78" s="29"/>
      <c r="AP78" s="29"/>
      <c r="AQ78" s="29"/>
      <c r="AR78" s="29"/>
      <c r="AS78" s="29"/>
      <c r="AT78" s="29"/>
      <c r="AU78" s="30"/>
      <c r="AV78" s="31"/>
      <c r="AY78" s="33"/>
      <c r="AZ78" s="33"/>
      <c r="BA78" s="33"/>
      <c r="BB78" s="30"/>
      <c r="BC78" s="31"/>
      <c r="BD78" s="356"/>
      <c r="BG78" s="356"/>
    </row>
    <row r="79" spans="2:59" s="164" customFormat="1" x14ac:dyDescent="0.25">
      <c r="B79" s="356"/>
      <c r="K79" s="356"/>
      <c r="L79" s="30"/>
      <c r="S79" s="30"/>
      <c r="Z79" s="30"/>
      <c r="AA79" s="29"/>
      <c r="AB79" s="29"/>
      <c r="AC79" s="29"/>
      <c r="AD79" s="29"/>
      <c r="AE79" s="29"/>
      <c r="AF79" s="29"/>
      <c r="AG79" s="30"/>
      <c r="AH79" s="29"/>
      <c r="AI79" s="29"/>
      <c r="AJ79" s="29"/>
      <c r="AK79" s="29"/>
      <c r="AL79" s="29"/>
      <c r="AM79" s="29"/>
      <c r="AN79" s="30"/>
      <c r="AO79" s="29"/>
      <c r="AP79" s="29"/>
      <c r="AQ79" s="29"/>
      <c r="AR79" s="29"/>
      <c r="AS79" s="29"/>
      <c r="AT79" s="29"/>
      <c r="AU79" s="30"/>
      <c r="AV79" s="31"/>
      <c r="AY79" s="33"/>
      <c r="AZ79" s="33"/>
      <c r="BA79" s="33"/>
      <c r="BB79" s="30"/>
      <c r="BC79" s="31"/>
      <c r="BD79" s="356"/>
      <c r="BG79" s="356"/>
    </row>
    <row r="80" spans="2:59" s="164" customFormat="1" x14ac:dyDescent="0.25">
      <c r="B80" s="356"/>
      <c r="K80" s="356"/>
      <c r="L80" s="30"/>
      <c r="S80" s="30"/>
      <c r="Z80" s="30"/>
      <c r="AA80" s="29"/>
      <c r="AB80" s="29"/>
      <c r="AC80" s="29"/>
      <c r="AD80" s="29"/>
      <c r="AE80" s="29"/>
      <c r="AF80" s="29"/>
      <c r="AG80" s="30"/>
      <c r="AH80" s="29"/>
      <c r="AI80" s="29"/>
      <c r="AJ80" s="29"/>
      <c r="AK80" s="29"/>
      <c r="AL80" s="29"/>
      <c r="AM80" s="29"/>
      <c r="AN80" s="30"/>
      <c r="AO80" s="29"/>
      <c r="AP80" s="29"/>
      <c r="AQ80" s="29"/>
      <c r="AR80" s="29"/>
      <c r="AS80" s="29"/>
      <c r="AT80" s="29"/>
      <c r="AU80" s="30"/>
      <c r="AV80" s="31"/>
      <c r="AY80" s="33"/>
      <c r="AZ80" s="33"/>
      <c r="BA80" s="33"/>
      <c r="BB80" s="30"/>
      <c r="BC80" s="31"/>
      <c r="BD80" s="356"/>
      <c r="BG80" s="356"/>
    </row>
    <row r="81" spans="2:59" s="164" customFormat="1" x14ac:dyDescent="0.25">
      <c r="B81" s="356"/>
      <c r="K81" s="356"/>
      <c r="L81" s="30"/>
      <c r="S81" s="30"/>
      <c r="Z81" s="30"/>
      <c r="AA81" s="29"/>
      <c r="AB81" s="29"/>
      <c r="AC81" s="29"/>
      <c r="AD81" s="29"/>
      <c r="AE81" s="29"/>
      <c r="AF81" s="29"/>
      <c r="AG81" s="30"/>
      <c r="AH81" s="29"/>
      <c r="AI81" s="29"/>
      <c r="AJ81" s="29"/>
      <c r="AK81" s="29"/>
      <c r="AL81" s="29"/>
      <c r="AM81" s="29"/>
      <c r="AN81" s="30"/>
      <c r="AO81" s="29"/>
      <c r="AP81" s="29"/>
      <c r="AQ81" s="29"/>
      <c r="AR81" s="29"/>
      <c r="AS81" s="29"/>
      <c r="AT81" s="29"/>
      <c r="AU81" s="30"/>
      <c r="AV81" s="31"/>
      <c r="AY81" s="33"/>
      <c r="AZ81" s="33"/>
      <c r="BA81" s="33"/>
      <c r="BB81" s="30"/>
      <c r="BC81" s="31"/>
      <c r="BD81" s="356"/>
      <c r="BG81" s="356"/>
    </row>
    <row r="82" spans="2:59" s="164" customFormat="1" x14ac:dyDescent="0.25">
      <c r="B82" s="356"/>
      <c r="K82" s="356"/>
      <c r="L82" s="30"/>
      <c r="S82" s="30"/>
      <c r="Z82" s="30"/>
      <c r="AA82" s="29"/>
      <c r="AB82" s="29"/>
      <c r="AC82" s="29"/>
      <c r="AD82" s="29"/>
      <c r="AE82" s="29"/>
      <c r="AF82" s="29"/>
      <c r="AG82" s="30"/>
      <c r="AH82" s="29"/>
      <c r="AI82" s="29"/>
      <c r="AJ82" s="29"/>
      <c r="AK82" s="29"/>
      <c r="AL82" s="29"/>
      <c r="AM82" s="29"/>
      <c r="AN82" s="30"/>
      <c r="AO82" s="29"/>
      <c r="AP82" s="29"/>
      <c r="AQ82" s="29"/>
      <c r="AR82" s="29"/>
      <c r="AS82" s="29"/>
      <c r="AT82" s="29"/>
      <c r="AU82" s="30"/>
      <c r="AV82" s="31"/>
      <c r="AY82" s="33"/>
      <c r="AZ82" s="33"/>
      <c r="BA82" s="33"/>
      <c r="BB82" s="30"/>
      <c r="BC82" s="31"/>
      <c r="BD82" s="356"/>
      <c r="BG82" s="356"/>
    </row>
    <row r="83" spans="2:59" s="164" customFormat="1" x14ac:dyDescent="0.25">
      <c r="B83" s="356"/>
      <c r="K83" s="356"/>
      <c r="L83" s="30"/>
      <c r="S83" s="30"/>
      <c r="Z83" s="30"/>
      <c r="AA83" s="29"/>
      <c r="AB83" s="29"/>
      <c r="AC83" s="29"/>
      <c r="AD83" s="29"/>
      <c r="AE83" s="29"/>
      <c r="AF83" s="29"/>
      <c r="AG83" s="30"/>
      <c r="AH83" s="29"/>
      <c r="AI83" s="29"/>
      <c r="AJ83" s="29"/>
      <c r="AK83" s="29"/>
      <c r="AL83" s="29"/>
      <c r="AM83" s="29"/>
      <c r="AN83" s="30"/>
      <c r="AO83" s="29"/>
      <c r="AP83" s="29"/>
      <c r="AQ83" s="29"/>
      <c r="AR83" s="29"/>
      <c r="AS83" s="29"/>
      <c r="AT83" s="29"/>
      <c r="AU83" s="30"/>
      <c r="AV83" s="31"/>
      <c r="AY83" s="33"/>
      <c r="AZ83" s="33"/>
      <c r="BA83" s="33"/>
      <c r="BB83" s="30"/>
      <c r="BC83" s="31"/>
      <c r="BD83" s="356"/>
      <c r="BG83" s="356"/>
    </row>
    <row r="84" spans="2:59" s="164" customFormat="1" x14ac:dyDescent="0.25">
      <c r="B84" s="356"/>
      <c r="K84" s="356"/>
      <c r="L84" s="30"/>
      <c r="S84" s="30"/>
      <c r="Z84" s="30"/>
      <c r="AA84" s="29"/>
      <c r="AB84" s="29"/>
      <c r="AC84" s="29"/>
      <c r="AD84" s="29"/>
      <c r="AE84" s="29"/>
      <c r="AF84" s="29"/>
      <c r="AG84" s="30"/>
      <c r="AH84" s="29"/>
      <c r="AI84" s="29"/>
      <c r="AJ84" s="29"/>
      <c r="AK84" s="29"/>
      <c r="AL84" s="29"/>
      <c r="AM84" s="29"/>
      <c r="AN84" s="30"/>
      <c r="AO84" s="29"/>
      <c r="AP84" s="29"/>
      <c r="AQ84" s="29"/>
      <c r="AR84" s="29"/>
      <c r="AS84" s="29"/>
      <c r="AT84" s="29"/>
      <c r="AU84" s="30"/>
      <c r="AV84" s="31"/>
      <c r="AY84" s="33"/>
      <c r="AZ84" s="33"/>
      <c r="BA84" s="33"/>
      <c r="BB84" s="30"/>
      <c r="BC84" s="31"/>
      <c r="BD84" s="356"/>
      <c r="BG84" s="356"/>
    </row>
    <row r="85" spans="2:59" s="164" customFormat="1" x14ac:dyDescent="0.25">
      <c r="B85" s="356"/>
      <c r="K85" s="356"/>
      <c r="L85" s="30"/>
      <c r="S85" s="30"/>
      <c r="Z85" s="30"/>
      <c r="AA85" s="29"/>
      <c r="AB85" s="29"/>
      <c r="AC85" s="29"/>
      <c r="AD85" s="29"/>
      <c r="AE85" s="29"/>
      <c r="AF85" s="29"/>
      <c r="AG85" s="30"/>
      <c r="AH85" s="29"/>
      <c r="AI85" s="29"/>
      <c r="AJ85" s="29"/>
      <c r="AK85" s="29"/>
      <c r="AL85" s="29"/>
      <c r="AM85" s="29"/>
      <c r="AN85" s="30"/>
      <c r="AO85" s="29"/>
      <c r="AP85" s="29"/>
      <c r="AQ85" s="29"/>
      <c r="AR85" s="29"/>
      <c r="AS85" s="29"/>
      <c r="AT85" s="29"/>
      <c r="AU85" s="30"/>
      <c r="AV85" s="31"/>
      <c r="AY85" s="33"/>
      <c r="AZ85" s="33"/>
      <c r="BA85" s="33"/>
      <c r="BB85" s="30"/>
      <c r="BC85" s="31"/>
      <c r="BD85" s="356"/>
      <c r="BG85" s="356"/>
    </row>
    <row r="86" spans="2:59" s="164" customFormat="1" x14ac:dyDescent="0.25">
      <c r="B86" s="356"/>
      <c r="K86" s="356"/>
      <c r="L86" s="30"/>
      <c r="S86" s="30"/>
      <c r="Z86" s="30"/>
      <c r="AA86" s="29"/>
      <c r="AB86" s="29"/>
      <c r="AC86" s="29"/>
      <c r="AD86" s="29"/>
      <c r="AE86" s="29"/>
      <c r="AF86" s="29"/>
      <c r="AG86" s="30"/>
      <c r="AH86" s="29"/>
      <c r="AI86" s="29"/>
      <c r="AJ86" s="29"/>
      <c r="AK86" s="29"/>
      <c r="AL86" s="29"/>
      <c r="AM86" s="29"/>
      <c r="AN86" s="30"/>
      <c r="AO86" s="29"/>
      <c r="AP86" s="29"/>
      <c r="AQ86" s="29"/>
      <c r="AR86" s="29"/>
      <c r="AS86" s="29"/>
      <c r="AT86" s="29"/>
      <c r="AU86" s="30"/>
      <c r="AV86" s="31"/>
      <c r="AY86" s="33"/>
      <c r="AZ86" s="33"/>
      <c r="BA86" s="33"/>
      <c r="BB86" s="30"/>
      <c r="BC86" s="31"/>
      <c r="BD86" s="356"/>
      <c r="BG86" s="356"/>
    </row>
    <row r="87" spans="2:59" s="164" customFormat="1" x14ac:dyDescent="0.25">
      <c r="B87" s="356"/>
      <c r="K87" s="356"/>
      <c r="L87" s="30"/>
      <c r="S87" s="30"/>
      <c r="Z87" s="30"/>
      <c r="AA87" s="29"/>
      <c r="AB87" s="29"/>
      <c r="AC87" s="29"/>
      <c r="AD87" s="29"/>
      <c r="AE87" s="29"/>
      <c r="AF87" s="29"/>
      <c r="AG87" s="30"/>
      <c r="AH87" s="29"/>
      <c r="AI87" s="29"/>
      <c r="AJ87" s="29"/>
      <c r="AK87" s="29"/>
      <c r="AL87" s="29"/>
      <c r="AM87" s="29"/>
      <c r="AN87" s="30"/>
      <c r="AO87" s="29"/>
      <c r="AP87" s="29"/>
      <c r="AQ87" s="29"/>
      <c r="AR87" s="29"/>
      <c r="AS87" s="29"/>
      <c r="AT87" s="29"/>
      <c r="AU87" s="30"/>
      <c r="AV87" s="31"/>
      <c r="AY87" s="33"/>
      <c r="AZ87" s="33"/>
      <c r="BA87" s="33"/>
      <c r="BB87" s="30"/>
      <c r="BC87" s="31"/>
      <c r="BD87" s="356"/>
      <c r="BG87" s="356"/>
    </row>
    <row r="88" spans="2:59" s="164" customFormat="1" x14ac:dyDescent="0.25">
      <c r="B88" s="356"/>
      <c r="K88" s="356"/>
      <c r="L88" s="30"/>
      <c r="S88" s="30"/>
      <c r="Z88" s="30"/>
      <c r="AA88" s="29"/>
      <c r="AB88" s="29"/>
      <c r="AC88" s="29"/>
      <c r="AD88" s="29"/>
      <c r="AE88" s="29"/>
      <c r="AF88" s="29"/>
      <c r="AG88" s="30"/>
      <c r="AH88" s="29"/>
      <c r="AI88" s="29"/>
      <c r="AJ88" s="29"/>
      <c r="AK88" s="29"/>
      <c r="AL88" s="29"/>
      <c r="AM88" s="29"/>
      <c r="AN88" s="30"/>
      <c r="AO88" s="29"/>
      <c r="AP88" s="29"/>
      <c r="AQ88" s="29"/>
      <c r="AR88" s="29"/>
      <c r="AS88" s="29"/>
      <c r="AT88" s="29"/>
      <c r="AU88" s="30"/>
      <c r="AV88" s="31"/>
      <c r="AY88" s="33"/>
      <c r="AZ88" s="33"/>
      <c r="BA88" s="33"/>
      <c r="BB88" s="30"/>
      <c r="BC88" s="31"/>
      <c r="BD88" s="356"/>
      <c r="BG88" s="356"/>
    </row>
    <row r="89" spans="2:59" s="164" customFormat="1" x14ac:dyDescent="0.25">
      <c r="B89" s="356"/>
      <c r="K89" s="356"/>
      <c r="L89" s="30"/>
      <c r="S89" s="30"/>
      <c r="Z89" s="30"/>
      <c r="AA89" s="29"/>
      <c r="AB89" s="29"/>
      <c r="AC89" s="29"/>
      <c r="AD89" s="29"/>
      <c r="AE89" s="29"/>
      <c r="AF89" s="29"/>
      <c r="AG89" s="30"/>
      <c r="AH89" s="29"/>
      <c r="AI89" s="29"/>
      <c r="AJ89" s="29"/>
      <c r="AK89" s="29"/>
      <c r="AL89" s="29"/>
      <c r="AM89" s="29"/>
      <c r="AN89" s="30"/>
      <c r="AO89" s="29"/>
      <c r="AP89" s="29"/>
      <c r="AQ89" s="29"/>
      <c r="AR89" s="29"/>
      <c r="AS89" s="29"/>
      <c r="AT89" s="29"/>
      <c r="AU89" s="30"/>
      <c r="AV89" s="31"/>
      <c r="AY89" s="33"/>
      <c r="AZ89" s="33"/>
      <c r="BA89" s="33"/>
      <c r="BB89" s="30"/>
      <c r="BC89" s="31"/>
      <c r="BD89" s="356"/>
      <c r="BG89" s="356"/>
    </row>
    <row r="90" spans="2:59" s="164" customFormat="1" x14ac:dyDescent="0.25">
      <c r="B90" s="356"/>
      <c r="K90" s="356"/>
      <c r="L90" s="30"/>
      <c r="S90" s="30"/>
      <c r="Z90" s="30"/>
      <c r="AA90" s="29"/>
      <c r="AB90" s="29"/>
      <c r="AC90" s="29"/>
      <c r="AD90" s="29"/>
      <c r="AE90" s="29"/>
      <c r="AF90" s="29"/>
      <c r="AG90" s="30"/>
      <c r="AH90" s="29"/>
      <c r="AI90" s="29"/>
      <c r="AJ90" s="29"/>
      <c r="AK90" s="29"/>
      <c r="AL90" s="29"/>
      <c r="AM90" s="29"/>
      <c r="AN90" s="30"/>
      <c r="AO90" s="29"/>
      <c r="AP90" s="29"/>
      <c r="AQ90" s="29"/>
      <c r="AR90" s="29"/>
      <c r="AS90" s="29"/>
      <c r="AT90" s="29"/>
      <c r="AU90" s="30"/>
      <c r="AV90" s="31"/>
      <c r="AY90" s="33"/>
      <c r="AZ90" s="33"/>
      <c r="BA90" s="33"/>
      <c r="BB90" s="30"/>
      <c r="BC90" s="31"/>
      <c r="BD90" s="356"/>
      <c r="BG90" s="356"/>
    </row>
    <row r="91" spans="2:59" s="164" customFormat="1" x14ac:dyDescent="0.25">
      <c r="B91" s="356"/>
      <c r="K91" s="356"/>
      <c r="L91" s="30"/>
      <c r="S91" s="30"/>
      <c r="Z91" s="30"/>
      <c r="AA91" s="29"/>
      <c r="AB91" s="29"/>
      <c r="AC91" s="29"/>
      <c r="AD91" s="29"/>
      <c r="AE91" s="29"/>
      <c r="AF91" s="29"/>
      <c r="AG91" s="30"/>
      <c r="AH91" s="29"/>
      <c r="AI91" s="29"/>
      <c r="AJ91" s="29"/>
      <c r="AK91" s="29"/>
      <c r="AL91" s="29"/>
      <c r="AM91" s="29"/>
      <c r="AN91" s="30"/>
      <c r="AO91" s="29"/>
      <c r="AP91" s="29"/>
      <c r="AQ91" s="29"/>
      <c r="AR91" s="29"/>
      <c r="AS91" s="29"/>
      <c r="AT91" s="29"/>
      <c r="AU91" s="30"/>
      <c r="AV91" s="31"/>
      <c r="AY91" s="33"/>
      <c r="AZ91" s="33"/>
      <c r="BA91" s="33"/>
      <c r="BB91" s="30"/>
      <c r="BC91" s="31"/>
      <c r="BD91" s="356"/>
      <c r="BG91" s="356"/>
    </row>
    <row r="92" spans="2:59" s="164" customFormat="1" x14ac:dyDescent="0.25">
      <c r="B92" s="356"/>
      <c r="K92" s="356"/>
      <c r="L92" s="30"/>
      <c r="S92" s="30"/>
      <c r="Z92" s="30"/>
      <c r="AA92" s="29"/>
      <c r="AB92" s="29"/>
      <c r="AC92" s="29"/>
      <c r="AD92" s="29"/>
      <c r="AE92" s="29"/>
      <c r="AF92" s="29"/>
      <c r="AG92" s="30"/>
      <c r="AH92" s="29"/>
      <c r="AI92" s="29"/>
      <c r="AJ92" s="29"/>
      <c r="AK92" s="29"/>
      <c r="AL92" s="29"/>
      <c r="AM92" s="29"/>
      <c r="AN92" s="30"/>
      <c r="AO92" s="29"/>
      <c r="AP92" s="29"/>
      <c r="AQ92" s="29"/>
      <c r="AR92" s="29"/>
      <c r="AS92" s="29"/>
      <c r="AT92" s="29"/>
      <c r="AU92" s="30"/>
      <c r="AV92" s="31"/>
      <c r="AY92" s="33"/>
      <c r="AZ92" s="33"/>
      <c r="BA92" s="33"/>
      <c r="BB92" s="30"/>
      <c r="BC92" s="31"/>
      <c r="BD92" s="356"/>
      <c r="BG92" s="356"/>
    </row>
    <row r="93" spans="2:59" s="164" customFormat="1" x14ac:dyDescent="0.25">
      <c r="B93" s="356"/>
      <c r="K93" s="356"/>
      <c r="L93" s="30"/>
      <c r="S93" s="30"/>
      <c r="Z93" s="30"/>
      <c r="AA93" s="29"/>
      <c r="AB93" s="29"/>
      <c r="AC93" s="29"/>
      <c r="AD93" s="29"/>
      <c r="AE93" s="29"/>
      <c r="AF93" s="29"/>
      <c r="AG93" s="30"/>
      <c r="AH93" s="29"/>
      <c r="AI93" s="29"/>
      <c r="AJ93" s="29"/>
      <c r="AK93" s="29"/>
      <c r="AL93" s="29"/>
      <c r="AM93" s="29"/>
      <c r="AN93" s="30"/>
      <c r="AO93" s="29"/>
      <c r="AP93" s="29"/>
      <c r="AQ93" s="29"/>
      <c r="AR93" s="29"/>
      <c r="AS93" s="29"/>
      <c r="AT93" s="29"/>
      <c r="AU93" s="30"/>
      <c r="AV93" s="31"/>
      <c r="AY93" s="33"/>
      <c r="AZ93" s="33"/>
      <c r="BA93" s="33"/>
      <c r="BB93" s="30"/>
      <c r="BC93" s="31"/>
      <c r="BD93" s="356"/>
      <c r="BG93" s="356"/>
    </row>
    <row r="94" spans="2:59" s="164" customFormat="1" x14ac:dyDescent="0.25">
      <c r="B94" s="356"/>
      <c r="K94" s="356"/>
      <c r="L94" s="30"/>
      <c r="S94" s="30"/>
      <c r="Z94" s="30"/>
      <c r="AA94" s="29"/>
      <c r="AB94" s="29"/>
      <c r="AC94" s="29"/>
      <c r="AD94" s="29"/>
      <c r="AE94" s="29"/>
      <c r="AF94" s="29"/>
      <c r="AG94" s="30"/>
      <c r="AH94" s="29"/>
      <c r="AI94" s="29"/>
      <c r="AJ94" s="29"/>
      <c r="AK94" s="29"/>
      <c r="AL94" s="29"/>
      <c r="AM94" s="29"/>
      <c r="AN94" s="30"/>
      <c r="AO94" s="29"/>
      <c r="AP94" s="29"/>
      <c r="AQ94" s="29"/>
      <c r="AR94" s="29"/>
      <c r="AS94" s="29"/>
      <c r="AT94" s="29"/>
      <c r="AU94" s="30"/>
      <c r="AV94" s="31"/>
      <c r="AY94" s="33"/>
      <c r="AZ94" s="33"/>
      <c r="BA94" s="33"/>
      <c r="BB94" s="30"/>
      <c r="BC94" s="31"/>
      <c r="BD94" s="356"/>
      <c r="BG94" s="356"/>
    </row>
    <row r="95" spans="2:59" s="164" customFormat="1" x14ac:dyDescent="0.25">
      <c r="B95" s="356"/>
      <c r="K95" s="356"/>
      <c r="L95" s="30"/>
      <c r="S95" s="30"/>
      <c r="Z95" s="30"/>
      <c r="AA95" s="29"/>
      <c r="AB95" s="29"/>
      <c r="AC95" s="29"/>
      <c r="AD95" s="29"/>
      <c r="AE95" s="29"/>
      <c r="AF95" s="29"/>
      <c r="AG95" s="30"/>
      <c r="AH95" s="29"/>
      <c r="AI95" s="29"/>
      <c r="AJ95" s="29"/>
      <c r="AK95" s="29"/>
      <c r="AL95" s="29"/>
      <c r="AM95" s="29"/>
      <c r="AN95" s="30"/>
      <c r="AO95" s="29"/>
      <c r="AP95" s="29"/>
      <c r="AQ95" s="29"/>
      <c r="AR95" s="29"/>
      <c r="AS95" s="29"/>
      <c r="AT95" s="29"/>
      <c r="AU95" s="30"/>
      <c r="AV95" s="31"/>
      <c r="AY95" s="33"/>
      <c r="AZ95" s="33"/>
      <c r="BA95" s="33"/>
      <c r="BB95" s="30"/>
      <c r="BC95" s="31"/>
      <c r="BD95" s="356"/>
      <c r="BG95" s="356"/>
    </row>
    <row r="96" spans="2:59" s="164" customFormat="1" x14ac:dyDescent="0.25">
      <c r="B96" s="356"/>
      <c r="K96" s="356"/>
      <c r="L96" s="30"/>
      <c r="S96" s="30"/>
      <c r="Z96" s="30"/>
      <c r="AA96" s="29"/>
      <c r="AB96" s="29"/>
      <c r="AC96" s="29"/>
      <c r="AD96" s="29"/>
      <c r="AE96" s="29"/>
      <c r="AF96" s="29"/>
      <c r="AG96" s="30"/>
      <c r="AH96" s="29"/>
      <c r="AI96" s="29"/>
      <c r="AJ96" s="29"/>
      <c r="AK96" s="29"/>
      <c r="AL96" s="29"/>
      <c r="AM96" s="29"/>
      <c r="AN96" s="30"/>
      <c r="AO96" s="29"/>
      <c r="AP96" s="29"/>
      <c r="AQ96" s="29"/>
      <c r="AR96" s="29"/>
      <c r="AS96" s="29"/>
      <c r="AT96" s="29"/>
      <c r="AU96" s="30"/>
      <c r="AV96" s="31"/>
      <c r="AY96" s="33"/>
      <c r="AZ96" s="33"/>
      <c r="BA96" s="33"/>
      <c r="BB96" s="30"/>
      <c r="BC96" s="31"/>
      <c r="BD96" s="356"/>
      <c r="BG96" s="356"/>
    </row>
    <row r="97" spans="2:59" s="164" customFormat="1" x14ac:dyDescent="0.25">
      <c r="B97" s="356"/>
      <c r="K97" s="356"/>
      <c r="L97" s="30"/>
      <c r="S97" s="30"/>
      <c r="Z97" s="30"/>
      <c r="AA97" s="29"/>
      <c r="AB97" s="29"/>
      <c r="AC97" s="29"/>
      <c r="AD97" s="29"/>
      <c r="AE97" s="29"/>
      <c r="AF97" s="29"/>
      <c r="AG97" s="30"/>
      <c r="AH97" s="29"/>
      <c r="AI97" s="29"/>
      <c r="AJ97" s="29"/>
      <c r="AK97" s="29"/>
      <c r="AL97" s="29"/>
      <c r="AM97" s="29"/>
      <c r="AN97" s="30"/>
      <c r="AO97" s="29"/>
      <c r="AP97" s="29"/>
      <c r="AQ97" s="29"/>
      <c r="AR97" s="29"/>
      <c r="AS97" s="29"/>
      <c r="AT97" s="29"/>
      <c r="AU97" s="30"/>
      <c r="AV97" s="31"/>
      <c r="AY97" s="33"/>
      <c r="AZ97" s="33"/>
      <c r="BA97" s="33"/>
      <c r="BB97" s="30"/>
      <c r="BC97" s="31"/>
      <c r="BD97" s="356"/>
      <c r="BG97" s="356"/>
    </row>
    <row r="98" spans="2:59" s="164" customFormat="1" x14ac:dyDescent="0.25">
      <c r="B98" s="356"/>
      <c r="K98" s="356"/>
      <c r="L98" s="30"/>
      <c r="S98" s="30"/>
      <c r="Z98" s="30"/>
      <c r="AA98" s="29"/>
      <c r="AB98" s="29"/>
      <c r="AC98" s="29"/>
      <c r="AD98" s="29"/>
      <c r="AE98" s="29"/>
      <c r="AF98" s="29"/>
      <c r="AG98" s="30"/>
      <c r="AH98" s="29"/>
      <c r="AI98" s="29"/>
      <c r="AJ98" s="29"/>
      <c r="AK98" s="29"/>
      <c r="AL98" s="29"/>
      <c r="AM98" s="29"/>
      <c r="AN98" s="30"/>
      <c r="AO98" s="29"/>
      <c r="AP98" s="29"/>
      <c r="AQ98" s="29"/>
      <c r="AR98" s="29"/>
      <c r="AS98" s="29"/>
      <c r="AT98" s="29"/>
      <c r="AU98" s="30"/>
      <c r="AV98" s="31"/>
      <c r="AY98" s="33"/>
      <c r="AZ98" s="33"/>
      <c r="BA98" s="33"/>
      <c r="BB98" s="30"/>
      <c r="BC98" s="31"/>
      <c r="BD98" s="356"/>
      <c r="BG98" s="356"/>
    </row>
    <row r="99" spans="2:59" s="164" customFormat="1" x14ac:dyDescent="0.25">
      <c r="B99" s="356"/>
      <c r="K99" s="356"/>
      <c r="L99" s="30"/>
      <c r="S99" s="30"/>
      <c r="Z99" s="30"/>
      <c r="AA99" s="29"/>
      <c r="AB99" s="29"/>
      <c r="AC99" s="29"/>
      <c r="AD99" s="29"/>
      <c r="AE99" s="29"/>
      <c r="AF99" s="29"/>
      <c r="AG99" s="30"/>
      <c r="AH99" s="29"/>
      <c r="AI99" s="29"/>
      <c r="AJ99" s="29"/>
      <c r="AK99" s="29"/>
      <c r="AL99" s="29"/>
      <c r="AM99" s="29"/>
      <c r="AN99" s="30"/>
      <c r="AO99" s="29"/>
      <c r="AP99" s="29"/>
      <c r="AQ99" s="29"/>
      <c r="AR99" s="29"/>
      <c r="AS99" s="29"/>
      <c r="AT99" s="29"/>
      <c r="AU99" s="30"/>
      <c r="AV99" s="31"/>
      <c r="AY99" s="33"/>
      <c r="AZ99" s="33"/>
      <c r="BA99" s="33"/>
      <c r="BB99" s="30"/>
      <c r="BC99" s="31"/>
      <c r="BD99" s="356"/>
      <c r="BG99" s="356"/>
    </row>
    <row r="100" spans="2:59" s="164" customFormat="1" x14ac:dyDescent="0.25">
      <c r="B100" s="356"/>
      <c r="K100" s="356"/>
      <c r="L100" s="30"/>
      <c r="S100" s="30"/>
      <c r="Z100" s="30"/>
      <c r="AA100" s="29"/>
      <c r="AB100" s="29"/>
      <c r="AC100" s="29"/>
      <c r="AD100" s="29"/>
      <c r="AE100" s="29"/>
      <c r="AF100" s="29"/>
      <c r="AG100" s="30"/>
      <c r="AH100" s="29"/>
      <c r="AI100" s="29"/>
      <c r="AJ100" s="29"/>
      <c r="AK100" s="29"/>
      <c r="AL100" s="29"/>
      <c r="AM100" s="29"/>
      <c r="AN100" s="30"/>
      <c r="AO100" s="29"/>
      <c r="AP100" s="29"/>
      <c r="AQ100" s="29"/>
      <c r="AR100" s="29"/>
      <c r="AS100" s="29"/>
      <c r="AT100" s="29"/>
      <c r="AU100" s="30"/>
      <c r="AV100" s="31"/>
      <c r="AY100" s="33"/>
      <c r="AZ100" s="33"/>
      <c r="BA100" s="33"/>
      <c r="BB100" s="30"/>
      <c r="BC100" s="31"/>
      <c r="BD100" s="356"/>
      <c r="BG100" s="356"/>
    </row>
    <row r="101" spans="2:59" s="164" customFormat="1" x14ac:dyDescent="0.25">
      <c r="B101" s="356"/>
      <c r="K101" s="356"/>
      <c r="L101" s="30"/>
      <c r="S101" s="30"/>
      <c r="Z101" s="30"/>
      <c r="AA101" s="29"/>
      <c r="AB101" s="29"/>
      <c r="AC101" s="29"/>
      <c r="AD101" s="29"/>
      <c r="AE101" s="29"/>
      <c r="AF101" s="29"/>
      <c r="AG101" s="30"/>
      <c r="AH101" s="29"/>
      <c r="AI101" s="29"/>
      <c r="AJ101" s="29"/>
      <c r="AK101" s="29"/>
      <c r="AL101" s="29"/>
      <c r="AM101" s="29"/>
      <c r="AN101" s="30"/>
      <c r="AO101" s="29"/>
      <c r="AP101" s="29"/>
      <c r="AQ101" s="29"/>
      <c r="AR101" s="29"/>
      <c r="AS101" s="29"/>
      <c r="AT101" s="29"/>
      <c r="AU101" s="30"/>
      <c r="AV101" s="31"/>
      <c r="AY101" s="33"/>
      <c r="AZ101" s="33"/>
      <c r="BA101" s="33"/>
      <c r="BB101" s="30"/>
      <c r="BC101" s="31"/>
      <c r="BD101" s="356"/>
      <c r="BG101" s="356"/>
    </row>
    <row r="102" spans="2:59" s="164" customFormat="1" x14ac:dyDescent="0.25">
      <c r="B102" s="356"/>
      <c r="K102" s="356"/>
      <c r="L102" s="30"/>
      <c r="S102" s="30"/>
      <c r="Z102" s="30"/>
      <c r="AA102" s="29"/>
      <c r="AB102" s="29"/>
      <c r="AC102" s="29"/>
      <c r="AD102" s="29"/>
      <c r="AE102" s="29"/>
      <c r="AF102" s="29"/>
      <c r="AG102" s="30"/>
      <c r="AH102" s="29"/>
      <c r="AI102" s="29"/>
      <c r="AJ102" s="29"/>
      <c r="AK102" s="29"/>
      <c r="AL102" s="29"/>
      <c r="AM102" s="29"/>
      <c r="AN102" s="30"/>
      <c r="AO102" s="29"/>
      <c r="AP102" s="29"/>
      <c r="AQ102" s="29"/>
      <c r="AR102" s="29"/>
      <c r="AS102" s="29"/>
      <c r="AT102" s="29"/>
      <c r="AU102" s="30"/>
      <c r="AV102" s="31"/>
      <c r="AY102" s="33"/>
      <c r="AZ102" s="33"/>
      <c r="BA102" s="33"/>
      <c r="BB102" s="30"/>
      <c r="BC102" s="31"/>
      <c r="BD102" s="356"/>
      <c r="BG102" s="356"/>
    </row>
    <row r="103" spans="2:59" s="164" customFormat="1" x14ac:dyDescent="0.25">
      <c r="B103" s="356"/>
      <c r="K103" s="356"/>
      <c r="L103" s="30"/>
      <c r="S103" s="30"/>
      <c r="Z103" s="30"/>
      <c r="AA103" s="29"/>
      <c r="AB103" s="29"/>
      <c r="AC103" s="29"/>
      <c r="AD103" s="29"/>
      <c r="AE103" s="29"/>
      <c r="AF103" s="29"/>
      <c r="AG103" s="30"/>
      <c r="AH103" s="29"/>
      <c r="AI103" s="29"/>
      <c r="AJ103" s="29"/>
      <c r="AK103" s="29"/>
      <c r="AL103" s="29"/>
      <c r="AM103" s="29"/>
      <c r="AN103" s="30"/>
      <c r="AO103" s="29"/>
      <c r="AP103" s="29"/>
      <c r="AQ103" s="29"/>
      <c r="AR103" s="29"/>
      <c r="AS103" s="29"/>
      <c r="AT103" s="29"/>
      <c r="AU103" s="30"/>
      <c r="AV103" s="31"/>
      <c r="AY103" s="33"/>
      <c r="AZ103" s="33"/>
      <c r="BA103" s="33"/>
      <c r="BB103" s="30"/>
      <c r="BC103" s="31"/>
      <c r="BD103" s="356"/>
      <c r="BG103" s="356"/>
    </row>
    <row r="104" spans="2:59" s="164" customFormat="1" x14ac:dyDescent="0.25">
      <c r="B104" s="356"/>
      <c r="K104" s="356"/>
      <c r="L104" s="30"/>
      <c r="S104" s="30"/>
      <c r="Z104" s="30"/>
      <c r="AA104" s="29"/>
      <c r="AB104" s="29"/>
      <c r="AC104" s="29"/>
      <c r="AD104" s="29"/>
      <c r="AE104" s="29"/>
      <c r="AF104" s="29"/>
      <c r="AG104" s="30"/>
      <c r="AH104" s="29"/>
      <c r="AI104" s="29"/>
      <c r="AJ104" s="29"/>
      <c r="AK104" s="29"/>
      <c r="AL104" s="29"/>
      <c r="AM104" s="29"/>
      <c r="AN104" s="30"/>
      <c r="AO104" s="29"/>
      <c r="AP104" s="29"/>
      <c r="AQ104" s="29"/>
      <c r="AR104" s="29"/>
      <c r="AS104" s="29"/>
      <c r="AT104" s="29"/>
      <c r="AU104" s="30"/>
      <c r="AV104" s="31"/>
      <c r="AY104" s="33"/>
      <c r="AZ104" s="33"/>
      <c r="BA104" s="33"/>
      <c r="BB104" s="30"/>
      <c r="BC104" s="31"/>
      <c r="BD104" s="356"/>
      <c r="BG104" s="356"/>
    </row>
    <row r="105" spans="2:59" s="164" customFormat="1" x14ac:dyDescent="0.25">
      <c r="B105" s="356"/>
      <c r="K105" s="356"/>
      <c r="L105" s="30"/>
      <c r="S105" s="30"/>
      <c r="Z105" s="30"/>
      <c r="AA105" s="29"/>
      <c r="AB105" s="29"/>
      <c r="AC105" s="29"/>
      <c r="AD105" s="29"/>
      <c r="AE105" s="29"/>
      <c r="AF105" s="29"/>
      <c r="AG105" s="30"/>
      <c r="AH105" s="29"/>
      <c r="AI105" s="29"/>
      <c r="AJ105" s="29"/>
      <c r="AK105" s="29"/>
      <c r="AL105" s="29"/>
      <c r="AM105" s="29"/>
      <c r="AN105" s="30"/>
      <c r="AO105" s="29"/>
      <c r="AP105" s="29"/>
      <c r="AQ105" s="29"/>
      <c r="AR105" s="29"/>
      <c r="AS105" s="29"/>
      <c r="AT105" s="29"/>
      <c r="AU105" s="30"/>
      <c r="AV105" s="31"/>
      <c r="AY105" s="33"/>
      <c r="AZ105" s="33"/>
      <c r="BA105" s="33"/>
      <c r="BB105" s="30"/>
      <c r="BC105" s="31"/>
      <c r="BD105" s="356"/>
      <c r="BG105" s="356"/>
    </row>
    <row r="106" spans="2:59" s="164" customFormat="1" x14ac:dyDescent="0.25">
      <c r="B106" s="356"/>
      <c r="K106" s="356"/>
      <c r="L106" s="30"/>
      <c r="S106" s="30"/>
      <c r="Z106" s="30"/>
      <c r="AA106" s="29"/>
      <c r="AB106" s="29"/>
      <c r="AC106" s="29"/>
      <c r="AD106" s="29"/>
      <c r="AE106" s="29"/>
      <c r="AF106" s="29"/>
      <c r="AG106" s="30"/>
      <c r="AH106" s="29"/>
      <c r="AI106" s="29"/>
      <c r="AJ106" s="29"/>
      <c r="AK106" s="29"/>
      <c r="AL106" s="29"/>
      <c r="AM106" s="29"/>
      <c r="AN106" s="30"/>
      <c r="AO106" s="29"/>
      <c r="AP106" s="29"/>
      <c r="AQ106" s="29"/>
      <c r="AR106" s="29"/>
      <c r="AS106" s="29"/>
      <c r="AT106" s="29"/>
      <c r="AU106" s="30"/>
      <c r="AV106" s="31"/>
      <c r="AY106" s="33"/>
      <c r="AZ106" s="33"/>
      <c r="BA106" s="33"/>
      <c r="BB106" s="30"/>
      <c r="BC106" s="31"/>
      <c r="BD106" s="356"/>
      <c r="BG106" s="356"/>
    </row>
    <row r="107" spans="2:59" s="164" customFormat="1" x14ac:dyDescent="0.25">
      <c r="B107" s="356"/>
      <c r="K107" s="356"/>
      <c r="L107" s="30"/>
      <c r="S107" s="30"/>
      <c r="Z107" s="30"/>
      <c r="AA107" s="29"/>
      <c r="AB107" s="29"/>
      <c r="AC107" s="29"/>
      <c r="AD107" s="29"/>
      <c r="AE107" s="29"/>
      <c r="AF107" s="29"/>
      <c r="AG107" s="30"/>
      <c r="AH107" s="29"/>
      <c r="AI107" s="29"/>
      <c r="AJ107" s="29"/>
      <c r="AK107" s="29"/>
      <c r="AL107" s="29"/>
      <c r="AM107" s="29"/>
      <c r="AN107" s="30"/>
      <c r="AO107" s="29"/>
      <c r="AP107" s="29"/>
      <c r="AQ107" s="29"/>
      <c r="AR107" s="29"/>
      <c r="AS107" s="29"/>
      <c r="AT107" s="29"/>
      <c r="AU107" s="30"/>
      <c r="AV107" s="31"/>
      <c r="AY107" s="33"/>
      <c r="AZ107" s="33"/>
      <c r="BA107" s="33"/>
      <c r="BB107" s="30"/>
      <c r="BC107" s="31"/>
      <c r="BD107" s="356"/>
      <c r="BG107" s="356"/>
    </row>
    <row r="108" spans="2:59" s="164" customFormat="1" x14ac:dyDescent="0.25">
      <c r="B108" s="356"/>
      <c r="K108" s="356"/>
      <c r="L108" s="30"/>
      <c r="S108" s="30"/>
      <c r="Z108" s="30"/>
      <c r="AA108" s="29"/>
      <c r="AB108" s="29"/>
      <c r="AC108" s="29"/>
      <c r="AD108" s="29"/>
      <c r="AE108" s="29"/>
      <c r="AF108" s="29"/>
      <c r="AG108" s="30"/>
      <c r="AH108" s="29"/>
      <c r="AI108" s="29"/>
      <c r="AJ108" s="29"/>
      <c r="AK108" s="29"/>
      <c r="AL108" s="29"/>
      <c r="AM108" s="29"/>
      <c r="AN108" s="30"/>
      <c r="AO108" s="29"/>
      <c r="AP108" s="29"/>
      <c r="AQ108" s="29"/>
      <c r="AR108" s="29"/>
      <c r="AS108" s="29"/>
      <c r="AT108" s="29"/>
      <c r="AU108" s="30"/>
      <c r="AV108" s="31"/>
      <c r="AY108" s="33"/>
      <c r="AZ108" s="33"/>
      <c r="BA108" s="33"/>
      <c r="BB108" s="30"/>
      <c r="BC108" s="31"/>
      <c r="BD108" s="356"/>
      <c r="BG108" s="356"/>
    </row>
    <row r="109" spans="2:59" s="164" customFormat="1" x14ac:dyDescent="0.25">
      <c r="B109" s="356"/>
      <c r="K109" s="356"/>
      <c r="L109" s="30"/>
      <c r="S109" s="30"/>
      <c r="Z109" s="30"/>
      <c r="AA109" s="29"/>
      <c r="AB109" s="29"/>
      <c r="AC109" s="29"/>
      <c r="AD109" s="29"/>
      <c r="AE109" s="29"/>
      <c r="AF109" s="29"/>
      <c r="AG109" s="30"/>
      <c r="AH109" s="29"/>
      <c r="AI109" s="29"/>
      <c r="AJ109" s="29"/>
      <c r="AK109" s="29"/>
      <c r="AL109" s="29"/>
      <c r="AM109" s="29"/>
      <c r="AN109" s="30"/>
      <c r="AO109" s="29"/>
      <c r="AP109" s="29"/>
      <c r="AQ109" s="29"/>
      <c r="AR109" s="29"/>
      <c r="AS109" s="29"/>
      <c r="AT109" s="29"/>
      <c r="AU109" s="30"/>
      <c r="AV109" s="31"/>
      <c r="AY109" s="33"/>
      <c r="AZ109" s="33"/>
      <c r="BA109" s="33"/>
      <c r="BB109" s="30"/>
      <c r="BC109" s="31"/>
      <c r="BD109" s="356"/>
      <c r="BG109" s="356"/>
    </row>
    <row r="110" spans="2:59" s="164" customFormat="1" x14ac:dyDescent="0.25">
      <c r="B110" s="356"/>
      <c r="K110" s="356"/>
      <c r="L110" s="30"/>
      <c r="S110" s="30"/>
      <c r="Z110" s="30"/>
      <c r="AA110" s="29"/>
      <c r="AB110" s="29"/>
      <c r="AC110" s="29"/>
      <c r="AD110" s="29"/>
      <c r="AE110" s="29"/>
      <c r="AF110" s="29"/>
      <c r="AG110" s="30"/>
      <c r="AH110" s="29"/>
      <c r="AI110" s="29"/>
      <c r="AJ110" s="29"/>
      <c r="AK110" s="29"/>
      <c r="AL110" s="29"/>
      <c r="AM110" s="29"/>
      <c r="AN110" s="30"/>
      <c r="AO110" s="29"/>
      <c r="AP110" s="29"/>
      <c r="AQ110" s="29"/>
      <c r="AR110" s="29"/>
      <c r="AS110" s="29"/>
      <c r="AT110" s="29"/>
      <c r="AU110" s="30"/>
      <c r="AV110" s="31"/>
      <c r="AY110" s="33"/>
      <c r="AZ110" s="33"/>
      <c r="BA110" s="33"/>
      <c r="BB110" s="30"/>
      <c r="BC110" s="31"/>
      <c r="BD110" s="356"/>
      <c r="BG110" s="356"/>
    </row>
    <row r="111" spans="2:59" s="164" customFormat="1" x14ac:dyDescent="0.25">
      <c r="B111" s="356"/>
      <c r="K111" s="356"/>
      <c r="L111" s="30"/>
      <c r="S111" s="30"/>
      <c r="Z111" s="30"/>
      <c r="AA111" s="29"/>
      <c r="AB111" s="29"/>
      <c r="AC111" s="29"/>
      <c r="AD111" s="29"/>
      <c r="AE111" s="29"/>
      <c r="AF111" s="29"/>
      <c r="AG111" s="30"/>
      <c r="AH111" s="29"/>
      <c r="AI111" s="29"/>
      <c r="AJ111" s="29"/>
      <c r="AK111" s="29"/>
      <c r="AL111" s="29"/>
      <c r="AM111" s="29"/>
      <c r="AN111" s="30"/>
      <c r="AO111" s="29"/>
      <c r="AP111" s="29"/>
      <c r="AQ111" s="29"/>
      <c r="AR111" s="29"/>
      <c r="AS111" s="29"/>
      <c r="AT111" s="29"/>
      <c r="AU111" s="30"/>
      <c r="AV111" s="31"/>
      <c r="AY111" s="33"/>
      <c r="AZ111" s="33"/>
      <c r="BA111" s="33"/>
      <c r="BB111" s="30"/>
      <c r="BC111" s="31"/>
      <c r="BD111" s="356"/>
      <c r="BG111" s="356"/>
    </row>
    <row r="112" spans="2:59" s="164" customFormat="1" x14ac:dyDescent="0.25">
      <c r="B112" s="356"/>
      <c r="K112" s="356"/>
      <c r="L112" s="30"/>
      <c r="S112" s="30"/>
      <c r="Z112" s="30"/>
      <c r="AA112" s="29"/>
      <c r="AB112" s="29"/>
      <c r="AC112" s="29"/>
      <c r="AD112" s="29"/>
      <c r="AE112" s="29"/>
      <c r="AF112" s="29"/>
      <c r="AG112" s="30"/>
      <c r="AH112" s="29"/>
      <c r="AI112" s="29"/>
      <c r="AJ112" s="29"/>
      <c r="AK112" s="29"/>
      <c r="AL112" s="29"/>
      <c r="AM112" s="29"/>
      <c r="AN112" s="30"/>
      <c r="AO112" s="29"/>
      <c r="AP112" s="29"/>
      <c r="AQ112" s="29"/>
      <c r="AR112" s="29"/>
      <c r="AS112" s="29"/>
      <c r="AT112" s="29"/>
      <c r="AU112" s="30"/>
      <c r="AV112" s="31"/>
      <c r="AY112" s="33"/>
      <c r="AZ112" s="33"/>
      <c r="BA112" s="33"/>
      <c r="BB112" s="30"/>
      <c r="BC112" s="31"/>
      <c r="BD112" s="356"/>
      <c r="BG112" s="356"/>
    </row>
    <row r="113" spans="2:59" s="164" customFormat="1" x14ac:dyDescent="0.25">
      <c r="B113" s="356"/>
      <c r="K113" s="356"/>
      <c r="L113" s="30"/>
      <c r="S113" s="30"/>
      <c r="Z113" s="30"/>
      <c r="AA113" s="29"/>
      <c r="AB113" s="29"/>
      <c r="AC113" s="29"/>
      <c r="AD113" s="29"/>
      <c r="AE113" s="29"/>
      <c r="AF113" s="29"/>
      <c r="AG113" s="30"/>
      <c r="AH113" s="29"/>
      <c r="AI113" s="29"/>
      <c r="AJ113" s="29"/>
      <c r="AK113" s="29"/>
      <c r="AL113" s="29"/>
      <c r="AM113" s="29"/>
      <c r="AN113" s="30"/>
      <c r="AO113" s="29"/>
      <c r="AP113" s="29"/>
      <c r="AQ113" s="29"/>
      <c r="AR113" s="29"/>
      <c r="AS113" s="29"/>
      <c r="AT113" s="29"/>
      <c r="AU113" s="30"/>
      <c r="AV113" s="31"/>
      <c r="AY113" s="33"/>
      <c r="AZ113" s="33"/>
      <c r="BA113" s="33"/>
      <c r="BB113" s="30"/>
      <c r="BC113" s="31"/>
      <c r="BD113" s="356"/>
      <c r="BG113" s="356"/>
    </row>
    <row r="114" spans="2:59" s="164" customFormat="1" x14ac:dyDescent="0.25">
      <c r="B114" s="356"/>
      <c r="K114" s="356"/>
      <c r="L114" s="30"/>
      <c r="S114" s="30"/>
      <c r="Z114" s="30"/>
      <c r="AA114" s="29"/>
      <c r="AB114" s="29"/>
      <c r="AC114" s="29"/>
      <c r="AD114" s="29"/>
      <c r="AE114" s="29"/>
      <c r="AF114" s="29"/>
      <c r="AG114" s="30"/>
      <c r="AH114" s="29"/>
      <c r="AI114" s="29"/>
      <c r="AJ114" s="29"/>
      <c r="AK114" s="29"/>
      <c r="AL114" s="29"/>
      <c r="AM114" s="29"/>
      <c r="AN114" s="30"/>
      <c r="AO114" s="29"/>
      <c r="AP114" s="29"/>
      <c r="AQ114" s="29"/>
      <c r="AR114" s="29"/>
      <c r="AS114" s="29"/>
      <c r="AT114" s="29"/>
      <c r="AU114" s="30"/>
      <c r="AV114" s="31"/>
      <c r="AY114" s="33"/>
      <c r="AZ114" s="33"/>
      <c r="BA114" s="33"/>
      <c r="BB114" s="30"/>
      <c r="BC114" s="31"/>
      <c r="BD114" s="356"/>
      <c r="BG114" s="356"/>
    </row>
    <row r="115" spans="2:59" s="164" customFormat="1" x14ac:dyDescent="0.25">
      <c r="B115" s="356"/>
      <c r="K115" s="356"/>
      <c r="L115" s="30"/>
      <c r="S115" s="30"/>
      <c r="Z115" s="30"/>
      <c r="AA115" s="29"/>
      <c r="AB115" s="29"/>
      <c r="AC115" s="29"/>
      <c r="AD115" s="29"/>
      <c r="AE115" s="29"/>
      <c r="AF115" s="29"/>
      <c r="AG115" s="30"/>
      <c r="AH115" s="29"/>
      <c r="AI115" s="29"/>
      <c r="AJ115" s="29"/>
      <c r="AK115" s="29"/>
      <c r="AL115" s="29"/>
      <c r="AM115" s="29"/>
      <c r="AN115" s="30"/>
      <c r="AO115" s="29"/>
      <c r="AP115" s="29"/>
      <c r="AQ115" s="29"/>
      <c r="AR115" s="29"/>
      <c r="AS115" s="29"/>
      <c r="AT115" s="29"/>
      <c r="AU115" s="30"/>
      <c r="AV115" s="31"/>
      <c r="AY115" s="33"/>
      <c r="AZ115" s="33"/>
      <c r="BA115" s="33"/>
      <c r="BB115" s="30"/>
      <c r="BC115" s="31"/>
      <c r="BD115" s="356"/>
      <c r="BG115" s="356"/>
    </row>
    <row r="116" spans="2:59" s="164" customFormat="1" x14ac:dyDescent="0.25">
      <c r="B116" s="356"/>
      <c r="K116" s="356"/>
      <c r="L116" s="30"/>
      <c r="S116" s="30"/>
      <c r="Z116" s="30"/>
      <c r="AA116" s="29"/>
      <c r="AB116" s="29"/>
      <c r="AC116" s="29"/>
      <c r="AD116" s="29"/>
      <c r="AE116" s="29"/>
      <c r="AF116" s="29"/>
      <c r="AG116" s="30"/>
      <c r="AH116" s="29"/>
      <c r="AI116" s="29"/>
      <c r="AJ116" s="29"/>
      <c r="AK116" s="29"/>
      <c r="AL116" s="29"/>
      <c r="AM116" s="29"/>
      <c r="AN116" s="30"/>
      <c r="AO116" s="29"/>
      <c r="AP116" s="29"/>
      <c r="AQ116" s="29"/>
      <c r="AR116" s="29"/>
      <c r="AS116" s="29"/>
      <c r="AT116" s="29"/>
      <c r="AU116" s="30"/>
      <c r="AV116" s="31"/>
      <c r="AY116" s="33"/>
      <c r="AZ116" s="33"/>
      <c r="BA116" s="33"/>
      <c r="BB116" s="30"/>
      <c r="BC116" s="31"/>
      <c r="BD116" s="356"/>
      <c r="BG116" s="356"/>
    </row>
    <row r="117" spans="2:59" s="164" customFormat="1" x14ac:dyDescent="0.25">
      <c r="B117" s="356"/>
      <c r="K117" s="356"/>
      <c r="L117" s="30"/>
      <c r="S117" s="30"/>
      <c r="Z117" s="30"/>
      <c r="AA117" s="29"/>
      <c r="AB117" s="29"/>
      <c r="AC117" s="29"/>
      <c r="AD117" s="29"/>
      <c r="AE117" s="29"/>
      <c r="AF117" s="29"/>
      <c r="AG117" s="30"/>
      <c r="AH117" s="29"/>
      <c r="AI117" s="29"/>
      <c r="AJ117" s="29"/>
      <c r="AK117" s="29"/>
      <c r="AL117" s="29"/>
      <c r="AM117" s="29"/>
      <c r="AN117" s="30"/>
      <c r="AO117" s="29"/>
      <c r="AP117" s="29"/>
      <c r="AQ117" s="29"/>
      <c r="AR117" s="29"/>
      <c r="AS117" s="29"/>
      <c r="AT117" s="29"/>
      <c r="AU117" s="30"/>
      <c r="AV117" s="31"/>
      <c r="AY117" s="33"/>
      <c r="AZ117" s="33"/>
      <c r="BA117" s="33"/>
      <c r="BB117" s="30"/>
      <c r="BC117" s="31"/>
      <c r="BD117" s="356"/>
      <c r="BG117" s="356"/>
    </row>
    <row r="118" spans="2:59" s="164" customFormat="1" x14ac:dyDescent="0.25">
      <c r="B118" s="356"/>
      <c r="K118" s="356"/>
      <c r="L118" s="30"/>
      <c r="S118" s="30"/>
      <c r="Z118" s="30"/>
      <c r="AA118" s="29"/>
      <c r="AB118" s="29"/>
      <c r="AC118" s="29"/>
      <c r="AD118" s="29"/>
      <c r="AE118" s="29"/>
      <c r="AF118" s="29"/>
      <c r="AG118" s="30"/>
      <c r="AH118" s="29"/>
      <c r="AI118" s="29"/>
      <c r="AJ118" s="29"/>
      <c r="AK118" s="29"/>
      <c r="AL118" s="29"/>
      <c r="AM118" s="29"/>
      <c r="AN118" s="30"/>
      <c r="AO118" s="29"/>
      <c r="AP118" s="29"/>
      <c r="AQ118" s="29"/>
      <c r="AR118" s="29"/>
      <c r="AS118" s="29"/>
      <c r="AT118" s="29"/>
      <c r="AU118" s="30"/>
      <c r="AV118" s="31"/>
      <c r="AY118" s="33"/>
      <c r="AZ118" s="33"/>
      <c r="BA118" s="33"/>
      <c r="BB118" s="30"/>
      <c r="BC118" s="31"/>
      <c r="BD118" s="356"/>
      <c r="BG118" s="356"/>
    </row>
    <row r="119" spans="2:59" s="164" customFormat="1" x14ac:dyDescent="0.25">
      <c r="B119" s="356"/>
      <c r="K119" s="356"/>
      <c r="L119" s="30"/>
      <c r="S119" s="30"/>
      <c r="Z119" s="30"/>
      <c r="AA119" s="29"/>
      <c r="AB119" s="29"/>
      <c r="AC119" s="29"/>
      <c r="AD119" s="29"/>
      <c r="AE119" s="29"/>
      <c r="AF119" s="29"/>
      <c r="AG119" s="30"/>
      <c r="AH119" s="29"/>
      <c r="AI119" s="29"/>
      <c r="AJ119" s="29"/>
      <c r="AK119" s="29"/>
      <c r="AL119" s="29"/>
      <c r="AM119" s="29"/>
      <c r="AN119" s="30"/>
      <c r="AO119" s="29"/>
      <c r="AP119" s="29"/>
      <c r="AQ119" s="29"/>
      <c r="AR119" s="29"/>
      <c r="AS119" s="29"/>
      <c r="AT119" s="29"/>
      <c r="AU119" s="30"/>
      <c r="AV119" s="31"/>
      <c r="AY119" s="33"/>
      <c r="AZ119" s="33"/>
      <c r="BA119" s="33"/>
      <c r="BB119" s="30"/>
      <c r="BC119" s="31"/>
      <c r="BD119" s="356"/>
      <c r="BG119" s="356"/>
    </row>
    <row r="120" spans="2:59" s="164" customFormat="1" x14ac:dyDescent="0.25">
      <c r="B120" s="356"/>
      <c r="K120" s="356"/>
      <c r="L120" s="30"/>
      <c r="S120" s="30"/>
      <c r="Z120" s="30"/>
      <c r="AA120" s="29"/>
      <c r="AB120" s="29"/>
      <c r="AC120" s="29"/>
      <c r="AD120" s="29"/>
      <c r="AE120" s="29"/>
      <c r="AF120" s="29"/>
      <c r="AG120" s="30"/>
      <c r="AH120" s="29"/>
      <c r="AI120" s="29"/>
      <c r="AJ120" s="29"/>
      <c r="AK120" s="29"/>
      <c r="AL120" s="29"/>
      <c r="AM120" s="29"/>
      <c r="AN120" s="30"/>
      <c r="AO120" s="29"/>
      <c r="AP120" s="29"/>
      <c r="AQ120" s="29"/>
      <c r="AR120" s="29"/>
      <c r="AS120" s="29"/>
      <c r="AT120" s="29"/>
      <c r="AU120" s="30"/>
      <c r="AV120" s="31"/>
      <c r="AY120" s="33"/>
      <c r="AZ120" s="33"/>
      <c r="BA120" s="33"/>
      <c r="BB120" s="30"/>
      <c r="BC120" s="31"/>
      <c r="BD120" s="356"/>
      <c r="BG120" s="356"/>
    </row>
    <row r="121" spans="2:59" s="164" customFormat="1" x14ac:dyDescent="0.25">
      <c r="B121" s="356"/>
      <c r="K121" s="356"/>
      <c r="L121" s="30"/>
      <c r="S121" s="30"/>
      <c r="Z121" s="30"/>
      <c r="AA121" s="29"/>
      <c r="AB121" s="29"/>
      <c r="AC121" s="29"/>
      <c r="AD121" s="29"/>
      <c r="AE121" s="29"/>
      <c r="AF121" s="29"/>
      <c r="AG121" s="30"/>
      <c r="AH121" s="29"/>
      <c r="AI121" s="29"/>
      <c r="AJ121" s="29"/>
      <c r="AK121" s="29"/>
      <c r="AL121" s="29"/>
      <c r="AM121" s="29"/>
      <c r="AN121" s="30"/>
      <c r="AO121" s="29"/>
      <c r="AP121" s="29"/>
      <c r="AQ121" s="29"/>
      <c r="AR121" s="29"/>
      <c r="AS121" s="29"/>
      <c r="AT121" s="29"/>
      <c r="AU121" s="30"/>
      <c r="AV121" s="31"/>
      <c r="AY121" s="33"/>
      <c r="AZ121" s="33"/>
      <c r="BA121" s="33"/>
      <c r="BB121" s="30"/>
      <c r="BC121" s="31"/>
      <c r="BD121" s="356"/>
      <c r="BG121" s="356"/>
    </row>
    <row r="122" spans="2:59" s="164" customFormat="1" x14ac:dyDescent="0.25">
      <c r="B122" s="356"/>
      <c r="K122" s="356"/>
      <c r="L122" s="30"/>
      <c r="S122" s="30"/>
      <c r="Z122" s="30"/>
      <c r="AA122" s="29"/>
      <c r="AB122" s="29"/>
      <c r="AC122" s="29"/>
      <c r="AD122" s="29"/>
      <c r="AE122" s="29"/>
      <c r="AF122" s="29"/>
      <c r="AG122" s="30"/>
      <c r="AH122" s="29"/>
      <c r="AI122" s="29"/>
      <c r="AJ122" s="29"/>
      <c r="AK122" s="29"/>
      <c r="AL122" s="29"/>
      <c r="AM122" s="29"/>
      <c r="AN122" s="30"/>
      <c r="AO122" s="29"/>
      <c r="AP122" s="29"/>
      <c r="AQ122" s="29"/>
      <c r="AR122" s="29"/>
      <c r="AS122" s="29"/>
      <c r="AT122" s="29"/>
      <c r="AU122" s="30"/>
      <c r="AV122" s="31"/>
      <c r="AY122" s="33"/>
      <c r="AZ122" s="33"/>
      <c r="BA122" s="33"/>
      <c r="BB122" s="30"/>
      <c r="BC122" s="31"/>
      <c r="BD122" s="356"/>
      <c r="BG122" s="356"/>
    </row>
    <row r="123" spans="2:59" s="164" customFormat="1" x14ac:dyDescent="0.25">
      <c r="B123" s="356"/>
      <c r="K123" s="356"/>
      <c r="L123" s="30"/>
      <c r="S123" s="30"/>
      <c r="Z123" s="30"/>
      <c r="AA123" s="29"/>
      <c r="AB123" s="29"/>
      <c r="AC123" s="29"/>
      <c r="AD123" s="29"/>
      <c r="AE123" s="29"/>
      <c r="AF123" s="29"/>
      <c r="AG123" s="30"/>
      <c r="AH123" s="29"/>
      <c r="AI123" s="29"/>
      <c r="AJ123" s="29"/>
      <c r="AK123" s="29"/>
      <c r="AL123" s="29"/>
      <c r="AM123" s="29"/>
      <c r="AN123" s="30"/>
      <c r="AO123" s="29"/>
      <c r="AP123" s="29"/>
      <c r="AQ123" s="29"/>
      <c r="AR123" s="29"/>
      <c r="AS123" s="29"/>
      <c r="AT123" s="29"/>
      <c r="AU123" s="30"/>
      <c r="AV123" s="31"/>
      <c r="AY123" s="33"/>
      <c r="AZ123" s="33"/>
      <c r="BA123" s="33"/>
      <c r="BB123" s="30"/>
      <c r="BC123" s="31"/>
      <c r="BD123" s="356"/>
      <c r="BG123" s="356"/>
    </row>
    <row r="124" spans="2:59" s="164" customFormat="1" x14ac:dyDescent="0.25">
      <c r="B124" s="356"/>
      <c r="K124" s="356"/>
      <c r="L124" s="30"/>
      <c r="S124" s="30"/>
      <c r="Z124" s="30"/>
      <c r="AA124" s="29"/>
      <c r="AB124" s="29"/>
      <c r="AC124" s="29"/>
      <c r="AD124" s="29"/>
      <c r="AE124" s="29"/>
      <c r="AF124" s="29"/>
      <c r="AG124" s="30"/>
      <c r="AH124" s="29"/>
      <c r="AI124" s="29"/>
      <c r="AJ124" s="29"/>
      <c r="AK124" s="29"/>
      <c r="AL124" s="29"/>
      <c r="AM124" s="29"/>
      <c r="AN124" s="30"/>
      <c r="AO124" s="29"/>
      <c r="AP124" s="29"/>
      <c r="AQ124" s="29"/>
      <c r="AR124" s="29"/>
      <c r="AS124" s="29"/>
      <c r="AT124" s="29"/>
      <c r="AU124" s="30"/>
      <c r="AV124" s="31"/>
      <c r="AY124" s="33"/>
      <c r="AZ124" s="33"/>
      <c r="BA124" s="33"/>
      <c r="BB124" s="30"/>
      <c r="BC124" s="31"/>
      <c r="BD124" s="356"/>
      <c r="BG124" s="356"/>
    </row>
    <row r="125" spans="2:59" s="164" customFormat="1" x14ac:dyDescent="0.25">
      <c r="B125" s="356"/>
      <c r="K125" s="356"/>
      <c r="L125" s="30"/>
      <c r="S125" s="30"/>
      <c r="Z125" s="30"/>
      <c r="AA125" s="29"/>
      <c r="AB125" s="29"/>
      <c r="AC125" s="29"/>
      <c r="AD125" s="29"/>
      <c r="AE125" s="29"/>
      <c r="AF125" s="29"/>
      <c r="AG125" s="30"/>
      <c r="AH125" s="29"/>
      <c r="AI125" s="29"/>
      <c r="AJ125" s="29"/>
      <c r="AK125" s="29"/>
      <c r="AL125" s="29"/>
      <c r="AM125" s="29"/>
      <c r="AN125" s="30"/>
      <c r="AO125" s="29"/>
      <c r="AP125" s="29"/>
      <c r="AQ125" s="29"/>
      <c r="AR125" s="29"/>
      <c r="AS125" s="29"/>
      <c r="AT125" s="29"/>
      <c r="AU125" s="30"/>
      <c r="AV125" s="31"/>
      <c r="AY125" s="33"/>
      <c r="AZ125" s="33"/>
      <c r="BA125" s="33"/>
      <c r="BB125" s="30"/>
      <c r="BC125" s="31"/>
      <c r="BD125" s="356"/>
      <c r="BG125" s="356"/>
    </row>
    <row r="126" spans="2:59" s="164" customFormat="1" x14ac:dyDescent="0.25">
      <c r="B126" s="356"/>
      <c r="K126" s="356"/>
      <c r="L126" s="30"/>
      <c r="S126" s="30"/>
      <c r="Z126" s="30"/>
      <c r="AA126" s="29"/>
      <c r="AB126" s="29"/>
      <c r="AC126" s="29"/>
      <c r="AD126" s="29"/>
      <c r="AE126" s="29"/>
      <c r="AF126" s="29"/>
      <c r="AG126" s="30"/>
      <c r="AH126" s="29"/>
      <c r="AI126" s="29"/>
      <c r="AJ126" s="29"/>
      <c r="AK126" s="29"/>
      <c r="AL126" s="29"/>
      <c r="AM126" s="29"/>
      <c r="AN126" s="30"/>
      <c r="AO126" s="29"/>
      <c r="AP126" s="29"/>
      <c r="AQ126" s="29"/>
      <c r="AR126" s="29"/>
      <c r="AS126" s="29"/>
      <c r="AT126" s="29"/>
      <c r="AU126" s="30"/>
      <c r="AV126" s="31"/>
      <c r="AY126" s="33"/>
      <c r="AZ126" s="33"/>
      <c r="BA126" s="33"/>
      <c r="BB126" s="30"/>
      <c r="BC126" s="31"/>
      <c r="BD126" s="356"/>
      <c r="BG126" s="356"/>
    </row>
    <row r="127" spans="2:59" s="164" customFormat="1" x14ac:dyDescent="0.25">
      <c r="B127" s="356"/>
      <c r="K127" s="356"/>
      <c r="L127" s="30"/>
      <c r="S127" s="30"/>
      <c r="Z127" s="30"/>
      <c r="AA127" s="29"/>
      <c r="AB127" s="29"/>
      <c r="AC127" s="29"/>
      <c r="AD127" s="29"/>
      <c r="AE127" s="29"/>
      <c r="AF127" s="29"/>
      <c r="AG127" s="30"/>
      <c r="AH127" s="29"/>
      <c r="AI127" s="29"/>
      <c r="AJ127" s="29"/>
      <c r="AK127" s="29"/>
      <c r="AL127" s="29"/>
      <c r="AM127" s="29"/>
      <c r="AN127" s="30"/>
      <c r="AO127" s="29"/>
      <c r="AP127" s="29"/>
      <c r="AQ127" s="29"/>
      <c r="AR127" s="29"/>
      <c r="AS127" s="29"/>
      <c r="AT127" s="29"/>
      <c r="AU127" s="30"/>
      <c r="AV127" s="31"/>
      <c r="AY127" s="33"/>
      <c r="AZ127" s="33"/>
      <c r="BA127" s="33"/>
      <c r="BB127" s="30"/>
      <c r="BC127" s="31"/>
      <c r="BD127" s="356"/>
      <c r="BG127" s="356"/>
    </row>
    <row r="128" spans="2:59" s="164" customFormat="1" x14ac:dyDescent="0.25">
      <c r="B128" s="356"/>
      <c r="K128" s="356"/>
      <c r="L128" s="30"/>
      <c r="S128" s="30"/>
      <c r="Z128" s="30"/>
      <c r="AA128" s="29"/>
      <c r="AB128" s="29"/>
      <c r="AC128" s="29"/>
      <c r="AD128" s="29"/>
      <c r="AE128" s="29"/>
      <c r="AF128" s="29"/>
      <c r="AG128" s="30"/>
      <c r="AH128" s="29"/>
      <c r="AI128" s="29"/>
      <c r="AJ128" s="29"/>
      <c r="AK128" s="29"/>
      <c r="AL128" s="29"/>
      <c r="AM128" s="29"/>
      <c r="AN128" s="30"/>
      <c r="AO128" s="29"/>
      <c r="AP128" s="29"/>
      <c r="AQ128" s="29"/>
      <c r="AR128" s="29"/>
      <c r="AS128" s="29"/>
      <c r="AT128" s="29"/>
      <c r="AU128" s="30"/>
      <c r="AV128" s="31"/>
      <c r="AY128" s="33"/>
      <c r="AZ128" s="33"/>
      <c r="BA128" s="33"/>
      <c r="BB128" s="30"/>
      <c r="BC128" s="31"/>
      <c r="BD128" s="356"/>
      <c r="BG128" s="356"/>
    </row>
    <row r="129" spans="2:59" s="164" customFormat="1" x14ac:dyDescent="0.25">
      <c r="B129" s="356"/>
      <c r="K129" s="356"/>
      <c r="L129" s="30"/>
      <c r="S129" s="30"/>
      <c r="Z129" s="30"/>
      <c r="AA129" s="29"/>
      <c r="AB129" s="29"/>
      <c r="AC129" s="29"/>
      <c r="AD129" s="29"/>
      <c r="AE129" s="29"/>
      <c r="AF129" s="29"/>
      <c r="AG129" s="30"/>
      <c r="AH129" s="29"/>
      <c r="AI129" s="29"/>
      <c r="AJ129" s="29"/>
      <c r="AK129" s="29"/>
      <c r="AL129" s="29"/>
      <c r="AM129" s="29"/>
      <c r="AN129" s="30"/>
      <c r="AO129" s="29"/>
      <c r="AP129" s="29"/>
      <c r="AQ129" s="29"/>
      <c r="AR129" s="29"/>
      <c r="AS129" s="29"/>
      <c r="AT129" s="29"/>
      <c r="AU129" s="30"/>
      <c r="AV129" s="31"/>
      <c r="AY129" s="33"/>
      <c r="AZ129" s="33"/>
      <c r="BA129" s="33"/>
      <c r="BB129" s="30"/>
      <c r="BC129" s="31"/>
      <c r="BD129" s="356"/>
      <c r="BG129" s="356"/>
    </row>
    <row r="130" spans="2:59" s="164" customFormat="1" x14ac:dyDescent="0.25">
      <c r="B130" s="356"/>
      <c r="K130" s="356"/>
      <c r="L130" s="30"/>
      <c r="S130" s="30"/>
      <c r="Z130" s="30"/>
      <c r="AA130" s="29"/>
      <c r="AB130" s="29"/>
      <c r="AC130" s="29"/>
      <c r="AD130" s="29"/>
      <c r="AE130" s="29"/>
      <c r="AF130" s="29"/>
      <c r="AG130" s="30"/>
      <c r="AH130" s="29"/>
      <c r="AI130" s="29"/>
      <c r="AJ130" s="29"/>
      <c r="AK130" s="29"/>
      <c r="AL130" s="29"/>
      <c r="AM130" s="29"/>
      <c r="AN130" s="30"/>
      <c r="AO130" s="29"/>
      <c r="AP130" s="29"/>
      <c r="AQ130" s="29"/>
      <c r="AR130" s="29"/>
      <c r="AS130" s="29"/>
      <c r="AT130" s="29"/>
      <c r="AU130" s="30"/>
      <c r="AV130" s="31"/>
      <c r="AY130" s="33"/>
      <c r="AZ130" s="33"/>
      <c r="BA130" s="33"/>
      <c r="BB130" s="30"/>
      <c r="BC130" s="31"/>
      <c r="BD130" s="356"/>
      <c r="BG130" s="356"/>
    </row>
    <row r="131" spans="2:59" s="164" customFormat="1" x14ac:dyDescent="0.25">
      <c r="B131" s="356"/>
      <c r="K131" s="356"/>
      <c r="L131" s="30"/>
      <c r="S131" s="30"/>
      <c r="Z131" s="30"/>
      <c r="AA131" s="29"/>
      <c r="AB131" s="29"/>
      <c r="AC131" s="29"/>
      <c r="AD131" s="29"/>
      <c r="AE131" s="29"/>
      <c r="AF131" s="29"/>
      <c r="AG131" s="30"/>
      <c r="AH131" s="29"/>
      <c r="AI131" s="29"/>
      <c r="AJ131" s="29"/>
      <c r="AK131" s="29"/>
      <c r="AL131" s="29"/>
      <c r="AM131" s="29"/>
      <c r="AN131" s="30"/>
      <c r="AO131" s="29"/>
      <c r="AP131" s="29"/>
      <c r="AQ131" s="29"/>
      <c r="AR131" s="29"/>
      <c r="AS131" s="29"/>
      <c r="AT131" s="29"/>
      <c r="AU131" s="30"/>
      <c r="AV131" s="31"/>
      <c r="AY131" s="33"/>
      <c r="AZ131" s="33"/>
      <c r="BA131" s="33"/>
      <c r="BB131" s="30"/>
      <c r="BC131" s="31"/>
      <c r="BD131" s="356"/>
      <c r="BG131" s="356"/>
    </row>
    <row r="132" spans="2:59" s="164" customFormat="1" x14ac:dyDescent="0.25">
      <c r="B132" s="356"/>
      <c r="K132" s="356"/>
      <c r="L132" s="30"/>
      <c r="S132" s="30"/>
      <c r="Z132" s="30"/>
      <c r="AA132" s="29"/>
      <c r="AB132" s="29"/>
      <c r="AC132" s="29"/>
      <c r="AD132" s="29"/>
      <c r="AE132" s="29"/>
      <c r="AF132" s="29"/>
      <c r="AG132" s="30"/>
      <c r="AH132" s="29"/>
      <c r="AI132" s="29"/>
      <c r="AJ132" s="29"/>
      <c r="AK132" s="29"/>
      <c r="AL132" s="29"/>
      <c r="AM132" s="29"/>
      <c r="AN132" s="30"/>
      <c r="AO132" s="29"/>
      <c r="AP132" s="29"/>
      <c r="AQ132" s="29"/>
      <c r="AR132" s="29"/>
      <c r="AS132" s="29"/>
      <c r="AT132" s="29"/>
      <c r="AU132" s="30"/>
      <c r="AV132" s="31"/>
      <c r="AY132" s="33"/>
      <c r="AZ132" s="33"/>
      <c r="BA132" s="33"/>
      <c r="BB132" s="30"/>
      <c r="BC132" s="31"/>
      <c r="BD132" s="356"/>
      <c r="BG132" s="356"/>
    </row>
    <row r="133" spans="2:59" s="164" customFormat="1" x14ac:dyDescent="0.25">
      <c r="B133" s="356"/>
      <c r="K133" s="356"/>
      <c r="L133" s="30"/>
      <c r="S133" s="30"/>
      <c r="Z133" s="30"/>
      <c r="AA133" s="29"/>
      <c r="AB133" s="29"/>
      <c r="AC133" s="29"/>
      <c r="AD133" s="29"/>
      <c r="AE133" s="29"/>
      <c r="AF133" s="29"/>
      <c r="AG133" s="30"/>
      <c r="AH133" s="29"/>
      <c r="AI133" s="29"/>
      <c r="AJ133" s="29"/>
      <c r="AK133" s="29"/>
      <c r="AL133" s="29"/>
      <c r="AM133" s="29"/>
      <c r="AN133" s="30"/>
      <c r="AO133" s="29"/>
      <c r="AP133" s="29"/>
      <c r="AQ133" s="29"/>
      <c r="AR133" s="29"/>
      <c r="AS133" s="29"/>
      <c r="AT133" s="29"/>
      <c r="AU133" s="30"/>
      <c r="AV133" s="31"/>
      <c r="AY133" s="33"/>
      <c r="AZ133" s="33"/>
      <c r="BA133" s="33"/>
      <c r="BB133" s="30"/>
      <c r="BC133" s="31"/>
      <c r="BD133" s="356"/>
      <c r="BG133" s="356"/>
    </row>
    <row r="134" spans="2:59" s="164" customFormat="1" x14ac:dyDescent="0.25">
      <c r="B134" s="356"/>
      <c r="K134" s="356"/>
      <c r="L134" s="30"/>
      <c r="S134" s="30"/>
      <c r="Z134" s="30"/>
      <c r="AA134" s="29"/>
      <c r="AB134" s="29"/>
      <c r="AC134" s="29"/>
      <c r="AD134" s="29"/>
      <c r="AE134" s="29"/>
      <c r="AF134" s="29"/>
      <c r="AG134" s="30"/>
      <c r="AH134" s="29"/>
      <c r="AI134" s="29"/>
      <c r="AJ134" s="29"/>
      <c r="AK134" s="29"/>
      <c r="AL134" s="29"/>
      <c r="AM134" s="29"/>
      <c r="AN134" s="30"/>
      <c r="AO134" s="29"/>
      <c r="AP134" s="29"/>
      <c r="AQ134" s="29"/>
      <c r="AR134" s="29"/>
      <c r="AS134" s="29"/>
      <c r="AT134" s="29"/>
      <c r="AU134" s="30"/>
      <c r="AV134" s="31"/>
      <c r="AY134" s="33"/>
      <c r="AZ134" s="33"/>
      <c r="BA134" s="33"/>
      <c r="BB134" s="30"/>
      <c r="BC134" s="31"/>
      <c r="BD134" s="356"/>
      <c r="BG134" s="356"/>
    </row>
    <row r="135" spans="2:59" s="164" customFormat="1" x14ac:dyDescent="0.25">
      <c r="B135" s="356"/>
      <c r="K135" s="356"/>
      <c r="L135" s="30"/>
      <c r="S135" s="30"/>
      <c r="Z135" s="30"/>
      <c r="AA135" s="29"/>
      <c r="AB135" s="29"/>
      <c r="AC135" s="29"/>
      <c r="AD135" s="29"/>
      <c r="AE135" s="29"/>
      <c r="AF135" s="29"/>
      <c r="AG135" s="30"/>
      <c r="AH135" s="29"/>
      <c r="AI135" s="29"/>
      <c r="AJ135" s="29"/>
      <c r="AK135" s="29"/>
      <c r="AL135" s="29"/>
      <c r="AM135" s="29"/>
      <c r="AN135" s="30"/>
      <c r="AO135" s="29"/>
      <c r="AP135" s="29"/>
      <c r="AQ135" s="29"/>
      <c r="AR135" s="29"/>
      <c r="AS135" s="29"/>
      <c r="AT135" s="29"/>
      <c r="AU135" s="30"/>
      <c r="AV135" s="31"/>
      <c r="AY135" s="33"/>
      <c r="AZ135" s="33"/>
      <c r="BA135" s="33"/>
      <c r="BB135" s="30"/>
      <c r="BC135" s="31"/>
      <c r="BD135" s="356"/>
      <c r="BG135" s="356"/>
    </row>
    <row r="136" spans="2:59" s="164" customFormat="1" x14ac:dyDescent="0.25">
      <c r="B136" s="356"/>
      <c r="K136" s="356"/>
      <c r="L136" s="30"/>
      <c r="S136" s="30"/>
      <c r="Z136" s="30"/>
      <c r="AA136" s="29"/>
      <c r="AB136" s="29"/>
      <c r="AC136" s="29"/>
      <c r="AD136" s="29"/>
      <c r="AE136" s="29"/>
      <c r="AF136" s="29"/>
      <c r="AG136" s="30"/>
      <c r="AH136" s="29"/>
      <c r="AI136" s="29"/>
      <c r="AJ136" s="29"/>
      <c r="AK136" s="29"/>
      <c r="AL136" s="29"/>
      <c r="AM136" s="29"/>
      <c r="AN136" s="30"/>
      <c r="AO136" s="29"/>
      <c r="AP136" s="29"/>
      <c r="AQ136" s="29"/>
      <c r="AR136" s="29"/>
      <c r="AS136" s="29"/>
      <c r="AT136" s="29"/>
      <c r="AU136" s="30"/>
      <c r="AV136" s="31"/>
      <c r="AY136" s="33"/>
      <c r="AZ136" s="33"/>
      <c r="BA136" s="33"/>
      <c r="BB136" s="30"/>
      <c r="BC136" s="31"/>
      <c r="BD136" s="356"/>
      <c r="BG136" s="356"/>
    </row>
    <row r="137" spans="2:59" s="164" customFormat="1" x14ac:dyDescent="0.25">
      <c r="B137" s="356"/>
      <c r="K137" s="356"/>
      <c r="L137" s="30"/>
      <c r="S137" s="30"/>
      <c r="Z137" s="30"/>
      <c r="AA137" s="29"/>
      <c r="AB137" s="29"/>
      <c r="AC137" s="29"/>
      <c r="AD137" s="29"/>
      <c r="AE137" s="29"/>
      <c r="AF137" s="29"/>
      <c r="AG137" s="30"/>
      <c r="AH137" s="29"/>
      <c r="AI137" s="29"/>
      <c r="AJ137" s="29"/>
      <c r="AK137" s="29"/>
      <c r="AL137" s="29"/>
      <c r="AM137" s="29"/>
      <c r="AN137" s="30"/>
      <c r="AO137" s="29"/>
      <c r="AP137" s="29"/>
      <c r="AQ137" s="29"/>
      <c r="AR137" s="29"/>
      <c r="AS137" s="29"/>
      <c r="AT137" s="29"/>
      <c r="AU137" s="30"/>
      <c r="AV137" s="31"/>
      <c r="AY137" s="33"/>
      <c r="AZ137" s="33"/>
      <c r="BA137" s="33"/>
      <c r="BB137" s="30"/>
      <c r="BC137" s="31"/>
      <c r="BD137" s="356"/>
      <c r="BG137" s="356"/>
    </row>
    <row r="138" spans="2:59" s="164" customFormat="1" x14ac:dyDescent="0.25">
      <c r="B138" s="356"/>
      <c r="K138" s="356"/>
      <c r="L138" s="30"/>
      <c r="S138" s="30"/>
      <c r="Z138" s="30"/>
      <c r="AA138" s="29"/>
      <c r="AB138" s="29"/>
      <c r="AC138" s="29"/>
      <c r="AD138" s="29"/>
      <c r="AE138" s="29"/>
      <c r="AF138" s="29"/>
      <c r="AG138" s="30"/>
      <c r="AH138" s="29"/>
      <c r="AI138" s="29"/>
      <c r="AJ138" s="29"/>
      <c r="AK138" s="29"/>
      <c r="AL138" s="29"/>
      <c r="AM138" s="29"/>
      <c r="AN138" s="30"/>
      <c r="AO138" s="29"/>
      <c r="AP138" s="29"/>
      <c r="AQ138" s="29"/>
      <c r="AR138" s="29"/>
      <c r="AS138" s="29"/>
      <c r="AT138" s="29"/>
      <c r="AU138" s="30"/>
      <c r="AV138" s="31"/>
      <c r="AY138" s="33"/>
      <c r="AZ138" s="33"/>
      <c r="BA138" s="33"/>
      <c r="BB138" s="30"/>
      <c r="BC138" s="31"/>
      <c r="BD138" s="356"/>
      <c r="BG138" s="356"/>
    </row>
    <row r="139" spans="2:59" s="164" customFormat="1" x14ac:dyDescent="0.25">
      <c r="B139" s="356"/>
      <c r="K139" s="356"/>
      <c r="L139" s="30"/>
      <c r="S139" s="30"/>
      <c r="Z139" s="30"/>
      <c r="AA139" s="29"/>
      <c r="AB139" s="29"/>
      <c r="AC139" s="29"/>
      <c r="AD139" s="29"/>
      <c r="AE139" s="29"/>
      <c r="AF139" s="29"/>
      <c r="AG139" s="30"/>
      <c r="AH139" s="29"/>
      <c r="AI139" s="29"/>
      <c r="AJ139" s="29"/>
      <c r="AK139" s="29"/>
      <c r="AL139" s="29"/>
      <c r="AM139" s="29"/>
      <c r="AN139" s="30"/>
      <c r="AO139" s="29"/>
      <c r="AP139" s="29"/>
      <c r="AQ139" s="29"/>
      <c r="AR139" s="29"/>
      <c r="AS139" s="29"/>
      <c r="AT139" s="29"/>
      <c r="AU139" s="30"/>
      <c r="AV139" s="31"/>
      <c r="AY139" s="33"/>
      <c r="AZ139" s="33"/>
      <c r="BA139" s="33"/>
      <c r="BB139" s="30"/>
      <c r="BC139" s="31"/>
      <c r="BD139" s="356"/>
      <c r="BG139" s="356"/>
    </row>
    <row r="140" spans="2:59" s="164" customFormat="1" x14ac:dyDescent="0.25">
      <c r="B140" s="356"/>
      <c r="K140" s="356"/>
      <c r="L140" s="30"/>
      <c r="S140" s="30"/>
      <c r="Z140" s="30"/>
      <c r="AA140" s="29"/>
      <c r="AB140" s="29"/>
      <c r="AC140" s="29"/>
      <c r="AD140" s="29"/>
      <c r="AE140" s="29"/>
      <c r="AF140" s="29"/>
      <c r="AG140" s="30"/>
      <c r="AH140" s="29"/>
      <c r="AI140" s="29"/>
      <c r="AJ140" s="29"/>
      <c r="AK140" s="29"/>
      <c r="AL140" s="29"/>
      <c r="AM140" s="29"/>
      <c r="AN140" s="30"/>
      <c r="AO140" s="29"/>
      <c r="AP140" s="29"/>
      <c r="AQ140" s="29"/>
      <c r="AR140" s="29"/>
      <c r="AS140" s="29"/>
      <c r="AT140" s="29"/>
      <c r="AU140" s="30"/>
      <c r="AV140" s="31"/>
      <c r="AY140" s="33"/>
      <c r="AZ140" s="33"/>
      <c r="BA140" s="33"/>
      <c r="BB140" s="30"/>
      <c r="BC140" s="31"/>
      <c r="BD140" s="356"/>
      <c r="BG140" s="356"/>
    </row>
    <row r="141" spans="2:59" s="164" customFormat="1" x14ac:dyDescent="0.25">
      <c r="B141" s="356"/>
      <c r="K141" s="356"/>
      <c r="L141" s="30"/>
      <c r="S141" s="30"/>
      <c r="Z141" s="30"/>
      <c r="AA141" s="29"/>
      <c r="AB141" s="29"/>
      <c r="AC141" s="29"/>
      <c r="AD141" s="29"/>
      <c r="AE141" s="29"/>
      <c r="AF141" s="29"/>
      <c r="AG141" s="30"/>
      <c r="AH141" s="29"/>
      <c r="AI141" s="29"/>
      <c r="AJ141" s="29"/>
      <c r="AK141" s="29"/>
      <c r="AL141" s="29"/>
      <c r="AM141" s="29"/>
      <c r="AN141" s="30"/>
      <c r="AO141" s="29"/>
      <c r="AP141" s="29"/>
      <c r="AQ141" s="29"/>
      <c r="AR141" s="29"/>
      <c r="AS141" s="29"/>
      <c r="AT141" s="29"/>
      <c r="AU141" s="30"/>
      <c r="AV141" s="31"/>
      <c r="AY141" s="33"/>
      <c r="AZ141" s="33"/>
      <c r="BA141" s="33"/>
      <c r="BB141" s="30"/>
      <c r="BC141" s="31"/>
      <c r="BD141" s="356"/>
      <c r="BG141" s="356"/>
    </row>
    <row r="142" spans="2:59" s="164" customFormat="1" x14ac:dyDescent="0.25">
      <c r="B142" s="356"/>
      <c r="K142" s="356"/>
      <c r="L142" s="30"/>
      <c r="S142" s="30"/>
      <c r="Z142" s="30"/>
      <c r="AA142" s="29"/>
      <c r="AB142" s="29"/>
      <c r="AC142" s="29"/>
      <c r="AD142" s="29"/>
      <c r="AE142" s="29"/>
      <c r="AF142" s="29"/>
      <c r="AG142" s="30"/>
      <c r="AH142" s="29"/>
      <c r="AI142" s="29"/>
      <c r="AJ142" s="29"/>
      <c r="AK142" s="29"/>
      <c r="AL142" s="29"/>
      <c r="AM142" s="29"/>
      <c r="AN142" s="30"/>
      <c r="AO142" s="29"/>
      <c r="AP142" s="29"/>
      <c r="AQ142" s="29"/>
      <c r="AR142" s="29"/>
      <c r="AS142" s="29"/>
      <c r="AT142" s="29"/>
      <c r="AU142" s="30"/>
      <c r="AV142" s="31"/>
      <c r="AY142" s="33"/>
      <c r="AZ142" s="33"/>
      <c r="BA142" s="33"/>
      <c r="BB142" s="30"/>
      <c r="BC142" s="31"/>
      <c r="BD142" s="356"/>
      <c r="BG142" s="356"/>
    </row>
    <row r="143" spans="2:59" s="164" customFormat="1" x14ac:dyDescent="0.25">
      <c r="B143" s="356"/>
      <c r="K143" s="356"/>
      <c r="L143" s="30"/>
      <c r="S143" s="30"/>
      <c r="Z143" s="30"/>
      <c r="AA143" s="29"/>
      <c r="AB143" s="29"/>
      <c r="AC143" s="29"/>
      <c r="AD143" s="29"/>
      <c r="AE143" s="29"/>
      <c r="AF143" s="29"/>
      <c r="AG143" s="30"/>
      <c r="AH143" s="29"/>
      <c r="AI143" s="29"/>
      <c r="AJ143" s="29"/>
      <c r="AK143" s="29"/>
      <c r="AL143" s="29"/>
      <c r="AM143" s="29"/>
      <c r="AN143" s="30"/>
      <c r="AO143" s="29"/>
      <c r="AP143" s="29"/>
      <c r="AQ143" s="29"/>
      <c r="AR143" s="29"/>
      <c r="AS143" s="29"/>
      <c r="AT143" s="29"/>
      <c r="AU143" s="30"/>
      <c r="AV143" s="31"/>
      <c r="AY143" s="33"/>
      <c r="AZ143" s="33"/>
      <c r="BA143" s="33"/>
      <c r="BB143" s="30"/>
      <c r="BC143" s="31"/>
      <c r="BD143" s="356"/>
      <c r="BG143" s="356"/>
    </row>
    <row r="144" spans="2:59" s="164" customFormat="1" x14ac:dyDescent="0.25">
      <c r="B144" s="356"/>
      <c r="K144" s="356"/>
      <c r="L144" s="30"/>
      <c r="S144" s="30"/>
      <c r="Z144" s="30"/>
      <c r="AA144" s="29"/>
      <c r="AB144" s="29"/>
      <c r="AC144" s="29"/>
      <c r="AD144" s="29"/>
      <c r="AE144" s="29"/>
      <c r="AF144" s="29"/>
      <c r="AG144" s="30"/>
      <c r="AH144" s="29"/>
      <c r="AI144" s="29"/>
      <c r="AJ144" s="29"/>
      <c r="AK144" s="29"/>
      <c r="AL144" s="29"/>
      <c r="AM144" s="29"/>
      <c r="AN144" s="30"/>
      <c r="AO144" s="29"/>
      <c r="AP144" s="29"/>
      <c r="AQ144" s="29"/>
      <c r="AR144" s="29"/>
      <c r="AS144" s="29"/>
      <c r="AT144" s="29"/>
      <c r="AU144" s="30"/>
      <c r="AV144" s="31"/>
      <c r="AY144" s="33"/>
      <c r="AZ144" s="33"/>
      <c r="BA144" s="33"/>
      <c r="BB144" s="30"/>
      <c r="BC144" s="31"/>
      <c r="BD144" s="356"/>
      <c r="BG144" s="356"/>
    </row>
    <row r="145" spans="2:59" s="164" customFormat="1" x14ac:dyDescent="0.25">
      <c r="B145" s="356"/>
      <c r="K145" s="356"/>
      <c r="L145" s="30"/>
      <c r="S145" s="30"/>
      <c r="Z145" s="30"/>
      <c r="AA145" s="29"/>
      <c r="AB145" s="29"/>
      <c r="AC145" s="29"/>
      <c r="AD145" s="29"/>
      <c r="AE145" s="29"/>
      <c r="AF145" s="29"/>
      <c r="AG145" s="30"/>
      <c r="AH145" s="29"/>
      <c r="AI145" s="29"/>
      <c r="AJ145" s="29"/>
      <c r="AK145" s="29"/>
      <c r="AL145" s="29"/>
      <c r="AM145" s="29"/>
      <c r="AN145" s="30"/>
      <c r="AO145" s="29"/>
      <c r="AP145" s="29"/>
      <c r="AQ145" s="29"/>
      <c r="AR145" s="29"/>
      <c r="AS145" s="29"/>
      <c r="AT145" s="29"/>
      <c r="AU145" s="30"/>
      <c r="AV145" s="31"/>
      <c r="AY145" s="33"/>
      <c r="AZ145" s="33"/>
      <c r="BA145" s="33"/>
      <c r="BB145" s="30"/>
      <c r="BC145" s="31"/>
      <c r="BD145" s="356"/>
      <c r="BG145" s="356"/>
    </row>
    <row r="146" spans="2:59" s="164" customFormat="1" x14ac:dyDescent="0.25">
      <c r="B146" s="356"/>
      <c r="K146" s="356"/>
      <c r="L146" s="30"/>
      <c r="S146" s="30"/>
      <c r="Z146" s="30"/>
      <c r="AA146" s="29"/>
      <c r="AB146" s="29"/>
      <c r="AC146" s="29"/>
      <c r="AD146" s="29"/>
      <c r="AE146" s="29"/>
      <c r="AF146" s="29"/>
      <c r="AG146" s="30"/>
      <c r="AH146" s="29"/>
      <c r="AI146" s="29"/>
      <c r="AJ146" s="29"/>
      <c r="AK146" s="29"/>
      <c r="AL146" s="29"/>
      <c r="AM146" s="29"/>
      <c r="AN146" s="30"/>
      <c r="AO146" s="29"/>
      <c r="AP146" s="29"/>
      <c r="AQ146" s="29"/>
      <c r="AR146" s="29"/>
      <c r="AS146" s="29"/>
      <c r="AT146" s="29"/>
      <c r="AU146" s="30"/>
      <c r="AV146" s="31"/>
      <c r="AY146" s="33"/>
      <c r="AZ146" s="33"/>
      <c r="BA146" s="33"/>
      <c r="BB146" s="30"/>
      <c r="BC146" s="31"/>
      <c r="BD146" s="356"/>
      <c r="BG146" s="356"/>
    </row>
    <row r="147" spans="2:59" s="164" customFormat="1" x14ac:dyDescent="0.25">
      <c r="B147" s="356"/>
      <c r="K147" s="356"/>
      <c r="L147" s="30"/>
      <c r="S147" s="30"/>
      <c r="Z147" s="30"/>
      <c r="AA147" s="29"/>
      <c r="AB147" s="29"/>
      <c r="AC147" s="29"/>
      <c r="AD147" s="29"/>
      <c r="AE147" s="29"/>
      <c r="AF147" s="29"/>
      <c r="AG147" s="30"/>
      <c r="AH147" s="29"/>
      <c r="AI147" s="29"/>
      <c r="AJ147" s="29"/>
      <c r="AK147" s="29"/>
      <c r="AL147" s="29"/>
      <c r="AM147" s="29"/>
      <c r="AN147" s="30"/>
      <c r="AO147" s="29"/>
      <c r="AP147" s="29"/>
      <c r="AQ147" s="29"/>
      <c r="AR147" s="29"/>
      <c r="AS147" s="29"/>
      <c r="AT147" s="29"/>
      <c r="AU147" s="30"/>
      <c r="AV147" s="31"/>
      <c r="AY147" s="33"/>
      <c r="AZ147" s="33"/>
      <c r="BA147" s="33"/>
      <c r="BB147" s="30"/>
      <c r="BC147" s="31"/>
      <c r="BD147" s="356"/>
      <c r="BG147" s="356"/>
    </row>
    <row r="148" spans="2:59" s="164" customFormat="1" x14ac:dyDescent="0.25">
      <c r="B148" s="356"/>
      <c r="K148" s="356"/>
      <c r="L148" s="30"/>
      <c r="S148" s="30"/>
      <c r="Z148" s="30"/>
      <c r="AA148" s="29"/>
      <c r="AB148" s="29"/>
      <c r="AC148" s="29"/>
      <c r="AD148" s="29"/>
      <c r="AE148" s="29"/>
      <c r="AF148" s="29"/>
      <c r="AG148" s="30"/>
      <c r="AH148" s="29"/>
      <c r="AI148" s="29"/>
      <c r="AJ148" s="29"/>
      <c r="AK148" s="29"/>
      <c r="AL148" s="29"/>
      <c r="AM148" s="29"/>
      <c r="AN148" s="30"/>
      <c r="AO148" s="29"/>
      <c r="AP148" s="29"/>
      <c r="AQ148" s="29"/>
      <c r="AR148" s="29"/>
      <c r="AS148" s="29"/>
      <c r="AT148" s="29"/>
      <c r="AU148" s="30"/>
      <c r="AV148" s="31"/>
      <c r="AY148" s="33"/>
      <c r="AZ148" s="33"/>
      <c r="BA148" s="33"/>
      <c r="BB148" s="30"/>
      <c r="BC148" s="31"/>
      <c r="BD148" s="356"/>
      <c r="BG148" s="356"/>
    </row>
    <row r="149" spans="2:59" s="164" customFormat="1" x14ac:dyDescent="0.25">
      <c r="B149" s="356"/>
      <c r="K149" s="356"/>
      <c r="L149" s="30"/>
      <c r="S149" s="30"/>
      <c r="Z149" s="30"/>
      <c r="AA149" s="29"/>
      <c r="AB149" s="29"/>
      <c r="AC149" s="29"/>
      <c r="AD149" s="29"/>
      <c r="AE149" s="29"/>
      <c r="AF149" s="29"/>
      <c r="AG149" s="30"/>
      <c r="AH149" s="29"/>
      <c r="AI149" s="29"/>
      <c r="AJ149" s="29"/>
      <c r="AK149" s="29"/>
      <c r="AL149" s="29"/>
      <c r="AM149" s="29"/>
      <c r="AN149" s="30"/>
      <c r="AO149" s="29"/>
      <c r="AP149" s="29"/>
      <c r="AQ149" s="29"/>
      <c r="AR149" s="29"/>
      <c r="AS149" s="29"/>
      <c r="AT149" s="29"/>
      <c r="AU149" s="30"/>
      <c r="AV149" s="31"/>
      <c r="AY149" s="33"/>
      <c r="AZ149" s="33"/>
      <c r="BA149" s="33"/>
      <c r="BB149" s="30"/>
      <c r="BC149" s="31"/>
      <c r="BD149" s="356"/>
      <c r="BG149" s="356"/>
    </row>
    <row r="150" spans="2:59" s="164" customFormat="1" x14ac:dyDescent="0.25">
      <c r="B150" s="356"/>
      <c r="K150" s="356"/>
      <c r="L150" s="30"/>
      <c r="S150" s="30"/>
      <c r="Z150" s="30"/>
      <c r="AA150" s="29"/>
      <c r="AB150" s="29"/>
      <c r="AC150" s="29"/>
      <c r="AD150" s="29"/>
      <c r="AE150" s="29"/>
      <c r="AF150" s="29"/>
      <c r="AG150" s="30"/>
      <c r="AH150" s="29"/>
      <c r="AI150" s="29"/>
      <c r="AJ150" s="29"/>
      <c r="AK150" s="29"/>
      <c r="AL150" s="29"/>
      <c r="AM150" s="29"/>
      <c r="AN150" s="30"/>
      <c r="AO150" s="29"/>
      <c r="AP150" s="29"/>
      <c r="AQ150" s="29"/>
      <c r="AR150" s="29"/>
      <c r="AS150" s="29"/>
      <c r="AT150" s="29"/>
      <c r="AU150" s="30"/>
      <c r="AV150" s="31"/>
      <c r="AY150" s="33"/>
      <c r="AZ150" s="33"/>
      <c r="BA150" s="33"/>
      <c r="BB150" s="30"/>
      <c r="BC150" s="31"/>
      <c r="BD150" s="356"/>
      <c r="BG150" s="356"/>
    </row>
    <row r="151" spans="2:59" s="164" customFormat="1" x14ac:dyDescent="0.25">
      <c r="B151" s="356"/>
      <c r="K151" s="356"/>
      <c r="L151" s="30"/>
      <c r="S151" s="30"/>
      <c r="Z151" s="30"/>
      <c r="AA151" s="29"/>
      <c r="AB151" s="29"/>
      <c r="AC151" s="29"/>
      <c r="AD151" s="29"/>
      <c r="AE151" s="29"/>
      <c r="AF151" s="29"/>
      <c r="AG151" s="30"/>
      <c r="AH151" s="29"/>
      <c r="AI151" s="29"/>
      <c r="AJ151" s="29"/>
      <c r="AK151" s="29"/>
      <c r="AL151" s="29"/>
      <c r="AM151" s="29"/>
      <c r="AN151" s="30"/>
      <c r="AO151" s="29"/>
      <c r="AP151" s="29"/>
      <c r="AQ151" s="29"/>
      <c r="AR151" s="29"/>
      <c r="AS151" s="29"/>
      <c r="AT151" s="29"/>
      <c r="AU151" s="30"/>
      <c r="AV151" s="31"/>
      <c r="AY151" s="33"/>
      <c r="AZ151" s="33"/>
      <c r="BA151" s="33"/>
      <c r="BB151" s="30"/>
      <c r="BC151" s="31"/>
      <c r="BD151" s="356"/>
      <c r="BG151" s="356"/>
    </row>
    <row r="152" spans="2:59" s="164" customFormat="1" x14ac:dyDescent="0.25">
      <c r="B152" s="356"/>
      <c r="K152" s="356"/>
      <c r="L152" s="30"/>
      <c r="S152" s="30"/>
      <c r="Z152" s="30"/>
      <c r="AA152" s="29"/>
      <c r="AB152" s="29"/>
      <c r="AC152" s="29"/>
      <c r="AD152" s="29"/>
      <c r="AE152" s="29"/>
      <c r="AF152" s="29"/>
      <c r="AG152" s="30"/>
      <c r="AH152" s="29"/>
      <c r="AI152" s="29"/>
      <c r="AJ152" s="29"/>
      <c r="AK152" s="29"/>
      <c r="AL152" s="29"/>
      <c r="AM152" s="29"/>
      <c r="AN152" s="30"/>
      <c r="AO152" s="29"/>
      <c r="AP152" s="29"/>
      <c r="AQ152" s="29"/>
      <c r="AR152" s="29"/>
      <c r="AS152" s="29"/>
      <c r="AT152" s="29"/>
      <c r="AU152" s="30"/>
      <c r="AV152" s="31"/>
      <c r="AY152" s="33"/>
      <c r="AZ152" s="33"/>
      <c r="BA152" s="33"/>
      <c r="BB152" s="30"/>
      <c r="BC152" s="31"/>
      <c r="BD152" s="356"/>
      <c r="BG152" s="356"/>
    </row>
    <row r="153" spans="2:59" s="164" customFormat="1" x14ac:dyDescent="0.25">
      <c r="B153" s="356"/>
      <c r="K153" s="356"/>
      <c r="L153" s="30"/>
      <c r="S153" s="30"/>
      <c r="Z153" s="30"/>
      <c r="AA153" s="29"/>
      <c r="AB153" s="29"/>
      <c r="AC153" s="29"/>
      <c r="AD153" s="29"/>
      <c r="AE153" s="29"/>
      <c r="AF153" s="29"/>
      <c r="AG153" s="30"/>
      <c r="AH153" s="29"/>
      <c r="AI153" s="29"/>
      <c r="AJ153" s="29"/>
      <c r="AK153" s="29"/>
      <c r="AL153" s="29"/>
      <c r="AM153" s="29"/>
      <c r="AN153" s="30"/>
      <c r="AO153" s="29"/>
      <c r="AP153" s="29"/>
      <c r="AQ153" s="29"/>
      <c r="AR153" s="29"/>
      <c r="AS153" s="29"/>
      <c r="AT153" s="29"/>
      <c r="AU153" s="30"/>
      <c r="AV153" s="31"/>
      <c r="AY153" s="33"/>
      <c r="AZ153" s="33"/>
      <c r="BA153" s="33"/>
      <c r="BB153" s="30"/>
      <c r="BC153" s="31"/>
      <c r="BD153" s="356"/>
      <c r="BG153" s="356"/>
    </row>
    <row r="154" spans="2:59" s="164" customFormat="1" x14ac:dyDescent="0.25">
      <c r="B154" s="356"/>
      <c r="K154" s="356"/>
      <c r="L154" s="30"/>
      <c r="S154" s="30"/>
      <c r="Z154" s="30"/>
      <c r="AA154" s="29"/>
      <c r="AB154" s="29"/>
      <c r="AC154" s="29"/>
      <c r="AD154" s="29"/>
      <c r="AE154" s="29"/>
      <c r="AF154" s="29"/>
      <c r="AG154" s="30"/>
      <c r="AH154" s="29"/>
      <c r="AI154" s="29"/>
      <c r="AJ154" s="29"/>
      <c r="AK154" s="29"/>
      <c r="AL154" s="29"/>
      <c r="AM154" s="29"/>
      <c r="AN154" s="30"/>
      <c r="AO154" s="29"/>
      <c r="AP154" s="29"/>
      <c r="AQ154" s="29"/>
      <c r="AR154" s="29"/>
      <c r="AS154" s="29"/>
      <c r="AT154" s="29"/>
      <c r="AU154" s="30"/>
      <c r="AV154" s="31"/>
      <c r="AY154" s="33"/>
      <c r="AZ154" s="33"/>
      <c r="BA154" s="33"/>
      <c r="BB154" s="30"/>
      <c r="BC154" s="31"/>
      <c r="BD154" s="356"/>
      <c r="BG154" s="356"/>
    </row>
    <row r="155" spans="2:59" s="164" customFormat="1" x14ac:dyDescent="0.25">
      <c r="B155" s="356"/>
      <c r="K155" s="356"/>
      <c r="L155" s="30"/>
      <c r="S155" s="30"/>
      <c r="Z155" s="30"/>
      <c r="AA155" s="29"/>
      <c r="AB155" s="29"/>
      <c r="AC155" s="29"/>
      <c r="AD155" s="29"/>
      <c r="AE155" s="29"/>
      <c r="AF155" s="29"/>
      <c r="AG155" s="30"/>
      <c r="AH155" s="29"/>
      <c r="AI155" s="29"/>
      <c r="AJ155" s="29"/>
      <c r="AK155" s="29"/>
      <c r="AL155" s="29"/>
      <c r="AM155" s="29"/>
      <c r="AN155" s="30"/>
      <c r="AO155" s="29"/>
      <c r="AP155" s="29"/>
      <c r="AQ155" s="29"/>
      <c r="AR155" s="29"/>
      <c r="AS155" s="29"/>
      <c r="AT155" s="29"/>
      <c r="AU155" s="30"/>
      <c r="AV155" s="31"/>
      <c r="AY155" s="33"/>
      <c r="AZ155" s="33"/>
      <c r="BA155" s="33"/>
      <c r="BB155" s="30"/>
      <c r="BC155" s="31"/>
      <c r="BD155" s="356"/>
      <c r="BG155" s="356"/>
    </row>
    <row r="156" spans="2:59" s="164" customFormat="1" x14ac:dyDescent="0.25">
      <c r="B156" s="356"/>
      <c r="K156" s="356"/>
      <c r="L156" s="30"/>
      <c r="S156" s="30"/>
      <c r="Z156" s="30"/>
      <c r="AA156" s="29"/>
      <c r="AB156" s="29"/>
      <c r="AC156" s="29"/>
      <c r="AD156" s="29"/>
      <c r="AE156" s="29"/>
      <c r="AF156" s="29"/>
      <c r="AG156" s="30"/>
      <c r="AH156" s="29"/>
      <c r="AI156" s="29"/>
      <c r="AJ156" s="29"/>
      <c r="AK156" s="29"/>
      <c r="AL156" s="29"/>
      <c r="AM156" s="29"/>
      <c r="AN156" s="30"/>
      <c r="AO156" s="29"/>
      <c r="AP156" s="29"/>
      <c r="AQ156" s="29"/>
      <c r="AR156" s="29"/>
      <c r="AS156" s="29"/>
      <c r="AT156" s="29"/>
      <c r="AU156" s="30"/>
      <c r="AV156" s="31"/>
      <c r="AY156" s="33"/>
      <c r="AZ156" s="33"/>
      <c r="BA156" s="33"/>
      <c r="BB156" s="30"/>
      <c r="BC156" s="31"/>
      <c r="BD156" s="356"/>
      <c r="BG156" s="356"/>
    </row>
    <row r="157" spans="2:59" s="164" customFormat="1" x14ac:dyDescent="0.25">
      <c r="B157" s="356"/>
      <c r="K157" s="356"/>
      <c r="L157" s="30"/>
      <c r="S157" s="30"/>
      <c r="Z157" s="30"/>
      <c r="AA157" s="29"/>
      <c r="AB157" s="29"/>
      <c r="AC157" s="29"/>
      <c r="AD157" s="29"/>
      <c r="AE157" s="29"/>
      <c r="AF157" s="29"/>
      <c r="AG157" s="30"/>
      <c r="AH157" s="29"/>
      <c r="AI157" s="29"/>
      <c r="AJ157" s="29"/>
      <c r="AK157" s="29"/>
      <c r="AL157" s="29"/>
      <c r="AM157" s="29"/>
      <c r="AN157" s="30"/>
      <c r="AO157" s="29"/>
      <c r="AP157" s="29"/>
      <c r="AQ157" s="29"/>
      <c r="AR157" s="29"/>
      <c r="AS157" s="29"/>
      <c r="AT157" s="29"/>
      <c r="AU157" s="30"/>
      <c r="AV157" s="31"/>
      <c r="AY157" s="33"/>
      <c r="AZ157" s="33"/>
      <c r="BA157" s="33"/>
      <c r="BB157" s="30"/>
      <c r="BC157" s="31"/>
      <c r="BD157" s="356"/>
      <c r="BG157" s="356"/>
    </row>
    <row r="158" spans="2:59" s="164" customFormat="1" x14ac:dyDescent="0.25">
      <c r="B158" s="356"/>
      <c r="K158" s="356"/>
      <c r="L158" s="30"/>
      <c r="S158" s="30"/>
      <c r="Z158" s="30"/>
      <c r="AA158" s="29"/>
      <c r="AB158" s="29"/>
      <c r="AC158" s="29"/>
      <c r="AD158" s="29"/>
      <c r="AE158" s="29"/>
      <c r="AF158" s="29"/>
      <c r="AG158" s="30"/>
      <c r="AH158" s="29"/>
      <c r="AI158" s="29"/>
      <c r="AJ158" s="29"/>
      <c r="AK158" s="29"/>
      <c r="AL158" s="29"/>
      <c r="AM158" s="29"/>
      <c r="AN158" s="30"/>
      <c r="AO158" s="29"/>
      <c r="AP158" s="29"/>
      <c r="AQ158" s="29"/>
      <c r="AR158" s="29"/>
      <c r="AS158" s="29"/>
      <c r="AT158" s="29"/>
      <c r="AU158" s="30"/>
      <c r="AV158" s="31"/>
      <c r="AY158" s="33"/>
      <c r="AZ158" s="33"/>
      <c r="BA158" s="33"/>
      <c r="BB158" s="30"/>
      <c r="BC158" s="31"/>
      <c r="BD158" s="356"/>
      <c r="BG158" s="356"/>
    </row>
    <row r="159" spans="2:59" s="164" customFormat="1" x14ac:dyDescent="0.25">
      <c r="B159" s="356"/>
      <c r="K159" s="356"/>
      <c r="L159" s="30"/>
      <c r="S159" s="30"/>
      <c r="Z159" s="30"/>
      <c r="AA159" s="29"/>
      <c r="AB159" s="29"/>
      <c r="AC159" s="29"/>
      <c r="AD159" s="29"/>
      <c r="AE159" s="29"/>
      <c r="AF159" s="29"/>
      <c r="AG159" s="30"/>
      <c r="AH159" s="29"/>
      <c r="AI159" s="29"/>
      <c r="AJ159" s="29"/>
      <c r="AK159" s="29"/>
      <c r="AL159" s="29"/>
      <c r="AM159" s="29"/>
      <c r="AN159" s="30"/>
      <c r="AO159" s="29"/>
      <c r="AP159" s="29"/>
      <c r="AQ159" s="29"/>
      <c r="AR159" s="29"/>
      <c r="AS159" s="29"/>
      <c r="AT159" s="29"/>
      <c r="AU159" s="30"/>
      <c r="AV159" s="31"/>
      <c r="AY159" s="33"/>
      <c r="AZ159" s="33"/>
      <c r="BA159" s="33"/>
      <c r="BB159" s="30"/>
      <c r="BC159" s="31"/>
      <c r="BD159" s="356"/>
      <c r="BG159" s="356"/>
    </row>
    <row r="160" spans="2:59" s="164" customFormat="1" x14ac:dyDescent="0.25">
      <c r="B160" s="356"/>
      <c r="K160" s="356"/>
      <c r="L160" s="30"/>
      <c r="S160" s="30"/>
      <c r="Z160" s="30"/>
      <c r="AA160" s="29"/>
      <c r="AB160" s="29"/>
      <c r="AC160" s="29"/>
      <c r="AD160" s="29"/>
      <c r="AE160" s="29"/>
      <c r="AF160" s="29"/>
      <c r="AG160" s="30"/>
      <c r="AH160" s="29"/>
      <c r="AI160" s="29"/>
      <c r="AJ160" s="29"/>
      <c r="AK160" s="29"/>
      <c r="AL160" s="29"/>
      <c r="AM160" s="29"/>
      <c r="AN160" s="30"/>
      <c r="AO160" s="29"/>
      <c r="AP160" s="29"/>
      <c r="AQ160" s="29"/>
      <c r="AR160" s="29"/>
      <c r="AS160" s="29"/>
      <c r="AT160" s="29"/>
      <c r="AU160" s="30"/>
      <c r="AV160" s="31"/>
      <c r="AY160" s="33"/>
      <c r="AZ160" s="33"/>
      <c r="BA160" s="33"/>
      <c r="BB160" s="30"/>
      <c r="BC160" s="31"/>
      <c r="BD160" s="356"/>
      <c r="BG160" s="356"/>
    </row>
    <row r="161" spans="2:59" s="164" customFormat="1" x14ac:dyDescent="0.25">
      <c r="B161" s="356"/>
      <c r="K161" s="356"/>
      <c r="L161" s="30"/>
      <c r="S161" s="30"/>
      <c r="Z161" s="30"/>
      <c r="AA161" s="29"/>
      <c r="AB161" s="29"/>
      <c r="AC161" s="29"/>
      <c r="AD161" s="29"/>
      <c r="AE161" s="29"/>
      <c r="AF161" s="29"/>
      <c r="AG161" s="30"/>
      <c r="AH161" s="29"/>
      <c r="AI161" s="29"/>
      <c r="AJ161" s="29"/>
      <c r="AK161" s="29"/>
      <c r="AL161" s="29"/>
      <c r="AM161" s="29"/>
      <c r="AN161" s="30"/>
      <c r="AO161" s="29"/>
      <c r="AP161" s="29"/>
      <c r="AQ161" s="29"/>
      <c r="AR161" s="29"/>
      <c r="AS161" s="29"/>
      <c r="AT161" s="29"/>
      <c r="AU161" s="30"/>
      <c r="AV161" s="31"/>
      <c r="AY161" s="33"/>
      <c r="AZ161" s="33"/>
      <c r="BA161" s="33"/>
      <c r="BB161" s="30"/>
      <c r="BC161" s="31"/>
      <c r="BD161" s="356"/>
      <c r="BG161" s="356"/>
    </row>
    <row r="162" spans="2:59" s="164" customFormat="1" x14ac:dyDescent="0.25">
      <c r="B162" s="356"/>
      <c r="K162" s="356"/>
      <c r="L162" s="30"/>
      <c r="S162" s="30"/>
      <c r="Z162" s="30"/>
      <c r="AA162" s="29"/>
      <c r="AB162" s="29"/>
      <c r="AC162" s="29"/>
      <c r="AD162" s="29"/>
      <c r="AE162" s="29"/>
      <c r="AF162" s="29"/>
      <c r="AG162" s="30"/>
      <c r="AH162" s="29"/>
      <c r="AI162" s="29"/>
      <c r="AJ162" s="29"/>
      <c r="AK162" s="29"/>
      <c r="AL162" s="29"/>
      <c r="AM162" s="29"/>
      <c r="AN162" s="30"/>
      <c r="AO162" s="29"/>
      <c r="AP162" s="29"/>
      <c r="AQ162" s="29"/>
      <c r="AR162" s="29"/>
      <c r="AS162" s="29"/>
      <c r="AT162" s="29"/>
      <c r="AU162" s="30"/>
      <c r="AV162" s="31"/>
      <c r="AY162" s="33"/>
      <c r="AZ162" s="33"/>
      <c r="BA162" s="33"/>
      <c r="BB162" s="30"/>
      <c r="BC162" s="31"/>
      <c r="BD162" s="356"/>
      <c r="BG162" s="356"/>
    </row>
    <row r="163" spans="2:59" s="164" customFormat="1" x14ac:dyDescent="0.25">
      <c r="B163" s="356"/>
      <c r="K163" s="356"/>
      <c r="L163" s="30"/>
      <c r="S163" s="30"/>
      <c r="Z163" s="30"/>
      <c r="AA163" s="29"/>
      <c r="AB163" s="29"/>
      <c r="AC163" s="29"/>
      <c r="AD163" s="29"/>
      <c r="AE163" s="29"/>
      <c r="AF163" s="29"/>
      <c r="AG163" s="30"/>
      <c r="AH163" s="29"/>
      <c r="AI163" s="29"/>
      <c r="AJ163" s="29"/>
      <c r="AK163" s="29"/>
      <c r="AL163" s="29"/>
      <c r="AM163" s="29"/>
      <c r="AN163" s="30"/>
      <c r="AO163" s="29"/>
      <c r="AP163" s="29"/>
      <c r="AQ163" s="29"/>
      <c r="AR163" s="29"/>
      <c r="AS163" s="29"/>
      <c r="AT163" s="29"/>
      <c r="AU163" s="30"/>
      <c r="AV163" s="31"/>
      <c r="AY163" s="33"/>
      <c r="AZ163" s="33"/>
      <c r="BA163" s="33"/>
      <c r="BB163" s="30"/>
      <c r="BC163" s="31"/>
      <c r="BD163" s="356"/>
      <c r="BG163" s="356"/>
    </row>
    <row r="164" spans="2:59" s="164" customFormat="1" x14ac:dyDescent="0.25">
      <c r="B164" s="356"/>
      <c r="K164" s="356"/>
      <c r="L164" s="30"/>
      <c r="S164" s="30"/>
      <c r="Z164" s="30"/>
      <c r="AA164" s="29"/>
      <c r="AB164" s="29"/>
      <c r="AC164" s="29"/>
      <c r="AD164" s="29"/>
      <c r="AE164" s="29"/>
      <c r="AF164" s="29"/>
      <c r="AG164" s="30"/>
      <c r="AH164" s="29"/>
      <c r="AI164" s="29"/>
      <c r="AJ164" s="29"/>
      <c r="AK164" s="29"/>
      <c r="AL164" s="29"/>
      <c r="AM164" s="29"/>
      <c r="AN164" s="30"/>
      <c r="AO164" s="29"/>
      <c r="AP164" s="29"/>
      <c r="AQ164" s="29"/>
      <c r="AR164" s="29"/>
      <c r="AS164" s="29"/>
      <c r="AT164" s="29"/>
      <c r="AU164" s="30"/>
      <c r="AV164" s="31"/>
      <c r="AY164" s="33"/>
      <c r="AZ164" s="33"/>
      <c r="BA164" s="33"/>
      <c r="BB164" s="30"/>
      <c r="BC164" s="31"/>
      <c r="BD164" s="356"/>
      <c r="BG164" s="356"/>
    </row>
    <row r="165" spans="2:59" s="164" customFormat="1" x14ac:dyDescent="0.25">
      <c r="B165" s="356"/>
      <c r="K165" s="356"/>
      <c r="L165" s="30"/>
      <c r="S165" s="30"/>
      <c r="Z165" s="30"/>
      <c r="AA165" s="29"/>
      <c r="AB165" s="29"/>
      <c r="AC165" s="29"/>
      <c r="AD165" s="29"/>
      <c r="AE165" s="29"/>
      <c r="AF165" s="29"/>
      <c r="AG165" s="30"/>
      <c r="AH165" s="29"/>
      <c r="AI165" s="29"/>
      <c r="AJ165" s="29"/>
      <c r="AK165" s="29"/>
      <c r="AL165" s="29"/>
      <c r="AM165" s="29"/>
      <c r="AN165" s="30"/>
      <c r="AO165" s="29"/>
      <c r="AP165" s="29"/>
      <c r="AQ165" s="29"/>
      <c r="AR165" s="29"/>
      <c r="AS165" s="29"/>
      <c r="AT165" s="29"/>
      <c r="AU165" s="30"/>
      <c r="AV165" s="31"/>
      <c r="AY165" s="33"/>
      <c r="AZ165" s="33"/>
      <c r="BA165" s="33"/>
      <c r="BB165" s="30"/>
      <c r="BC165" s="31"/>
      <c r="BD165" s="356"/>
      <c r="BG165" s="356"/>
    </row>
    <row r="166" spans="2:59" s="164" customFormat="1" x14ac:dyDescent="0.25">
      <c r="B166" s="356"/>
      <c r="K166" s="356"/>
      <c r="L166" s="30"/>
      <c r="S166" s="30"/>
      <c r="Z166" s="30"/>
      <c r="AA166" s="29"/>
      <c r="AB166" s="29"/>
      <c r="AC166" s="29"/>
      <c r="AD166" s="29"/>
      <c r="AE166" s="29"/>
      <c r="AF166" s="29"/>
      <c r="AG166" s="30"/>
      <c r="AH166" s="29"/>
      <c r="AI166" s="29"/>
      <c r="AJ166" s="29"/>
      <c r="AK166" s="29"/>
      <c r="AL166" s="29"/>
      <c r="AM166" s="29"/>
      <c r="AN166" s="30"/>
      <c r="AO166" s="29"/>
      <c r="AP166" s="29"/>
      <c r="AQ166" s="29"/>
      <c r="AR166" s="29"/>
      <c r="AS166" s="29"/>
      <c r="AT166" s="29"/>
      <c r="AU166" s="30"/>
      <c r="AV166" s="31"/>
      <c r="AY166" s="33"/>
      <c r="AZ166" s="33"/>
      <c r="BA166" s="33"/>
      <c r="BB166" s="30"/>
      <c r="BC166" s="31"/>
      <c r="BD166" s="356"/>
      <c r="BG166" s="356"/>
    </row>
    <row r="167" spans="2:59" s="164" customFormat="1" x14ac:dyDescent="0.25">
      <c r="B167" s="356"/>
      <c r="K167" s="356"/>
      <c r="L167" s="30"/>
      <c r="S167" s="30"/>
      <c r="Z167" s="30"/>
      <c r="AA167" s="29"/>
      <c r="AB167" s="29"/>
      <c r="AC167" s="29"/>
      <c r="AD167" s="29"/>
      <c r="AE167" s="29"/>
      <c r="AF167" s="29"/>
      <c r="AG167" s="30"/>
      <c r="AH167" s="29"/>
      <c r="AI167" s="29"/>
      <c r="AJ167" s="29"/>
      <c r="AK167" s="29"/>
      <c r="AL167" s="29"/>
      <c r="AM167" s="29"/>
      <c r="AN167" s="30"/>
      <c r="AO167" s="29"/>
      <c r="AP167" s="29"/>
      <c r="AQ167" s="29"/>
      <c r="AR167" s="29"/>
      <c r="AS167" s="29"/>
      <c r="AT167" s="29"/>
      <c r="AU167" s="30"/>
      <c r="AV167" s="31"/>
      <c r="AY167" s="33"/>
      <c r="AZ167" s="33"/>
      <c r="BA167" s="33"/>
      <c r="BB167" s="30"/>
      <c r="BC167" s="31"/>
      <c r="BD167" s="356"/>
      <c r="BG167" s="356"/>
    </row>
    <row r="168" spans="2:59" s="164" customFormat="1" x14ac:dyDescent="0.25">
      <c r="B168" s="356"/>
      <c r="K168" s="356"/>
      <c r="L168" s="30"/>
      <c r="S168" s="30"/>
      <c r="Z168" s="30"/>
      <c r="AA168" s="29"/>
      <c r="AB168" s="29"/>
      <c r="AC168" s="29"/>
      <c r="AD168" s="29"/>
      <c r="AE168" s="29"/>
      <c r="AF168" s="29"/>
      <c r="AG168" s="30"/>
      <c r="AH168" s="29"/>
      <c r="AI168" s="29"/>
      <c r="AJ168" s="29"/>
      <c r="AK168" s="29"/>
      <c r="AL168" s="29"/>
      <c r="AM168" s="29"/>
      <c r="AN168" s="30"/>
      <c r="AO168" s="29"/>
      <c r="AP168" s="29"/>
      <c r="AQ168" s="29"/>
      <c r="AR168" s="29"/>
      <c r="AS168" s="29"/>
      <c r="AT168" s="29"/>
      <c r="AU168" s="30"/>
      <c r="AV168" s="31"/>
      <c r="AY168" s="33"/>
      <c r="AZ168" s="33"/>
      <c r="BA168" s="33"/>
      <c r="BB168" s="30"/>
      <c r="BC168" s="31"/>
      <c r="BD168" s="356"/>
      <c r="BG168" s="356"/>
    </row>
    <row r="169" spans="2:59" s="164" customFormat="1" x14ac:dyDescent="0.25">
      <c r="B169" s="356"/>
      <c r="K169" s="356"/>
      <c r="L169" s="30"/>
      <c r="S169" s="30"/>
      <c r="Z169" s="30"/>
      <c r="AA169" s="29"/>
      <c r="AB169" s="29"/>
      <c r="AC169" s="29"/>
      <c r="AD169" s="29"/>
      <c r="AE169" s="29"/>
      <c r="AF169" s="29"/>
      <c r="AG169" s="30"/>
      <c r="AH169" s="29"/>
      <c r="AI169" s="29"/>
      <c r="AJ169" s="29"/>
      <c r="AK169" s="29"/>
      <c r="AL169" s="29"/>
      <c r="AM169" s="29"/>
      <c r="AN169" s="30"/>
      <c r="AO169" s="29"/>
      <c r="AP169" s="29"/>
      <c r="AQ169" s="29"/>
      <c r="AR169" s="29"/>
      <c r="AS169" s="29"/>
      <c r="AT169" s="29"/>
      <c r="AU169" s="30"/>
      <c r="AV169" s="31"/>
      <c r="AY169" s="33"/>
      <c r="AZ169" s="33"/>
      <c r="BA169" s="33"/>
      <c r="BB169" s="30"/>
      <c r="BC169" s="31"/>
      <c r="BD169" s="356"/>
      <c r="BG169" s="356"/>
    </row>
    <row r="170" spans="2:59" s="164" customFormat="1" x14ac:dyDescent="0.25">
      <c r="B170" s="356"/>
      <c r="K170" s="356"/>
      <c r="L170" s="30"/>
      <c r="S170" s="30"/>
      <c r="Z170" s="30"/>
      <c r="AA170" s="29"/>
      <c r="AB170" s="29"/>
      <c r="AC170" s="29"/>
      <c r="AD170" s="29"/>
      <c r="AE170" s="29"/>
      <c r="AF170" s="29"/>
      <c r="AG170" s="30"/>
      <c r="AH170" s="29"/>
      <c r="AI170" s="29"/>
      <c r="AJ170" s="29"/>
      <c r="AK170" s="29"/>
      <c r="AL170" s="29"/>
      <c r="AM170" s="29"/>
      <c r="AN170" s="30"/>
      <c r="AO170" s="29"/>
      <c r="AP170" s="29"/>
      <c r="AQ170" s="29"/>
      <c r="AR170" s="29"/>
      <c r="AS170" s="29"/>
      <c r="AT170" s="29"/>
      <c r="AU170" s="30"/>
      <c r="AV170" s="31"/>
      <c r="AY170" s="33"/>
      <c r="AZ170" s="33"/>
      <c r="BA170" s="33"/>
      <c r="BB170" s="30"/>
      <c r="BC170" s="31"/>
      <c r="BD170" s="356"/>
      <c r="BG170" s="356"/>
    </row>
    <row r="171" spans="2:59" s="164" customFormat="1" x14ac:dyDescent="0.25">
      <c r="B171" s="356"/>
      <c r="K171" s="356"/>
      <c r="L171" s="30"/>
      <c r="S171" s="30"/>
      <c r="Z171" s="30"/>
      <c r="AA171" s="29"/>
      <c r="AB171" s="29"/>
      <c r="AC171" s="29"/>
      <c r="AD171" s="29"/>
      <c r="AE171" s="29"/>
      <c r="AF171" s="29"/>
      <c r="AG171" s="30"/>
      <c r="AH171" s="29"/>
      <c r="AI171" s="29"/>
      <c r="AJ171" s="29"/>
      <c r="AK171" s="29"/>
      <c r="AL171" s="29"/>
      <c r="AM171" s="29"/>
      <c r="AN171" s="30"/>
      <c r="AO171" s="29"/>
      <c r="AP171" s="29"/>
      <c r="AQ171" s="29"/>
      <c r="AR171" s="29"/>
      <c r="AS171" s="29"/>
      <c r="AT171" s="29"/>
      <c r="AU171" s="30"/>
      <c r="AV171" s="31"/>
      <c r="AY171" s="33"/>
      <c r="AZ171" s="33"/>
      <c r="BA171" s="33"/>
      <c r="BB171" s="30"/>
      <c r="BC171" s="31"/>
      <c r="BD171" s="356"/>
      <c r="BG171" s="356"/>
    </row>
    <row r="172" spans="2:59" s="164" customFormat="1" x14ac:dyDescent="0.25">
      <c r="B172" s="356"/>
      <c r="K172" s="356"/>
      <c r="L172" s="30"/>
      <c r="S172" s="30"/>
      <c r="Z172" s="30"/>
      <c r="AA172" s="29"/>
      <c r="AB172" s="29"/>
      <c r="AC172" s="29"/>
      <c r="AD172" s="29"/>
      <c r="AE172" s="29"/>
      <c r="AF172" s="29"/>
      <c r="AG172" s="30"/>
      <c r="AH172" s="29"/>
      <c r="AI172" s="29"/>
      <c r="AJ172" s="29"/>
      <c r="AK172" s="29"/>
      <c r="AL172" s="29"/>
      <c r="AM172" s="29"/>
      <c r="AN172" s="30"/>
      <c r="AO172" s="29"/>
      <c r="AP172" s="29"/>
      <c r="AQ172" s="29"/>
      <c r="AR172" s="29"/>
      <c r="AS172" s="29"/>
      <c r="AT172" s="29"/>
      <c r="AU172" s="30"/>
      <c r="AV172" s="31"/>
      <c r="AY172" s="33"/>
      <c r="AZ172" s="33"/>
      <c r="BA172" s="33"/>
      <c r="BB172" s="30"/>
      <c r="BC172" s="31"/>
      <c r="BD172" s="356"/>
      <c r="BG172" s="356"/>
    </row>
    <row r="173" spans="2:59" s="164" customFormat="1" x14ac:dyDescent="0.25">
      <c r="B173" s="356"/>
      <c r="K173" s="356"/>
      <c r="L173" s="30"/>
      <c r="S173" s="30"/>
      <c r="Z173" s="30"/>
      <c r="AA173" s="29"/>
      <c r="AB173" s="29"/>
      <c r="AC173" s="29"/>
      <c r="AD173" s="29"/>
      <c r="AE173" s="29"/>
      <c r="AF173" s="29"/>
      <c r="AG173" s="30"/>
      <c r="AH173" s="29"/>
      <c r="AI173" s="29"/>
      <c r="AJ173" s="29"/>
      <c r="AK173" s="29"/>
      <c r="AL173" s="29"/>
      <c r="AM173" s="29"/>
      <c r="AN173" s="30"/>
      <c r="AO173" s="29"/>
      <c r="AP173" s="29"/>
      <c r="AQ173" s="29"/>
      <c r="AR173" s="29"/>
      <c r="AS173" s="29"/>
      <c r="AT173" s="29"/>
      <c r="AU173" s="30"/>
      <c r="AV173" s="31"/>
      <c r="AY173" s="33"/>
      <c r="AZ173" s="33"/>
      <c r="BA173" s="33"/>
      <c r="BB173" s="30"/>
      <c r="BC173" s="31"/>
      <c r="BD173" s="356"/>
      <c r="BG173" s="356"/>
    </row>
    <row r="174" spans="2:59" s="164" customFormat="1" x14ac:dyDescent="0.25">
      <c r="B174" s="356"/>
      <c r="K174" s="356"/>
      <c r="L174" s="30"/>
      <c r="S174" s="30"/>
      <c r="Z174" s="30"/>
      <c r="AA174" s="29"/>
      <c r="AB174" s="29"/>
      <c r="AC174" s="29"/>
      <c r="AD174" s="29"/>
      <c r="AE174" s="29"/>
      <c r="AF174" s="29"/>
      <c r="AG174" s="30"/>
      <c r="AH174" s="29"/>
      <c r="AI174" s="29"/>
      <c r="AJ174" s="29"/>
      <c r="AK174" s="29"/>
      <c r="AL174" s="29"/>
      <c r="AM174" s="29"/>
      <c r="AN174" s="30"/>
      <c r="AO174" s="29"/>
      <c r="AP174" s="29"/>
      <c r="AQ174" s="29"/>
      <c r="AR174" s="29"/>
      <c r="AS174" s="29"/>
      <c r="AT174" s="29"/>
      <c r="AU174" s="30"/>
      <c r="AV174" s="31"/>
      <c r="AY174" s="33"/>
      <c r="AZ174" s="33"/>
      <c r="BA174" s="33"/>
      <c r="BB174" s="30"/>
      <c r="BC174" s="31"/>
      <c r="BD174" s="356"/>
      <c r="BG174" s="356"/>
    </row>
    <row r="175" spans="2:59" s="164" customFormat="1" x14ac:dyDescent="0.25">
      <c r="B175" s="356"/>
      <c r="K175" s="356"/>
      <c r="L175" s="30"/>
      <c r="S175" s="30"/>
      <c r="Z175" s="30"/>
      <c r="AA175" s="29"/>
      <c r="AB175" s="29"/>
      <c r="AC175" s="29"/>
      <c r="AD175" s="29"/>
      <c r="AE175" s="29"/>
      <c r="AF175" s="29"/>
      <c r="AG175" s="30"/>
      <c r="AH175" s="29"/>
      <c r="AI175" s="29"/>
      <c r="AJ175" s="29"/>
      <c r="AK175" s="29"/>
      <c r="AL175" s="29"/>
      <c r="AM175" s="29"/>
      <c r="AN175" s="30"/>
      <c r="AO175" s="29"/>
      <c r="AP175" s="29"/>
      <c r="AQ175" s="29"/>
      <c r="AR175" s="29"/>
      <c r="AS175" s="29"/>
      <c r="AT175" s="29"/>
      <c r="AU175" s="30"/>
      <c r="AV175" s="31"/>
      <c r="AY175" s="33"/>
      <c r="AZ175" s="33"/>
      <c r="BA175" s="33"/>
      <c r="BB175" s="30"/>
      <c r="BC175" s="31"/>
      <c r="BD175" s="356"/>
      <c r="BG175" s="356"/>
    </row>
    <row r="176" spans="2:59" s="164" customFormat="1" x14ac:dyDescent="0.25">
      <c r="B176" s="356"/>
      <c r="K176" s="356"/>
      <c r="L176" s="30"/>
      <c r="S176" s="30"/>
      <c r="Z176" s="30"/>
      <c r="AA176" s="29"/>
      <c r="AB176" s="29"/>
      <c r="AC176" s="29"/>
      <c r="AD176" s="29"/>
      <c r="AE176" s="29"/>
      <c r="AF176" s="29"/>
      <c r="AG176" s="30"/>
      <c r="AH176" s="29"/>
      <c r="AI176" s="29"/>
      <c r="AJ176" s="29"/>
      <c r="AK176" s="29"/>
      <c r="AL176" s="29"/>
      <c r="AM176" s="29"/>
      <c r="AN176" s="30"/>
      <c r="AO176" s="29"/>
      <c r="AP176" s="29"/>
      <c r="AQ176" s="29"/>
      <c r="AR176" s="29"/>
      <c r="AS176" s="29"/>
      <c r="AT176" s="29"/>
      <c r="AU176" s="30"/>
      <c r="AV176" s="31"/>
      <c r="AY176" s="33"/>
      <c r="AZ176" s="33"/>
      <c r="BA176" s="33"/>
      <c r="BB176" s="30"/>
      <c r="BC176" s="31"/>
      <c r="BD176" s="356"/>
      <c r="BG176" s="356"/>
    </row>
    <row r="177" spans="2:59" s="164" customFormat="1" x14ac:dyDescent="0.25">
      <c r="B177" s="356"/>
      <c r="K177" s="356"/>
      <c r="L177" s="30"/>
      <c r="S177" s="30"/>
      <c r="Z177" s="30"/>
      <c r="AA177" s="29"/>
      <c r="AB177" s="29"/>
      <c r="AC177" s="29"/>
      <c r="AD177" s="29"/>
      <c r="AE177" s="29"/>
      <c r="AF177" s="29"/>
      <c r="AG177" s="30"/>
      <c r="AH177" s="29"/>
      <c r="AI177" s="29"/>
      <c r="AJ177" s="29"/>
      <c r="AK177" s="29"/>
      <c r="AL177" s="29"/>
      <c r="AM177" s="29"/>
      <c r="AN177" s="30"/>
      <c r="AO177" s="29"/>
      <c r="AP177" s="29"/>
      <c r="AQ177" s="29"/>
      <c r="AR177" s="29"/>
      <c r="AS177" s="29"/>
      <c r="AT177" s="29"/>
      <c r="AU177" s="30"/>
      <c r="AV177" s="31"/>
      <c r="AY177" s="33"/>
      <c r="AZ177" s="33"/>
      <c r="BA177" s="33"/>
      <c r="BB177" s="30"/>
      <c r="BC177" s="31"/>
      <c r="BD177" s="356"/>
      <c r="BG177" s="356"/>
    </row>
    <row r="178" spans="2:59" s="164" customFormat="1" x14ac:dyDescent="0.25">
      <c r="B178" s="356"/>
      <c r="K178" s="356"/>
      <c r="L178" s="30"/>
      <c r="S178" s="30"/>
      <c r="Z178" s="30"/>
      <c r="AA178" s="29"/>
      <c r="AB178" s="29"/>
      <c r="AC178" s="29"/>
      <c r="AD178" s="29"/>
      <c r="AE178" s="29"/>
      <c r="AF178" s="29"/>
      <c r="AG178" s="30"/>
      <c r="AH178" s="29"/>
      <c r="AI178" s="29"/>
      <c r="AJ178" s="29"/>
      <c r="AK178" s="29"/>
      <c r="AL178" s="29"/>
      <c r="AM178" s="29"/>
      <c r="AN178" s="30"/>
      <c r="AO178" s="29"/>
      <c r="AP178" s="29"/>
      <c r="AQ178" s="29"/>
      <c r="AR178" s="29"/>
      <c r="AS178" s="29"/>
      <c r="AT178" s="29"/>
      <c r="AU178" s="30"/>
      <c r="AV178" s="31"/>
      <c r="AY178" s="33"/>
      <c r="AZ178" s="33"/>
      <c r="BA178" s="33"/>
      <c r="BB178" s="30"/>
      <c r="BC178" s="31"/>
      <c r="BD178" s="356"/>
      <c r="BG178" s="356"/>
    </row>
    <row r="179" spans="2:59" s="164" customFormat="1" x14ac:dyDescent="0.25">
      <c r="B179" s="356"/>
      <c r="K179" s="356"/>
      <c r="L179" s="30"/>
      <c r="S179" s="30"/>
      <c r="Z179" s="30"/>
      <c r="AA179" s="29"/>
      <c r="AB179" s="29"/>
      <c r="AC179" s="29"/>
      <c r="AD179" s="29"/>
      <c r="AE179" s="29"/>
      <c r="AF179" s="29"/>
      <c r="AG179" s="30"/>
      <c r="AH179" s="29"/>
      <c r="AI179" s="29"/>
      <c r="AJ179" s="29"/>
      <c r="AK179" s="29"/>
      <c r="AL179" s="29"/>
      <c r="AM179" s="29"/>
      <c r="AN179" s="30"/>
      <c r="AO179" s="29"/>
      <c r="AP179" s="29"/>
      <c r="AQ179" s="29"/>
      <c r="AR179" s="29"/>
      <c r="AS179" s="29"/>
      <c r="AT179" s="29"/>
      <c r="AU179" s="30"/>
      <c r="AV179" s="31"/>
      <c r="AY179" s="33"/>
      <c r="AZ179" s="33"/>
      <c r="BA179" s="33"/>
      <c r="BB179" s="30"/>
      <c r="BC179" s="31"/>
      <c r="BD179" s="356"/>
      <c r="BG179" s="356"/>
    </row>
    <row r="180" spans="2:59" s="164" customFormat="1" x14ac:dyDescent="0.25">
      <c r="B180" s="356"/>
      <c r="K180" s="356"/>
      <c r="L180" s="30"/>
      <c r="S180" s="30"/>
      <c r="Z180" s="30"/>
      <c r="AA180" s="29"/>
      <c r="AB180" s="29"/>
      <c r="AC180" s="29"/>
      <c r="AD180" s="29"/>
      <c r="AE180" s="29"/>
      <c r="AF180" s="29"/>
      <c r="AG180" s="30"/>
      <c r="AH180" s="29"/>
      <c r="AI180" s="29"/>
      <c r="AJ180" s="29"/>
      <c r="AK180" s="29"/>
      <c r="AL180" s="29"/>
      <c r="AM180" s="29"/>
      <c r="AN180" s="30"/>
      <c r="AO180" s="29"/>
      <c r="AP180" s="29"/>
      <c r="AQ180" s="29"/>
      <c r="AR180" s="29"/>
      <c r="AS180" s="29"/>
      <c r="AT180" s="29"/>
      <c r="AU180" s="30"/>
      <c r="AV180" s="31"/>
      <c r="AY180" s="33"/>
      <c r="AZ180" s="33"/>
      <c r="BA180" s="33"/>
      <c r="BB180" s="30"/>
      <c r="BC180" s="31"/>
      <c r="BD180" s="356"/>
      <c r="BG180" s="356"/>
    </row>
    <row r="181" spans="2:59" s="164" customFormat="1" x14ac:dyDescent="0.25">
      <c r="B181" s="356"/>
      <c r="K181" s="356"/>
      <c r="L181" s="30"/>
      <c r="S181" s="30"/>
      <c r="Z181" s="30"/>
      <c r="AA181" s="29"/>
      <c r="AB181" s="29"/>
      <c r="AC181" s="29"/>
      <c r="AD181" s="29"/>
      <c r="AE181" s="29"/>
      <c r="AF181" s="29"/>
      <c r="AG181" s="30"/>
      <c r="AH181" s="29"/>
      <c r="AI181" s="29"/>
      <c r="AJ181" s="29"/>
      <c r="AK181" s="29"/>
      <c r="AL181" s="29"/>
      <c r="AM181" s="29"/>
      <c r="AN181" s="30"/>
      <c r="AO181" s="29"/>
      <c r="AP181" s="29"/>
      <c r="AQ181" s="29"/>
      <c r="AR181" s="29"/>
      <c r="AS181" s="29"/>
      <c r="AT181" s="29"/>
      <c r="AU181" s="30"/>
      <c r="AV181" s="31"/>
      <c r="AY181" s="33"/>
      <c r="AZ181" s="33"/>
      <c r="BA181" s="33"/>
      <c r="BB181" s="30"/>
      <c r="BC181" s="31"/>
      <c r="BD181" s="356"/>
      <c r="BG181" s="356"/>
    </row>
    <row r="182" spans="2:59" s="164" customFormat="1" x14ac:dyDescent="0.25">
      <c r="B182" s="356"/>
      <c r="K182" s="356"/>
      <c r="L182" s="30"/>
      <c r="S182" s="30"/>
      <c r="Z182" s="30"/>
      <c r="AA182" s="29"/>
      <c r="AB182" s="29"/>
      <c r="AC182" s="29"/>
      <c r="AD182" s="29"/>
      <c r="AE182" s="29"/>
      <c r="AF182" s="29"/>
      <c r="AG182" s="30"/>
      <c r="AH182" s="29"/>
      <c r="AI182" s="29"/>
      <c r="AJ182" s="29"/>
      <c r="AK182" s="29"/>
      <c r="AL182" s="29"/>
      <c r="AM182" s="29"/>
      <c r="AN182" s="30"/>
      <c r="AO182" s="29"/>
      <c r="AP182" s="29"/>
      <c r="AQ182" s="29"/>
      <c r="AR182" s="29"/>
      <c r="AS182" s="29"/>
      <c r="AT182" s="29"/>
      <c r="AU182" s="30"/>
      <c r="AV182" s="31"/>
      <c r="AY182" s="33"/>
      <c r="AZ182" s="33"/>
      <c r="BA182" s="33"/>
      <c r="BB182" s="30"/>
      <c r="BC182" s="31"/>
      <c r="BD182" s="356"/>
      <c r="BG182" s="356"/>
    </row>
    <row r="183" spans="2:59" s="164" customFormat="1" x14ac:dyDescent="0.25">
      <c r="B183" s="356"/>
      <c r="K183" s="356"/>
      <c r="L183" s="30"/>
      <c r="S183" s="30"/>
      <c r="Z183" s="30"/>
      <c r="AA183" s="29"/>
      <c r="AB183" s="29"/>
      <c r="AC183" s="29"/>
      <c r="AD183" s="29"/>
      <c r="AE183" s="29"/>
      <c r="AF183" s="29"/>
      <c r="AG183" s="30"/>
      <c r="AH183" s="29"/>
      <c r="AI183" s="29"/>
      <c r="AJ183" s="29"/>
      <c r="AK183" s="29"/>
      <c r="AL183" s="29"/>
      <c r="AM183" s="29"/>
      <c r="AN183" s="30"/>
      <c r="AO183" s="29"/>
      <c r="AP183" s="29"/>
      <c r="AQ183" s="29"/>
      <c r="AR183" s="29"/>
      <c r="AS183" s="29"/>
      <c r="AT183" s="29"/>
      <c r="AU183" s="30"/>
      <c r="AV183" s="31"/>
      <c r="AY183" s="33"/>
      <c r="AZ183" s="33"/>
      <c r="BA183" s="33"/>
      <c r="BB183" s="30"/>
      <c r="BC183" s="31"/>
      <c r="BD183" s="356"/>
      <c r="BG183" s="356"/>
    </row>
    <row r="184" spans="2:59" s="164" customFormat="1" x14ac:dyDescent="0.25">
      <c r="B184" s="356"/>
      <c r="K184" s="356"/>
      <c r="L184" s="30"/>
      <c r="S184" s="30"/>
      <c r="Z184" s="30"/>
      <c r="AA184" s="29"/>
      <c r="AB184" s="29"/>
      <c r="AC184" s="29"/>
      <c r="AD184" s="29"/>
      <c r="AE184" s="29"/>
      <c r="AF184" s="29"/>
      <c r="AG184" s="30"/>
      <c r="AH184" s="29"/>
      <c r="AI184" s="29"/>
      <c r="AJ184" s="29"/>
      <c r="AK184" s="29"/>
      <c r="AL184" s="29"/>
      <c r="AM184" s="29"/>
      <c r="AN184" s="30"/>
      <c r="AO184" s="29"/>
      <c r="AP184" s="29"/>
      <c r="AQ184" s="29"/>
      <c r="AR184" s="29"/>
      <c r="AS184" s="29"/>
      <c r="AT184" s="29"/>
      <c r="AU184" s="30"/>
      <c r="AV184" s="31"/>
      <c r="AY184" s="33"/>
      <c r="AZ184" s="33"/>
      <c r="BA184" s="33"/>
      <c r="BB184" s="30"/>
      <c r="BC184" s="31"/>
      <c r="BD184" s="356"/>
      <c r="BG184" s="356"/>
    </row>
    <row r="185" spans="2:59" s="164" customFormat="1" x14ac:dyDescent="0.25">
      <c r="B185" s="356"/>
      <c r="K185" s="356"/>
      <c r="L185" s="30"/>
      <c r="S185" s="30"/>
      <c r="Z185" s="30"/>
      <c r="AA185" s="29"/>
      <c r="AB185" s="29"/>
      <c r="AC185" s="29"/>
      <c r="AD185" s="29"/>
      <c r="AE185" s="29"/>
      <c r="AF185" s="29"/>
      <c r="AG185" s="30"/>
      <c r="AH185" s="29"/>
      <c r="AI185" s="29"/>
      <c r="AJ185" s="29"/>
      <c r="AK185" s="29"/>
      <c r="AL185" s="29"/>
      <c r="AM185" s="29"/>
      <c r="AN185" s="30"/>
      <c r="AO185" s="29"/>
      <c r="AP185" s="29"/>
      <c r="AQ185" s="29"/>
      <c r="AR185" s="29"/>
      <c r="AS185" s="29"/>
      <c r="AT185" s="29"/>
      <c r="AU185" s="30"/>
      <c r="AV185" s="31"/>
      <c r="AY185" s="33"/>
      <c r="AZ185" s="33"/>
      <c r="BA185" s="33"/>
      <c r="BB185" s="30"/>
      <c r="BC185" s="31"/>
      <c r="BD185" s="356"/>
      <c r="BG185" s="356"/>
    </row>
    <row r="186" spans="2:59" s="164" customFormat="1" x14ac:dyDescent="0.25">
      <c r="B186" s="356"/>
      <c r="K186" s="356"/>
      <c r="L186" s="30"/>
      <c r="S186" s="30"/>
      <c r="Z186" s="30"/>
      <c r="AA186" s="29"/>
      <c r="AB186" s="29"/>
      <c r="AC186" s="29"/>
      <c r="AD186" s="29"/>
      <c r="AE186" s="29"/>
      <c r="AF186" s="29"/>
      <c r="AG186" s="30"/>
      <c r="AH186" s="29"/>
      <c r="AI186" s="29"/>
      <c r="AJ186" s="29"/>
      <c r="AK186" s="29"/>
      <c r="AL186" s="29"/>
      <c r="AM186" s="29"/>
      <c r="AN186" s="30"/>
      <c r="AO186" s="29"/>
      <c r="AP186" s="29"/>
      <c r="AQ186" s="29"/>
      <c r="AR186" s="29"/>
      <c r="AS186" s="29"/>
      <c r="AT186" s="29"/>
      <c r="AU186" s="30"/>
      <c r="AV186" s="31"/>
      <c r="AY186" s="33"/>
      <c r="AZ186" s="33"/>
      <c r="BA186" s="33"/>
      <c r="BB186" s="30"/>
      <c r="BC186" s="31"/>
      <c r="BD186" s="356"/>
      <c r="BG186" s="356"/>
    </row>
    <row r="187" spans="2:59" s="164" customFormat="1" x14ac:dyDescent="0.25">
      <c r="B187" s="356"/>
      <c r="K187" s="356"/>
      <c r="L187" s="30"/>
      <c r="S187" s="30"/>
      <c r="Z187" s="30"/>
      <c r="AA187" s="29"/>
      <c r="AB187" s="29"/>
      <c r="AC187" s="29"/>
      <c r="AD187" s="29"/>
      <c r="AE187" s="29"/>
      <c r="AF187" s="29"/>
      <c r="AG187" s="30"/>
      <c r="AH187" s="29"/>
      <c r="AI187" s="29"/>
      <c r="AJ187" s="29"/>
      <c r="AK187" s="29"/>
      <c r="AL187" s="29"/>
      <c r="AM187" s="29"/>
      <c r="AN187" s="30"/>
      <c r="AO187" s="29"/>
      <c r="AP187" s="29"/>
      <c r="AQ187" s="29"/>
      <c r="AR187" s="29"/>
      <c r="AS187" s="29"/>
      <c r="AT187" s="29"/>
      <c r="AU187" s="30"/>
      <c r="AV187" s="31"/>
      <c r="AY187" s="33"/>
      <c r="AZ187" s="33"/>
      <c r="BA187" s="33"/>
      <c r="BB187" s="30"/>
      <c r="BC187" s="31"/>
      <c r="BD187" s="356"/>
      <c r="BG187" s="356"/>
    </row>
    <row r="188" spans="2:59" s="164" customFormat="1" x14ac:dyDescent="0.25">
      <c r="B188" s="356"/>
      <c r="K188" s="356"/>
      <c r="L188" s="30"/>
      <c r="S188" s="30"/>
      <c r="Z188" s="30"/>
      <c r="AA188" s="29"/>
      <c r="AB188" s="29"/>
      <c r="AC188" s="29"/>
      <c r="AD188" s="29"/>
      <c r="AE188" s="29"/>
      <c r="AF188" s="29"/>
      <c r="AG188" s="30"/>
      <c r="AH188" s="29"/>
      <c r="AI188" s="29"/>
      <c r="AJ188" s="29"/>
      <c r="AK188" s="29"/>
      <c r="AL188" s="29"/>
      <c r="AM188" s="29"/>
      <c r="AN188" s="30"/>
      <c r="AO188" s="29"/>
      <c r="AP188" s="29"/>
      <c r="AQ188" s="29"/>
      <c r="AR188" s="29"/>
      <c r="AS188" s="29"/>
      <c r="AT188" s="29"/>
      <c r="AU188" s="30"/>
      <c r="AV188" s="31"/>
      <c r="AY188" s="33"/>
      <c r="AZ188" s="33"/>
      <c r="BA188" s="33"/>
      <c r="BB188" s="30"/>
      <c r="BC188" s="31"/>
      <c r="BD188" s="356"/>
      <c r="BG188" s="356"/>
    </row>
    <row r="189" spans="2:59" s="164" customFormat="1" x14ac:dyDescent="0.25">
      <c r="B189" s="356"/>
      <c r="K189" s="356"/>
      <c r="L189" s="30"/>
      <c r="S189" s="30"/>
      <c r="Z189" s="30"/>
      <c r="AA189" s="29"/>
      <c r="AB189" s="29"/>
      <c r="AC189" s="29"/>
      <c r="AD189" s="29"/>
      <c r="AE189" s="29"/>
      <c r="AF189" s="29"/>
      <c r="AG189" s="30"/>
      <c r="AH189" s="29"/>
      <c r="AI189" s="29"/>
      <c r="AJ189" s="29"/>
      <c r="AK189" s="29"/>
      <c r="AL189" s="29"/>
      <c r="AM189" s="29"/>
      <c r="AN189" s="30"/>
      <c r="AO189" s="29"/>
      <c r="AP189" s="29"/>
      <c r="AQ189" s="29"/>
      <c r="AR189" s="29"/>
      <c r="AS189" s="29"/>
      <c r="AT189" s="29"/>
      <c r="AU189" s="30"/>
      <c r="AV189" s="31"/>
      <c r="AY189" s="33"/>
      <c r="AZ189" s="33"/>
      <c r="BA189" s="33"/>
      <c r="BB189" s="30"/>
      <c r="BC189" s="31"/>
      <c r="BD189" s="356"/>
      <c r="BG189" s="356"/>
    </row>
    <row r="190" spans="2:59" s="164" customFormat="1" x14ac:dyDescent="0.25">
      <c r="B190" s="356"/>
      <c r="K190" s="356"/>
      <c r="L190" s="30"/>
      <c r="S190" s="30"/>
      <c r="Z190" s="30"/>
      <c r="AA190" s="29"/>
      <c r="AB190" s="29"/>
      <c r="AC190" s="29"/>
      <c r="AD190" s="29"/>
      <c r="AE190" s="29"/>
      <c r="AF190" s="29"/>
      <c r="AG190" s="30"/>
      <c r="AH190" s="29"/>
      <c r="AI190" s="29"/>
      <c r="AJ190" s="29"/>
      <c r="AK190" s="29"/>
      <c r="AL190" s="29"/>
      <c r="AM190" s="29"/>
      <c r="AN190" s="30"/>
      <c r="AO190" s="29"/>
      <c r="AP190" s="29"/>
      <c r="AQ190" s="29"/>
      <c r="AR190" s="29"/>
      <c r="AS190" s="29"/>
      <c r="AT190" s="29"/>
      <c r="AU190" s="30"/>
      <c r="AV190" s="31"/>
      <c r="AY190" s="33"/>
      <c r="AZ190" s="33"/>
      <c r="BA190" s="33"/>
      <c r="BB190" s="30"/>
      <c r="BC190" s="31"/>
      <c r="BD190" s="356"/>
      <c r="BG190" s="356"/>
    </row>
    <row r="191" spans="2:59" s="164" customFormat="1" x14ac:dyDescent="0.25">
      <c r="B191" s="356"/>
      <c r="K191" s="356"/>
      <c r="L191" s="30"/>
      <c r="S191" s="30"/>
      <c r="Z191" s="30"/>
      <c r="AA191" s="29"/>
      <c r="AB191" s="29"/>
      <c r="AC191" s="29"/>
      <c r="AD191" s="29"/>
      <c r="AE191" s="29"/>
      <c r="AF191" s="29"/>
      <c r="AG191" s="30"/>
      <c r="AH191" s="29"/>
      <c r="AI191" s="29"/>
      <c r="AJ191" s="29"/>
      <c r="AK191" s="29"/>
      <c r="AL191" s="29"/>
      <c r="AM191" s="29"/>
      <c r="AN191" s="30"/>
      <c r="AO191" s="29"/>
      <c r="AP191" s="29"/>
      <c r="AQ191" s="29"/>
      <c r="AR191" s="29"/>
      <c r="AS191" s="29"/>
      <c r="AT191" s="29"/>
      <c r="AU191" s="30"/>
      <c r="AV191" s="31"/>
      <c r="AY191" s="33"/>
      <c r="AZ191" s="33"/>
      <c r="BA191" s="33"/>
      <c r="BB191" s="30"/>
      <c r="BC191" s="31"/>
      <c r="BD191" s="356"/>
      <c r="BG191" s="356"/>
    </row>
    <row r="192" spans="2:59" s="164" customFormat="1" x14ac:dyDescent="0.25">
      <c r="B192" s="356"/>
      <c r="K192" s="356"/>
      <c r="L192" s="30"/>
      <c r="S192" s="30"/>
      <c r="Z192" s="30"/>
      <c r="AA192" s="29"/>
      <c r="AB192" s="29"/>
      <c r="AC192" s="29"/>
      <c r="AD192" s="29"/>
      <c r="AE192" s="29"/>
      <c r="AF192" s="29"/>
      <c r="AG192" s="30"/>
      <c r="AH192" s="29"/>
      <c r="AI192" s="29"/>
      <c r="AJ192" s="29"/>
      <c r="AK192" s="29"/>
      <c r="AL192" s="29"/>
      <c r="AM192" s="29"/>
      <c r="AN192" s="30"/>
      <c r="AO192" s="29"/>
      <c r="AP192" s="29"/>
      <c r="AQ192" s="29"/>
      <c r="AR192" s="29"/>
      <c r="AS192" s="29"/>
      <c r="AT192" s="29"/>
      <c r="AU192" s="30"/>
      <c r="AV192" s="31"/>
      <c r="AY192" s="33"/>
      <c r="AZ192" s="33"/>
      <c r="BA192" s="33"/>
      <c r="BB192" s="30"/>
      <c r="BC192" s="31"/>
      <c r="BD192" s="356"/>
      <c r="BG192" s="356"/>
    </row>
    <row r="193" spans="2:59" s="164" customFormat="1" x14ac:dyDescent="0.25">
      <c r="B193" s="356"/>
      <c r="K193" s="356"/>
      <c r="L193" s="30"/>
      <c r="S193" s="30"/>
      <c r="Z193" s="30"/>
      <c r="AA193" s="29"/>
      <c r="AB193" s="29"/>
      <c r="AC193" s="29"/>
      <c r="AD193" s="29"/>
      <c r="AE193" s="29"/>
      <c r="AF193" s="29"/>
      <c r="AG193" s="30"/>
      <c r="AH193" s="29"/>
      <c r="AI193" s="29"/>
      <c r="AJ193" s="29"/>
      <c r="AK193" s="29"/>
      <c r="AL193" s="29"/>
      <c r="AM193" s="29"/>
      <c r="AN193" s="30"/>
      <c r="AO193" s="29"/>
      <c r="AP193" s="29"/>
      <c r="AQ193" s="29"/>
      <c r="AR193" s="29"/>
      <c r="AS193" s="29"/>
      <c r="AT193" s="29"/>
      <c r="AU193" s="30"/>
      <c r="AV193" s="31"/>
      <c r="AY193" s="33"/>
      <c r="AZ193" s="33"/>
      <c r="BA193" s="33"/>
      <c r="BB193" s="30"/>
      <c r="BC193" s="31"/>
      <c r="BD193" s="356"/>
      <c r="BG193" s="356"/>
    </row>
    <row r="194" spans="2:59" s="164" customFormat="1" x14ac:dyDescent="0.25">
      <c r="B194" s="356"/>
      <c r="K194" s="356"/>
      <c r="L194" s="30"/>
      <c r="S194" s="30"/>
      <c r="Z194" s="30"/>
      <c r="AA194" s="29"/>
      <c r="AB194" s="29"/>
      <c r="AC194" s="29"/>
      <c r="AD194" s="29"/>
      <c r="AE194" s="29"/>
      <c r="AF194" s="29"/>
      <c r="AG194" s="30"/>
      <c r="AH194" s="29"/>
      <c r="AI194" s="29"/>
      <c r="AJ194" s="29"/>
      <c r="AK194" s="29"/>
      <c r="AL194" s="29"/>
      <c r="AM194" s="29"/>
      <c r="AN194" s="30"/>
      <c r="AO194" s="29"/>
      <c r="AP194" s="29"/>
      <c r="AQ194" s="29"/>
      <c r="AR194" s="29"/>
      <c r="AS194" s="29"/>
      <c r="AT194" s="29"/>
      <c r="AU194" s="30"/>
      <c r="AV194" s="31"/>
      <c r="AY194" s="33"/>
      <c r="AZ194" s="33"/>
      <c r="BA194" s="33"/>
      <c r="BB194" s="30"/>
      <c r="BC194" s="31"/>
      <c r="BD194" s="356"/>
      <c r="BG194" s="356"/>
    </row>
    <row r="195" spans="2:59" s="164" customFormat="1" x14ac:dyDescent="0.25">
      <c r="B195" s="356"/>
      <c r="K195" s="356"/>
      <c r="L195" s="30"/>
      <c r="S195" s="30"/>
      <c r="Z195" s="30"/>
      <c r="AA195" s="29"/>
      <c r="AB195" s="29"/>
      <c r="AC195" s="29"/>
      <c r="AD195" s="29"/>
      <c r="AE195" s="29"/>
      <c r="AF195" s="29"/>
      <c r="AG195" s="30"/>
      <c r="AH195" s="29"/>
      <c r="AI195" s="29"/>
      <c r="AJ195" s="29"/>
      <c r="AK195" s="29"/>
      <c r="AL195" s="29"/>
      <c r="AM195" s="29"/>
      <c r="AN195" s="30"/>
      <c r="AO195" s="29"/>
      <c r="AP195" s="29"/>
      <c r="AQ195" s="29"/>
      <c r="AR195" s="29"/>
      <c r="AS195" s="29"/>
      <c r="AT195" s="29"/>
      <c r="AU195" s="30"/>
      <c r="AV195" s="31"/>
      <c r="AY195" s="33"/>
      <c r="AZ195" s="33"/>
      <c r="BA195" s="33"/>
      <c r="BB195" s="30"/>
      <c r="BC195" s="31"/>
      <c r="BD195" s="356"/>
      <c r="BG195" s="356"/>
    </row>
    <row r="196" spans="2:59" s="164" customFormat="1" x14ac:dyDescent="0.25">
      <c r="B196" s="356"/>
      <c r="K196" s="356"/>
      <c r="L196" s="30"/>
      <c r="S196" s="30"/>
      <c r="Z196" s="30"/>
      <c r="AA196" s="29"/>
      <c r="AB196" s="29"/>
      <c r="AC196" s="29"/>
      <c r="AD196" s="29"/>
      <c r="AE196" s="29"/>
      <c r="AF196" s="29"/>
      <c r="AG196" s="30"/>
      <c r="AH196" s="29"/>
      <c r="AI196" s="29"/>
      <c r="AJ196" s="29"/>
      <c r="AK196" s="29"/>
      <c r="AL196" s="29"/>
      <c r="AM196" s="29"/>
      <c r="AN196" s="30"/>
      <c r="AO196" s="29"/>
      <c r="AP196" s="29"/>
      <c r="AQ196" s="29"/>
      <c r="AR196" s="29"/>
      <c r="AS196" s="29"/>
      <c r="AT196" s="29"/>
      <c r="AU196" s="30"/>
      <c r="AV196" s="31"/>
      <c r="AY196" s="33"/>
      <c r="AZ196" s="33"/>
      <c r="BA196" s="33"/>
      <c r="BB196" s="30"/>
      <c r="BC196" s="31"/>
      <c r="BD196" s="356"/>
      <c r="BG196" s="356"/>
    </row>
    <row r="197" spans="2:59" s="164" customFormat="1" x14ac:dyDescent="0.25">
      <c r="B197" s="356"/>
      <c r="K197" s="356"/>
      <c r="L197" s="30"/>
      <c r="S197" s="30"/>
      <c r="Z197" s="30"/>
      <c r="AA197" s="29"/>
      <c r="AB197" s="29"/>
      <c r="AC197" s="29"/>
      <c r="AD197" s="29"/>
      <c r="AE197" s="29"/>
      <c r="AF197" s="29"/>
      <c r="AG197" s="30"/>
      <c r="AH197" s="29"/>
      <c r="AI197" s="29"/>
      <c r="AJ197" s="29"/>
      <c r="AK197" s="29"/>
      <c r="AL197" s="29"/>
      <c r="AM197" s="29"/>
      <c r="AN197" s="30"/>
      <c r="AO197" s="29"/>
      <c r="AP197" s="29"/>
      <c r="AQ197" s="29"/>
      <c r="AR197" s="29"/>
      <c r="AS197" s="29"/>
      <c r="AT197" s="29"/>
      <c r="AU197" s="30"/>
      <c r="AV197" s="31"/>
      <c r="AY197" s="33"/>
      <c r="AZ197" s="33"/>
      <c r="BA197" s="33"/>
      <c r="BB197" s="30"/>
      <c r="BC197" s="31"/>
      <c r="BD197" s="356"/>
      <c r="BG197" s="356"/>
    </row>
    <row r="198" spans="2:59" s="164" customFormat="1" x14ac:dyDescent="0.25">
      <c r="B198" s="356"/>
      <c r="K198" s="356"/>
      <c r="L198" s="30"/>
      <c r="S198" s="30"/>
      <c r="Z198" s="30"/>
      <c r="AA198" s="29"/>
      <c r="AB198" s="29"/>
      <c r="AC198" s="29"/>
      <c r="AD198" s="29"/>
      <c r="AE198" s="29"/>
      <c r="AF198" s="29"/>
      <c r="AG198" s="30"/>
      <c r="AH198" s="29"/>
      <c r="AI198" s="29"/>
      <c r="AJ198" s="29"/>
      <c r="AK198" s="29"/>
      <c r="AL198" s="29"/>
      <c r="AM198" s="29"/>
      <c r="AN198" s="30"/>
      <c r="AO198" s="29"/>
      <c r="AP198" s="29"/>
      <c r="AQ198" s="29"/>
      <c r="AR198" s="29"/>
      <c r="AS198" s="29"/>
      <c r="AT198" s="29"/>
      <c r="AU198" s="30"/>
      <c r="AV198" s="31"/>
      <c r="AY198" s="33"/>
      <c r="AZ198" s="33"/>
      <c r="BB198" s="30"/>
      <c r="BC198" s="31"/>
      <c r="BD198" s="356"/>
      <c r="BG198" s="356"/>
    </row>
    <row r="199" spans="2:59" s="164" customFormat="1" x14ac:dyDescent="0.25">
      <c r="B199" s="356"/>
      <c r="K199" s="356"/>
      <c r="L199" s="30"/>
      <c r="S199" s="30"/>
      <c r="Z199" s="30"/>
      <c r="AA199" s="29"/>
      <c r="AB199" s="29"/>
      <c r="AC199" s="29"/>
      <c r="AD199" s="29"/>
      <c r="AE199" s="29"/>
      <c r="AF199" s="29"/>
      <c r="AG199" s="30"/>
      <c r="AH199" s="29"/>
      <c r="AI199" s="29"/>
      <c r="AJ199" s="29"/>
      <c r="AK199" s="29"/>
      <c r="AL199" s="29"/>
      <c r="AM199" s="29"/>
      <c r="AN199" s="30"/>
      <c r="AO199" s="29"/>
      <c r="AP199" s="29"/>
      <c r="AQ199" s="29"/>
      <c r="AR199" s="29"/>
      <c r="AS199" s="29"/>
      <c r="AT199" s="29"/>
      <c r="AU199" s="30"/>
      <c r="AV199" s="31"/>
      <c r="AY199" s="33"/>
      <c r="AZ199" s="33"/>
      <c r="BB199" s="30"/>
      <c r="BC199" s="31"/>
      <c r="BD199" s="356"/>
      <c r="BG199" s="356"/>
    </row>
    <row r="200" spans="2:59" s="164" customFormat="1" x14ac:dyDescent="0.25">
      <c r="B200" s="356"/>
      <c r="K200" s="356"/>
      <c r="L200" s="30"/>
      <c r="S200" s="30"/>
      <c r="Z200" s="30"/>
      <c r="AA200" s="29"/>
      <c r="AB200" s="29"/>
      <c r="AC200" s="29"/>
      <c r="AD200" s="29"/>
      <c r="AE200" s="29"/>
      <c r="AF200" s="29"/>
      <c r="AG200" s="30"/>
      <c r="AH200" s="29"/>
      <c r="AI200" s="29"/>
      <c r="AJ200" s="29"/>
      <c r="AK200" s="29"/>
      <c r="AL200" s="29"/>
      <c r="AM200" s="29"/>
      <c r="AN200" s="30"/>
      <c r="AO200" s="29"/>
      <c r="AP200" s="29"/>
      <c r="AQ200" s="29"/>
      <c r="AR200" s="29"/>
      <c r="AS200" s="29"/>
      <c r="AT200" s="29"/>
      <c r="AU200" s="30"/>
      <c r="AV200" s="31"/>
      <c r="AY200" s="33"/>
      <c r="AZ200" s="33"/>
      <c r="BB200" s="30"/>
      <c r="BC200" s="31"/>
      <c r="BD200" s="356"/>
      <c r="BG200" s="356"/>
    </row>
    <row r="201" spans="2:59" s="164" customFormat="1" x14ac:dyDescent="0.25">
      <c r="B201" s="356"/>
      <c r="K201" s="356"/>
      <c r="L201" s="30"/>
      <c r="S201" s="30"/>
      <c r="Z201" s="30"/>
      <c r="AA201" s="29"/>
      <c r="AB201" s="29"/>
      <c r="AC201" s="29"/>
      <c r="AD201" s="29"/>
      <c r="AE201" s="29"/>
      <c r="AF201" s="29"/>
      <c r="AG201" s="30"/>
      <c r="AH201" s="29"/>
      <c r="AI201" s="29"/>
      <c r="AJ201" s="29"/>
      <c r="AK201" s="29"/>
      <c r="AL201" s="29"/>
      <c r="AM201" s="29"/>
      <c r="AN201" s="30"/>
      <c r="AO201" s="29"/>
      <c r="AP201" s="29"/>
      <c r="AQ201" s="29"/>
      <c r="AR201" s="29"/>
      <c r="AS201" s="29"/>
      <c r="AT201" s="29"/>
      <c r="AU201" s="30"/>
      <c r="AV201" s="31"/>
      <c r="AY201" s="33"/>
      <c r="AZ201" s="33"/>
      <c r="BB201" s="30"/>
      <c r="BC201" s="31"/>
      <c r="BD201" s="356"/>
      <c r="BG201" s="356"/>
    </row>
    <row r="202" spans="2:59" s="164" customFormat="1" x14ac:dyDescent="0.25">
      <c r="B202" s="356"/>
      <c r="K202" s="356"/>
      <c r="L202" s="30"/>
      <c r="S202" s="30"/>
      <c r="Z202" s="30"/>
      <c r="AA202" s="29"/>
      <c r="AB202" s="29"/>
      <c r="AC202" s="29"/>
      <c r="AD202" s="29"/>
      <c r="AE202" s="29"/>
      <c r="AF202" s="29"/>
      <c r="AG202" s="30"/>
      <c r="AH202" s="29"/>
      <c r="AI202" s="29"/>
      <c r="AJ202" s="29"/>
      <c r="AK202" s="29"/>
      <c r="AL202" s="29"/>
      <c r="AM202" s="29"/>
      <c r="AN202" s="30"/>
      <c r="AO202" s="29"/>
      <c r="AP202" s="29"/>
      <c r="AQ202" s="29"/>
      <c r="AR202" s="29"/>
      <c r="AS202" s="29"/>
      <c r="AT202" s="29"/>
      <c r="AU202" s="30"/>
      <c r="AV202" s="31"/>
      <c r="AY202" s="33"/>
      <c r="AZ202" s="33"/>
      <c r="BB202" s="30"/>
      <c r="BC202" s="31"/>
      <c r="BD202" s="356"/>
      <c r="BG202" s="356"/>
    </row>
    <row r="203" spans="2:59" s="164" customFormat="1" x14ac:dyDescent="0.25">
      <c r="B203" s="356"/>
      <c r="K203" s="356"/>
      <c r="L203" s="30"/>
      <c r="S203" s="30"/>
      <c r="Z203" s="30"/>
      <c r="AA203" s="29"/>
      <c r="AB203" s="29"/>
      <c r="AC203" s="29"/>
      <c r="AD203" s="29"/>
      <c r="AE203" s="29"/>
      <c r="AF203" s="29"/>
      <c r="AG203" s="30"/>
      <c r="AH203" s="29"/>
      <c r="AI203" s="29"/>
      <c r="AJ203" s="29"/>
      <c r="AK203" s="29"/>
      <c r="AL203" s="29"/>
      <c r="AM203" s="29"/>
      <c r="AN203" s="30"/>
      <c r="AO203" s="29"/>
      <c r="AP203" s="29"/>
      <c r="AQ203" s="29"/>
      <c r="AR203" s="29"/>
      <c r="AS203" s="29"/>
      <c r="AT203" s="29"/>
      <c r="AU203" s="30"/>
      <c r="AV203" s="31"/>
      <c r="AY203" s="33"/>
      <c r="AZ203" s="33"/>
      <c r="BB203" s="30"/>
      <c r="BC203" s="31"/>
      <c r="BD203" s="356"/>
      <c r="BG203" s="356"/>
    </row>
    <row r="204" spans="2:59" s="164" customFormat="1" x14ac:dyDescent="0.25">
      <c r="B204" s="356"/>
      <c r="K204" s="356"/>
      <c r="L204" s="30"/>
      <c r="S204" s="30"/>
      <c r="Z204" s="30"/>
      <c r="AA204" s="29"/>
      <c r="AB204" s="29"/>
      <c r="AC204" s="29"/>
      <c r="AD204" s="29"/>
      <c r="AE204" s="29"/>
      <c r="AF204" s="29"/>
      <c r="AG204" s="30"/>
      <c r="AH204" s="29"/>
      <c r="AI204" s="29"/>
      <c r="AJ204" s="29"/>
      <c r="AK204" s="29"/>
      <c r="AL204" s="29"/>
      <c r="AM204" s="29"/>
      <c r="AN204" s="30"/>
      <c r="AO204" s="29"/>
      <c r="AP204" s="29"/>
      <c r="AQ204" s="29"/>
      <c r="AR204" s="29"/>
      <c r="AS204" s="29"/>
      <c r="AT204" s="29"/>
      <c r="AU204" s="30"/>
      <c r="AV204" s="31"/>
      <c r="AY204" s="33"/>
      <c r="AZ204" s="33"/>
      <c r="BB204" s="30"/>
      <c r="BC204" s="31"/>
      <c r="BD204" s="356"/>
      <c r="BG204" s="356"/>
    </row>
    <row r="205" spans="2:59" s="164" customFormat="1" x14ac:dyDescent="0.25">
      <c r="B205" s="356"/>
      <c r="K205" s="356"/>
      <c r="L205" s="30"/>
      <c r="S205" s="30"/>
      <c r="Z205" s="30"/>
      <c r="AA205" s="29"/>
      <c r="AB205" s="29"/>
      <c r="AC205" s="29"/>
      <c r="AD205" s="29"/>
      <c r="AE205" s="29"/>
      <c r="AF205" s="29"/>
      <c r="AG205" s="30"/>
      <c r="AH205" s="29"/>
      <c r="AI205" s="29"/>
      <c r="AJ205" s="29"/>
      <c r="AK205" s="29"/>
      <c r="AL205" s="29"/>
      <c r="AM205" s="29"/>
      <c r="AN205" s="30"/>
      <c r="AO205" s="29"/>
      <c r="AP205" s="29"/>
      <c r="AQ205" s="29"/>
      <c r="AR205" s="29"/>
      <c r="AS205" s="29"/>
      <c r="AT205" s="29"/>
      <c r="AU205" s="30"/>
      <c r="AV205" s="31"/>
      <c r="AY205" s="33"/>
      <c r="AZ205" s="33"/>
      <c r="BB205" s="30"/>
      <c r="BC205" s="31"/>
      <c r="BD205" s="356"/>
      <c r="BG205" s="356"/>
    </row>
    <row r="206" spans="2:59" s="164" customFormat="1" x14ac:dyDescent="0.25">
      <c r="B206" s="356"/>
      <c r="K206" s="356"/>
      <c r="L206" s="30"/>
      <c r="S206" s="30"/>
      <c r="Z206" s="30"/>
      <c r="AA206" s="29"/>
      <c r="AB206" s="29"/>
      <c r="AC206" s="29"/>
      <c r="AD206" s="29"/>
      <c r="AE206" s="29"/>
      <c r="AF206" s="29"/>
      <c r="AG206" s="30"/>
      <c r="AH206" s="29"/>
      <c r="AI206" s="29"/>
      <c r="AJ206" s="29"/>
      <c r="AK206" s="29"/>
      <c r="AL206" s="29"/>
      <c r="AM206" s="29"/>
      <c r="AN206" s="30"/>
      <c r="AO206" s="29"/>
      <c r="AP206" s="29"/>
      <c r="AQ206" s="29"/>
      <c r="AR206" s="29"/>
      <c r="AS206" s="29"/>
      <c r="AT206" s="29"/>
      <c r="AU206" s="30"/>
      <c r="AV206" s="31"/>
      <c r="AY206" s="33"/>
      <c r="AZ206" s="33"/>
      <c r="BB206" s="30"/>
      <c r="BC206" s="31"/>
      <c r="BD206" s="356"/>
      <c r="BG206" s="356"/>
    </row>
    <row r="207" spans="2:59" s="164" customFormat="1" x14ac:dyDescent="0.25">
      <c r="B207" s="356"/>
      <c r="K207" s="356"/>
      <c r="L207" s="30"/>
      <c r="S207" s="30"/>
      <c r="Z207" s="30"/>
      <c r="AA207" s="29"/>
      <c r="AB207" s="29"/>
      <c r="AC207" s="29"/>
      <c r="AD207" s="29"/>
      <c r="AE207" s="29"/>
      <c r="AF207" s="29"/>
      <c r="AG207" s="30"/>
      <c r="AH207" s="29"/>
      <c r="AI207" s="29"/>
      <c r="AJ207" s="29"/>
      <c r="AK207" s="29"/>
      <c r="AL207" s="29"/>
      <c r="AM207" s="29"/>
      <c r="AN207" s="30"/>
      <c r="AO207" s="29"/>
      <c r="AP207" s="29"/>
      <c r="AQ207" s="29"/>
      <c r="AR207" s="29"/>
      <c r="AS207" s="29"/>
      <c r="AT207" s="29"/>
      <c r="AU207" s="30"/>
      <c r="AV207" s="31"/>
      <c r="AY207" s="33"/>
      <c r="AZ207" s="33"/>
      <c r="BB207" s="30"/>
      <c r="BC207" s="31"/>
      <c r="BD207" s="356"/>
      <c r="BG207" s="356"/>
    </row>
    <row r="208" spans="2:59" s="164" customFormat="1" x14ac:dyDescent="0.25">
      <c r="B208" s="356"/>
      <c r="K208" s="356"/>
      <c r="L208" s="30"/>
      <c r="S208" s="30"/>
      <c r="Z208" s="30"/>
      <c r="AA208" s="29"/>
      <c r="AB208" s="29"/>
      <c r="AC208" s="29"/>
      <c r="AD208" s="29"/>
      <c r="AE208" s="29"/>
      <c r="AF208" s="29"/>
      <c r="AG208" s="30"/>
      <c r="AH208" s="29"/>
      <c r="AI208" s="29"/>
      <c r="AJ208" s="29"/>
      <c r="AK208" s="29"/>
      <c r="AL208" s="29"/>
      <c r="AM208" s="29"/>
      <c r="AN208" s="30"/>
      <c r="AO208" s="29"/>
      <c r="AP208" s="29"/>
      <c r="AQ208" s="29"/>
      <c r="AR208" s="29"/>
      <c r="AS208" s="29"/>
      <c r="AT208" s="29"/>
      <c r="AU208" s="30"/>
      <c r="AV208" s="31"/>
      <c r="AY208" s="33"/>
      <c r="AZ208" s="33"/>
      <c r="BB208" s="30"/>
      <c r="BC208" s="31"/>
      <c r="BD208" s="356"/>
      <c r="BG208" s="356"/>
    </row>
    <row r="209" spans="2:59" s="164" customFormat="1" x14ac:dyDescent="0.25">
      <c r="B209" s="356"/>
      <c r="K209" s="356"/>
      <c r="L209" s="30"/>
      <c r="S209" s="30"/>
      <c r="Z209" s="30"/>
      <c r="AA209" s="29"/>
      <c r="AB209" s="29"/>
      <c r="AC209" s="29"/>
      <c r="AD209" s="29"/>
      <c r="AE209" s="29"/>
      <c r="AF209" s="29"/>
      <c r="AG209" s="30"/>
      <c r="AH209" s="29"/>
      <c r="AI209" s="29"/>
      <c r="AJ209" s="29"/>
      <c r="AK209" s="29"/>
      <c r="AL209" s="29"/>
      <c r="AM209" s="29"/>
      <c r="AN209" s="30"/>
      <c r="AO209" s="29"/>
      <c r="AP209" s="29"/>
      <c r="AQ209" s="29"/>
      <c r="AR209" s="29"/>
      <c r="AS209" s="29"/>
      <c r="AT209" s="29"/>
      <c r="AU209" s="30"/>
      <c r="AV209" s="31"/>
      <c r="AY209" s="33"/>
      <c r="AZ209" s="33"/>
      <c r="BB209" s="30"/>
      <c r="BC209" s="31"/>
      <c r="BD209" s="356"/>
      <c r="BG209" s="356"/>
    </row>
    <row r="210" spans="2:59" s="164" customFormat="1" x14ac:dyDescent="0.25">
      <c r="B210" s="356"/>
      <c r="K210" s="356"/>
      <c r="L210" s="30"/>
      <c r="S210" s="30"/>
      <c r="Z210" s="30"/>
      <c r="AA210" s="29"/>
      <c r="AB210" s="29"/>
      <c r="AC210" s="29"/>
      <c r="AD210" s="29"/>
      <c r="AE210" s="29"/>
      <c r="AF210" s="29"/>
      <c r="AG210" s="30"/>
      <c r="AH210" s="29"/>
      <c r="AI210" s="29"/>
      <c r="AJ210" s="29"/>
      <c r="AK210" s="29"/>
      <c r="AL210" s="29"/>
      <c r="AM210" s="29"/>
      <c r="AN210" s="30"/>
      <c r="AO210" s="29"/>
      <c r="AP210" s="29"/>
      <c r="AQ210" s="29"/>
      <c r="AR210" s="29"/>
      <c r="AS210" s="29"/>
      <c r="AT210" s="29"/>
      <c r="AU210" s="30"/>
      <c r="AV210" s="31"/>
      <c r="AY210" s="33"/>
      <c r="AZ210" s="33"/>
      <c r="BB210" s="30"/>
      <c r="BC210" s="31"/>
      <c r="BD210" s="356"/>
      <c r="BG210" s="356"/>
    </row>
    <row r="211" spans="2:59" s="164" customFormat="1" x14ac:dyDescent="0.25">
      <c r="B211" s="356"/>
      <c r="K211" s="356"/>
      <c r="L211" s="30"/>
      <c r="S211" s="30"/>
      <c r="Z211" s="30"/>
      <c r="AA211" s="29"/>
      <c r="AB211" s="29"/>
      <c r="AC211" s="29"/>
      <c r="AD211" s="29"/>
      <c r="AE211" s="29"/>
      <c r="AF211" s="29"/>
      <c r="AG211" s="30"/>
      <c r="AH211" s="29"/>
      <c r="AI211" s="29"/>
      <c r="AJ211" s="29"/>
      <c r="AK211" s="29"/>
      <c r="AL211" s="29"/>
      <c r="AM211" s="29"/>
      <c r="AN211" s="30"/>
      <c r="AO211" s="29"/>
      <c r="AP211" s="29"/>
      <c r="AQ211" s="29"/>
      <c r="AR211" s="29"/>
      <c r="AS211" s="29"/>
      <c r="AT211" s="29"/>
      <c r="AU211" s="30"/>
      <c r="AV211" s="31"/>
      <c r="AY211" s="33"/>
      <c r="AZ211" s="33"/>
      <c r="BB211" s="30"/>
      <c r="BC211" s="31"/>
      <c r="BD211" s="356"/>
      <c r="BG211" s="356"/>
    </row>
    <row r="212" spans="2:59" s="164" customFormat="1" x14ac:dyDescent="0.25">
      <c r="B212" s="356"/>
      <c r="K212" s="356"/>
      <c r="L212" s="30"/>
      <c r="S212" s="30"/>
      <c r="Z212" s="30"/>
      <c r="AA212" s="29"/>
      <c r="AB212" s="29"/>
      <c r="AC212" s="29"/>
      <c r="AD212" s="29"/>
      <c r="AE212" s="29"/>
      <c r="AF212" s="29"/>
      <c r="AG212" s="30"/>
      <c r="AH212" s="29"/>
      <c r="AI212" s="29"/>
      <c r="AJ212" s="29"/>
      <c r="AK212" s="29"/>
      <c r="AL212" s="29"/>
      <c r="AM212" s="29"/>
      <c r="AN212" s="30"/>
      <c r="AO212" s="29"/>
      <c r="AP212" s="29"/>
      <c r="AQ212" s="29"/>
      <c r="AR212" s="29"/>
      <c r="AS212" s="29"/>
      <c r="AT212" s="29"/>
      <c r="AU212" s="30"/>
      <c r="AV212" s="31"/>
      <c r="AY212" s="33"/>
      <c r="AZ212" s="33"/>
      <c r="BB212" s="30"/>
      <c r="BC212" s="31"/>
      <c r="BD212" s="356"/>
      <c r="BG212" s="356"/>
    </row>
    <row r="213" spans="2:59" s="164" customFormat="1" x14ac:dyDescent="0.25">
      <c r="B213" s="356"/>
      <c r="K213" s="356"/>
      <c r="L213" s="30"/>
      <c r="S213" s="30"/>
      <c r="Z213" s="30"/>
      <c r="AA213" s="29"/>
      <c r="AB213" s="29"/>
      <c r="AC213" s="29"/>
      <c r="AD213" s="29"/>
      <c r="AE213" s="29"/>
      <c r="AF213" s="29"/>
      <c r="AG213" s="30"/>
      <c r="AH213" s="29"/>
      <c r="AI213" s="29"/>
      <c r="AJ213" s="29"/>
      <c r="AK213" s="29"/>
      <c r="AL213" s="29"/>
      <c r="AM213" s="29"/>
      <c r="AN213" s="30"/>
      <c r="AO213" s="29"/>
      <c r="AP213" s="29"/>
      <c r="AQ213" s="29"/>
      <c r="AR213" s="29"/>
      <c r="AS213" s="29"/>
      <c r="AT213" s="29"/>
      <c r="AU213" s="30"/>
      <c r="AV213" s="31"/>
      <c r="AY213" s="33"/>
      <c r="AZ213" s="33"/>
      <c r="BB213" s="30"/>
      <c r="BC213" s="31"/>
      <c r="BD213" s="356"/>
      <c r="BG213" s="356"/>
    </row>
    <row r="214" spans="2:59" s="164" customFormat="1" x14ac:dyDescent="0.25">
      <c r="B214" s="356"/>
      <c r="K214" s="356"/>
      <c r="L214" s="30"/>
      <c r="S214" s="30"/>
      <c r="Z214" s="30"/>
      <c r="AA214" s="29"/>
      <c r="AB214" s="29"/>
      <c r="AC214" s="29"/>
      <c r="AD214" s="29"/>
      <c r="AE214" s="29"/>
      <c r="AF214" s="29"/>
      <c r="AG214" s="30"/>
      <c r="AH214" s="29"/>
      <c r="AI214" s="29"/>
      <c r="AJ214" s="29"/>
      <c r="AK214" s="29"/>
      <c r="AL214" s="29"/>
      <c r="AM214" s="29"/>
      <c r="AN214" s="30"/>
      <c r="AO214" s="29"/>
      <c r="AP214" s="29"/>
      <c r="AQ214" s="29"/>
      <c r="AR214" s="29"/>
      <c r="AS214" s="29"/>
      <c r="AT214" s="29"/>
      <c r="AU214" s="30"/>
      <c r="AV214" s="31"/>
      <c r="AY214" s="33"/>
      <c r="AZ214" s="33"/>
      <c r="BB214" s="30"/>
      <c r="BC214" s="31"/>
      <c r="BD214" s="356"/>
      <c r="BG214" s="356"/>
    </row>
    <row r="215" spans="2:59" s="164" customFormat="1" x14ac:dyDescent="0.25">
      <c r="B215" s="356"/>
      <c r="K215" s="356"/>
      <c r="L215" s="30"/>
      <c r="S215" s="30"/>
      <c r="Z215" s="30"/>
      <c r="AA215" s="29"/>
      <c r="AB215" s="29"/>
      <c r="AC215" s="29"/>
      <c r="AD215" s="29"/>
      <c r="AE215" s="29"/>
      <c r="AF215" s="29"/>
      <c r="AG215" s="30"/>
      <c r="AH215" s="29"/>
      <c r="AI215" s="29"/>
      <c r="AJ215" s="29"/>
      <c r="AK215" s="29"/>
      <c r="AL215" s="29"/>
      <c r="AM215" s="29"/>
      <c r="AN215" s="30"/>
      <c r="AO215" s="29"/>
      <c r="AP215" s="29"/>
      <c r="AQ215" s="29"/>
      <c r="AR215" s="29"/>
      <c r="AS215" s="29"/>
      <c r="AT215" s="29"/>
      <c r="AU215" s="30"/>
      <c r="AV215" s="31"/>
      <c r="AY215" s="33"/>
      <c r="AZ215" s="33"/>
      <c r="BB215" s="30"/>
      <c r="BC215" s="31"/>
      <c r="BD215" s="356"/>
      <c r="BG215" s="356"/>
    </row>
    <row r="216" spans="2:59" s="164" customFormat="1" x14ac:dyDescent="0.25">
      <c r="B216" s="356"/>
      <c r="K216" s="356"/>
      <c r="L216" s="30"/>
      <c r="S216" s="30"/>
      <c r="Z216" s="30"/>
      <c r="AV216" s="31"/>
      <c r="AY216" s="33"/>
      <c r="AZ216" s="33"/>
      <c r="BB216" s="30"/>
      <c r="BC216" s="31"/>
      <c r="BD216" s="356"/>
      <c r="BG216" s="356"/>
    </row>
    <row r="217" spans="2:59" s="164" customFormat="1" x14ac:dyDescent="0.25">
      <c r="B217" s="356"/>
      <c r="K217" s="356"/>
      <c r="L217" s="30"/>
      <c r="S217" s="30"/>
      <c r="Z217" s="30"/>
      <c r="AV217" s="31"/>
      <c r="AY217" s="33"/>
      <c r="AZ217" s="33"/>
      <c r="BB217" s="30"/>
      <c r="BC217" s="31"/>
      <c r="BD217" s="356"/>
      <c r="BG217" s="356"/>
    </row>
    <row r="218" spans="2:59" s="164" customFormat="1" x14ac:dyDescent="0.25">
      <c r="B218" s="356"/>
      <c r="K218" s="356"/>
      <c r="L218" s="30"/>
      <c r="S218" s="30"/>
      <c r="Z218" s="30"/>
      <c r="AV218" s="31"/>
      <c r="AY218" s="33"/>
      <c r="AZ218" s="33"/>
      <c r="BB218" s="30"/>
      <c r="BC218" s="31"/>
      <c r="BD218" s="356"/>
      <c r="BG218" s="356"/>
    </row>
    <row r="219" spans="2:59" s="164" customFormat="1" x14ac:dyDescent="0.25">
      <c r="B219" s="356"/>
      <c r="K219" s="356"/>
      <c r="L219" s="30"/>
      <c r="S219" s="30"/>
      <c r="Z219" s="30"/>
      <c r="AV219" s="31"/>
      <c r="AY219" s="33"/>
      <c r="AZ219" s="33"/>
      <c r="BB219" s="30"/>
      <c r="BC219" s="31"/>
      <c r="BD219" s="356"/>
      <c r="BG219" s="356"/>
    </row>
    <row r="220" spans="2:59" s="164" customFormat="1" x14ac:dyDescent="0.25">
      <c r="B220" s="356"/>
      <c r="K220" s="356"/>
      <c r="L220" s="30"/>
      <c r="S220" s="30"/>
      <c r="Z220" s="30"/>
      <c r="AV220" s="31"/>
      <c r="AY220" s="33"/>
      <c r="AZ220" s="33"/>
      <c r="BB220" s="30"/>
      <c r="BC220" s="31"/>
      <c r="BD220" s="356"/>
      <c r="BG220" s="356"/>
    </row>
    <row r="221" spans="2:59" s="164" customFormat="1" x14ac:dyDescent="0.25">
      <c r="B221" s="356"/>
      <c r="K221" s="356"/>
      <c r="L221" s="30"/>
      <c r="S221" s="30"/>
      <c r="Z221" s="30"/>
      <c r="AV221" s="31"/>
      <c r="AY221" s="33"/>
      <c r="AZ221" s="33"/>
      <c r="BB221" s="30"/>
      <c r="BC221" s="31"/>
      <c r="BD221" s="356"/>
      <c r="BG221" s="356"/>
    </row>
    <row r="222" spans="2:59" s="164" customFormat="1" x14ac:dyDescent="0.25">
      <c r="B222" s="356"/>
      <c r="K222" s="356"/>
      <c r="L222" s="30"/>
      <c r="S222" s="30"/>
      <c r="Z222" s="30"/>
      <c r="AV222" s="31"/>
      <c r="AY222" s="33"/>
      <c r="AZ222" s="33"/>
      <c r="BB222" s="30"/>
      <c r="BC222" s="31"/>
      <c r="BD222" s="356"/>
      <c r="BG222" s="356"/>
    </row>
    <row r="223" spans="2:59" s="164" customFormat="1" x14ac:dyDescent="0.25">
      <c r="B223" s="356"/>
      <c r="K223" s="356"/>
      <c r="L223" s="30"/>
      <c r="S223" s="30"/>
      <c r="Z223" s="30"/>
      <c r="AV223" s="31"/>
      <c r="AY223" s="33"/>
      <c r="AZ223" s="33"/>
      <c r="BB223" s="30"/>
      <c r="BC223" s="31"/>
      <c r="BD223" s="356"/>
      <c r="BG223" s="356"/>
    </row>
    <row r="224" spans="2:59" s="164" customFormat="1" x14ac:dyDescent="0.25">
      <c r="B224" s="356"/>
      <c r="K224" s="356"/>
      <c r="L224" s="30"/>
      <c r="S224" s="30"/>
      <c r="Z224" s="30"/>
      <c r="AV224" s="31"/>
      <c r="AY224" s="33"/>
      <c r="AZ224" s="33"/>
      <c r="BB224" s="30"/>
      <c r="BC224" s="31"/>
      <c r="BD224" s="356"/>
      <c r="BG224" s="356"/>
    </row>
    <row r="225" spans="2:59" s="164" customFormat="1" x14ac:dyDescent="0.25">
      <c r="B225" s="356"/>
      <c r="K225" s="356"/>
      <c r="L225" s="30"/>
      <c r="S225" s="30"/>
      <c r="Z225" s="30"/>
      <c r="AV225" s="31"/>
      <c r="AY225" s="33"/>
      <c r="AZ225" s="33"/>
      <c r="BB225" s="30"/>
      <c r="BC225" s="31"/>
      <c r="BD225" s="356"/>
      <c r="BG225" s="356"/>
    </row>
    <row r="226" spans="2:59" s="164" customFormat="1" x14ac:dyDescent="0.25">
      <c r="B226" s="356"/>
      <c r="K226" s="356"/>
      <c r="L226" s="30"/>
      <c r="S226" s="30"/>
      <c r="Z226" s="30"/>
      <c r="AV226" s="31"/>
      <c r="AY226" s="33"/>
      <c r="AZ226" s="33"/>
      <c r="BB226" s="30"/>
      <c r="BC226" s="31"/>
      <c r="BD226" s="356"/>
      <c r="BG226" s="356"/>
    </row>
    <row r="227" spans="2:59" s="164" customFormat="1" x14ac:dyDescent="0.25">
      <c r="B227" s="356"/>
      <c r="K227" s="356"/>
      <c r="L227" s="30"/>
      <c r="S227" s="30"/>
      <c r="Z227" s="30"/>
      <c r="AV227" s="31"/>
      <c r="AY227" s="33"/>
      <c r="AZ227" s="33"/>
      <c r="BB227" s="30"/>
      <c r="BC227" s="31"/>
      <c r="BD227" s="356"/>
      <c r="BG227" s="356"/>
    </row>
    <row r="228" spans="2:59" s="164" customFormat="1" x14ac:dyDescent="0.25">
      <c r="B228" s="356"/>
      <c r="K228" s="356"/>
      <c r="L228" s="30"/>
      <c r="S228" s="30"/>
      <c r="Z228" s="30"/>
      <c r="AV228" s="31"/>
      <c r="AY228" s="33"/>
      <c r="AZ228" s="33"/>
      <c r="BB228" s="30"/>
      <c r="BC228" s="31"/>
      <c r="BD228" s="356"/>
      <c r="BG228" s="356"/>
    </row>
    <row r="229" spans="2:59" s="164" customFormat="1" x14ac:dyDescent="0.25">
      <c r="B229" s="356"/>
      <c r="K229" s="356"/>
      <c r="L229" s="30"/>
      <c r="S229" s="30"/>
      <c r="Z229" s="30"/>
      <c r="AV229" s="31"/>
      <c r="AY229" s="33"/>
      <c r="AZ229" s="33"/>
      <c r="BB229" s="30"/>
      <c r="BC229" s="31"/>
      <c r="BD229" s="356"/>
      <c r="BG229" s="356"/>
    </row>
    <row r="230" spans="2:59" s="164" customFormat="1" x14ac:dyDescent="0.25">
      <c r="B230" s="356"/>
      <c r="K230" s="356"/>
      <c r="L230" s="30"/>
      <c r="S230" s="30"/>
      <c r="Z230" s="30"/>
      <c r="AV230" s="31"/>
      <c r="AY230" s="33"/>
      <c r="AZ230" s="33"/>
      <c r="BB230" s="30"/>
      <c r="BC230" s="31"/>
      <c r="BD230" s="356"/>
      <c r="BG230" s="356"/>
    </row>
    <row r="231" spans="2:59" s="164" customFormat="1" x14ac:dyDescent="0.25">
      <c r="B231" s="356"/>
      <c r="K231" s="356"/>
      <c r="L231" s="30"/>
      <c r="S231" s="30"/>
      <c r="Z231" s="30"/>
      <c r="AV231" s="31"/>
      <c r="AY231" s="33"/>
      <c r="AZ231" s="33"/>
      <c r="BB231" s="30"/>
      <c r="BC231" s="31"/>
      <c r="BD231" s="356"/>
      <c r="BG231" s="356"/>
    </row>
    <row r="232" spans="2:59" s="164" customFormat="1" x14ac:dyDescent="0.25">
      <c r="B232" s="356"/>
      <c r="K232" s="356"/>
      <c r="L232" s="30"/>
      <c r="S232" s="30"/>
      <c r="Z232" s="30"/>
      <c r="AV232" s="31"/>
      <c r="AY232" s="33"/>
      <c r="AZ232" s="33"/>
      <c r="BB232" s="30"/>
      <c r="BC232" s="31"/>
      <c r="BD232" s="356"/>
      <c r="BG232" s="356"/>
    </row>
    <row r="233" spans="2:59" s="164" customFormat="1" x14ac:dyDescent="0.25">
      <c r="B233" s="356"/>
      <c r="K233" s="356"/>
      <c r="L233" s="30"/>
      <c r="S233" s="30"/>
      <c r="Z233" s="30"/>
      <c r="AV233" s="31"/>
      <c r="AY233" s="33"/>
      <c r="AZ233" s="33"/>
      <c r="BB233" s="30"/>
      <c r="BC233" s="31"/>
      <c r="BD233" s="356"/>
      <c r="BG233" s="356"/>
    </row>
    <row r="234" spans="2:59" s="164" customFormat="1" x14ac:dyDescent="0.25">
      <c r="B234" s="356"/>
      <c r="K234" s="356"/>
      <c r="L234" s="30"/>
      <c r="S234" s="30"/>
      <c r="Z234" s="30"/>
      <c r="AV234" s="31"/>
      <c r="AY234" s="33"/>
      <c r="AZ234" s="33"/>
      <c r="BB234" s="30"/>
      <c r="BC234" s="31"/>
      <c r="BD234" s="356"/>
      <c r="BG234" s="356"/>
    </row>
    <row r="235" spans="2:59" s="164" customFormat="1" x14ac:dyDescent="0.25">
      <c r="B235" s="356"/>
      <c r="K235" s="356"/>
      <c r="L235" s="30"/>
      <c r="S235" s="30"/>
      <c r="Z235" s="30"/>
      <c r="AV235" s="31"/>
      <c r="AY235" s="33"/>
      <c r="AZ235" s="33"/>
      <c r="BB235" s="30"/>
      <c r="BC235" s="31"/>
      <c r="BD235" s="356"/>
      <c r="BG235" s="356"/>
    </row>
    <row r="236" spans="2:59" s="164" customFormat="1" x14ac:dyDescent="0.25">
      <c r="B236" s="356"/>
      <c r="K236" s="356"/>
      <c r="L236" s="30"/>
      <c r="S236" s="30"/>
      <c r="Z236" s="30"/>
      <c r="AV236" s="31"/>
      <c r="AY236" s="33"/>
      <c r="AZ236" s="33"/>
      <c r="BB236" s="30"/>
      <c r="BC236" s="31"/>
      <c r="BD236" s="356"/>
      <c r="BG236" s="356"/>
    </row>
    <row r="237" spans="2:59" s="164" customFormat="1" x14ac:dyDescent="0.25">
      <c r="B237" s="356"/>
      <c r="K237" s="356"/>
      <c r="L237" s="30"/>
      <c r="S237" s="30"/>
      <c r="Z237" s="30"/>
      <c r="AV237" s="31"/>
      <c r="AY237" s="33"/>
      <c r="AZ237" s="33"/>
      <c r="BB237" s="30"/>
      <c r="BC237" s="31"/>
      <c r="BD237" s="356"/>
      <c r="BG237" s="356"/>
    </row>
    <row r="238" spans="2:59" s="164" customFormat="1" x14ac:dyDescent="0.25">
      <c r="B238" s="356"/>
      <c r="K238" s="356"/>
      <c r="L238" s="30"/>
      <c r="S238" s="30"/>
      <c r="Z238" s="30"/>
      <c r="AV238" s="31"/>
      <c r="AY238" s="33"/>
      <c r="AZ238" s="33"/>
      <c r="BB238" s="30"/>
      <c r="BC238" s="31"/>
      <c r="BD238" s="356"/>
      <c r="BG238" s="356"/>
    </row>
    <row r="239" spans="2:59" s="164" customFormat="1" x14ac:dyDescent="0.25">
      <c r="B239" s="356"/>
      <c r="K239" s="356"/>
      <c r="L239" s="30"/>
      <c r="S239" s="30"/>
      <c r="Z239" s="30"/>
      <c r="AV239" s="31"/>
      <c r="AY239" s="33"/>
      <c r="AZ239" s="33"/>
      <c r="BB239" s="30"/>
      <c r="BC239" s="31"/>
      <c r="BD239" s="356"/>
      <c r="BG239" s="356"/>
    </row>
    <row r="240" spans="2:59" s="164" customFormat="1" x14ac:dyDescent="0.25">
      <c r="B240" s="356"/>
      <c r="K240" s="356"/>
      <c r="L240" s="30"/>
      <c r="S240" s="30"/>
      <c r="Z240" s="30"/>
      <c r="AV240" s="31"/>
      <c r="AY240" s="33"/>
      <c r="AZ240" s="33"/>
      <c r="BB240" s="30"/>
      <c r="BC240" s="31"/>
      <c r="BD240" s="356"/>
      <c r="BG240" s="356"/>
    </row>
    <row r="241" spans="2:59" s="164" customFormat="1" x14ac:dyDescent="0.25">
      <c r="B241" s="356"/>
      <c r="K241" s="356"/>
      <c r="L241" s="30"/>
      <c r="S241" s="30"/>
      <c r="Z241" s="30"/>
      <c r="AV241" s="31"/>
      <c r="AY241" s="33"/>
      <c r="AZ241" s="33"/>
      <c r="BB241" s="30"/>
      <c r="BC241" s="31"/>
      <c r="BD241" s="356"/>
      <c r="BG241" s="356"/>
    </row>
    <row r="242" spans="2:59" s="164" customFormat="1" x14ac:dyDescent="0.25">
      <c r="B242" s="356"/>
      <c r="K242" s="356"/>
      <c r="L242" s="30"/>
      <c r="S242" s="30"/>
      <c r="Z242" s="30"/>
      <c r="AV242" s="31"/>
      <c r="AY242" s="33"/>
      <c r="AZ242" s="33"/>
      <c r="BB242" s="30"/>
      <c r="BC242" s="31"/>
      <c r="BD242" s="356"/>
      <c r="BG242" s="356"/>
    </row>
    <row r="243" spans="2:59" s="164" customFormat="1" x14ac:dyDescent="0.25">
      <c r="B243" s="356"/>
      <c r="K243" s="356"/>
      <c r="L243" s="30"/>
      <c r="S243" s="30"/>
      <c r="Z243" s="30"/>
      <c r="AV243" s="31"/>
      <c r="AY243" s="33"/>
      <c r="AZ243" s="33"/>
      <c r="BB243" s="30"/>
      <c r="BC243" s="31"/>
      <c r="BD243" s="356"/>
      <c r="BG243" s="356"/>
    </row>
    <row r="244" spans="2:59" s="164" customFormat="1" x14ac:dyDescent="0.25">
      <c r="B244" s="356"/>
      <c r="K244" s="356"/>
      <c r="L244" s="30"/>
      <c r="S244" s="30"/>
      <c r="Z244" s="30"/>
      <c r="AV244" s="31"/>
      <c r="AY244" s="33"/>
      <c r="AZ244" s="33"/>
      <c r="BB244" s="30"/>
      <c r="BC244" s="31"/>
      <c r="BD244" s="356"/>
      <c r="BG244" s="356"/>
    </row>
    <row r="245" spans="2:59" s="164" customFormat="1" x14ac:dyDescent="0.25">
      <c r="B245" s="356"/>
      <c r="K245" s="356"/>
      <c r="L245" s="30"/>
      <c r="S245" s="30"/>
      <c r="Z245" s="30"/>
      <c r="AV245" s="31"/>
      <c r="AY245" s="33"/>
      <c r="AZ245" s="33"/>
      <c r="BB245" s="30"/>
      <c r="BC245" s="31"/>
      <c r="BD245" s="356"/>
      <c r="BG245" s="356"/>
    </row>
    <row r="246" spans="2:59" s="164" customFormat="1" x14ac:dyDescent="0.25">
      <c r="B246" s="356"/>
      <c r="K246" s="356"/>
      <c r="L246" s="30"/>
      <c r="S246" s="30"/>
      <c r="Z246" s="30"/>
      <c r="AV246" s="31"/>
      <c r="AY246" s="33"/>
      <c r="AZ246" s="33"/>
      <c r="BB246" s="30"/>
      <c r="BC246" s="31"/>
      <c r="BD246" s="356"/>
      <c r="BG246" s="356"/>
    </row>
    <row r="247" spans="2:59" s="164" customFormat="1" x14ac:dyDescent="0.25">
      <c r="B247" s="356"/>
      <c r="K247" s="356"/>
      <c r="L247" s="30"/>
      <c r="S247" s="30"/>
      <c r="Z247" s="30"/>
      <c r="AV247" s="31"/>
      <c r="AY247" s="33"/>
      <c r="AZ247" s="33"/>
      <c r="BB247" s="30"/>
      <c r="BC247" s="31"/>
      <c r="BD247" s="356"/>
      <c r="BG247" s="356"/>
    </row>
    <row r="248" spans="2:59" s="164" customFormat="1" x14ac:dyDescent="0.25">
      <c r="B248" s="356"/>
      <c r="K248" s="356"/>
      <c r="L248" s="30"/>
      <c r="S248" s="30"/>
      <c r="Z248" s="30"/>
      <c r="AV248" s="31"/>
      <c r="AY248" s="33"/>
      <c r="AZ248" s="33"/>
      <c r="BB248" s="30"/>
      <c r="BC248" s="31"/>
      <c r="BD248" s="356"/>
      <c r="BG248" s="356"/>
    </row>
    <row r="249" spans="2:59" s="164" customFormat="1" x14ac:dyDescent="0.25">
      <c r="B249" s="356"/>
      <c r="K249" s="356"/>
      <c r="L249" s="30"/>
      <c r="S249" s="30"/>
      <c r="Z249" s="30"/>
      <c r="AV249" s="31"/>
      <c r="AY249" s="33"/>
      <c r="AZ249" s="33"/>
      <c r="BB249" s="30"/>
      <c r="BC249" s="31"/>
      <c r="BD249" s="356"/>
      <c r="BG249" s="356"/>
    </row>
    <row r="250" spans="2:59" s="164" customFormat="1" x14ac:dyDescent="0.25">
      <c r="B250" s="356"/>
      <c r="K250" s="356"/>
      <c r="L250" s="30"/>
      <c r="S250" s="30"/>
      <c r="Z250" s="30"/>
      <c r="AV250" s="31"/>
      <c r="AY250" s="33"/>
      <c r="AZ250" s="33"/>
      <c r="BB250" s="30"/>
      <c r="BC250" s="31"/>
      <c r="BD250" s="356"/>
      <c r="BG250" s="356"/>
    </row>
    <row r="251" spans="2:59" s="164" customFormat="1" x14ac:dyDescent="0.25">
      <c r="B251" s="356"/>
      <c r="K251" s="356"/>
      <c r="L251" s="30"/>
      <c r="S251" s="30"/>
      <c r="Z251" s="30"/>
      <c r="AV251" s="31"/>
      <c r="AY251" s="33"/>
      <c r="AZ251" s="33"/>
      <c r="BB251" s="30"/>
      <c r="BC251" s="31"/>
      <c r="BD251" s="356"/>
      <c r="BG251" s="356"/>
    </row>
    <row r="252" spans="2:59" s="164" customFormat="1" x14ac:dyDescent="0.25">
      <c r="B252" s="356"/>
      <c r="K252" s="356"/>
      <c r="L252" s="30"/>
      <c r="S252" s="30"/>
      <c r="Z252" s="30"/>
      <c r="AV252" s="31"/>
      <c r="AY252" s="33"/>
      <c r="AZ252" s="33"/>
      <c r="BB252" s="30"/>
      <c r="BC252" s="31"/>
      <c r="BD252" s="356"/>
      <c r="BG252" s="356"/>
    </row>
    <row r="253" spans="2:59" s="164" customFormat="1" x14ac:dyDescent="0.25">
      <c r="B253" s="356"/>
      <c r="K253" s="356"/>
      <c r="L253" s="30"/>
      <c r="S253" s="30"/>
      <c r="Z253" s="30"/>
      <c r="AV253" s="31"/>
      <c r="AY253" s="33"/>
      <c r="AZ253" s="33"/>
      <c r="BB253" s="30"/>
      <c r="BC253" s="31"/>
      <c r="BD253" s="356"/>
      <c r="BG253" s="356"/>
    </row>
    <row r="254" spans="2:59" s="164" customFormat="1" x14ac:dyDescent="0.25">
      <c r="B254" s="356"/>
      <c r="K254" s="356"/>
      <c r="L254" s="30"/>
      <c r="S254" s="30"/>
      <c r="Z254" s="30"/>
      <c r="AV254" s="31"/>
      <c r="AY254" s="33"/>
      <c r="AZ254" s="33"/>
      <c r="BB254" s="30"/>
      <c r="BC254" s="31"/>
      <c r="BD254" s="356"/>
      <c r="BG254" s="356"/>
    </row>
    <row r="255" spans="2:59" s="164" customFormat="1" x14ac:dyDescent="0.25">
      <c r="B255" s="356"/>
      <c r="K255" s="356"/>
      <c r="L255" s="30"/>
      <c r="S255" s="30"/>
      <c r="Z255" s="30"/>
      <c r="AV255" s="31"/>
      <c r="AY255" s="33"/>
      <c r="AZ255" s="33"/>
      <c r="BB255" s="30"/>
      <c r="BC255" s="31"/>
      <c r="BD255" s="356"/>
      <c r="BG255" s="356"/>
    </row>
    <row r="256" spans="2:59" s="164" customFormat="1" x14ac:dyDescent="0.25">
      <c r="B256" s="356"/>
      <c r="K256" s="356"/>
      <c r="L256" s="30"/>
      <c r="S256" s="30"/>
      <c r="Z256" s="30"/>
      <c r="AV256" s="31"/>
      <c r="AY256" s="33"/>
      <c r="AZ256" s="33"/>
      <c r="BB256" s="30"/>
      <c r="BC256" s="31"/>
      <c r="BD256" s="356"/>
      <c r="BG256" s="356"/>
    </row>
    <row r="257" spans="2:59" s="164" customFormat="1" x14ac:dyDescent="0.25">
      <c r="B257" s="356"/>
      <c r="K257" s="356"/>
      <c r="L257" s="30"/>
      <c r="S257" s="30"/>
      <c r="Z257" s="30"/>
      <c r="AV257" s="31"/>
      <c r="AY257" s="33"/>
      <c r="AZ257" s="33"/>
      <c r="BB257" s="30"/>
      <c r="BC257" s="31"/>
      <c r="BD257" s="356"/>
      <c r="BG257" s="356"/>
    </row>
    <row r="258" spans="2:59" s="164" customFormat="1" x14ac:dyDescent="0.25">
      <c r="B258" s="356"/>
      <c r="K258" s="356"/>
      <c r="L258" s="30"/>
      <c r="S258" s="30"/>
      <c r="Z258" s="30"/>
      <c r="AV258" s="31"/>
      <c r="AY258" s="33"/>
      <c r="AZ258" s="33"/>
      <c r="BB258" s="30"/>
      <c r="BC258" s="31"/>
      <c r="BD258" s="356"/>
      <c r="BG258" s="356"/>
    </row>
    <row r="259" spans="2:59" s="164" customFormat="1" x14ac:dyDescent="0.25">
      <c r="B259" s="356"/>
      <c r="K259" s="356"/>
      <c r="L259" s="30"/>
      <c r="S259" s="30"/>
      <c r="Z259" s="30"/>
      <c r="AV259" s="31"/>
      <c r="AY259" s="33"/>
      <c r="AZ259" s="33"/>
      <c r="BB259" s="30"/>
      <c r="BC259" s="31"/>
      <c r="BD259" s="356"/>
      <c r="BG259" s="356"/>
    </row>
    <row r="260" spans="2:59" s="164" customFormat="1" x14ac:dyDescent="0.25">
      <c r="B260" s="356"/>
      <c r="K260" s="356"/>
      <c r="L260" s="30"/>
      <c r="S260" s="30"/>
      <c r="Z260" s="30"/>
      <c r="AV260" s="31"/>
      <c r="AY260" s="33"/>
      <c r="AZ260" s="33"/>
      <c r="BB260" s="30"/>
      <c r="BC260" s="31"/>
      <c r="BD260" s="356"/>
      <c r="BG260" s="356"/>
    </row>
    <row r="261" spans="2:59" s="164" customFormat="1" x14ac:dyDescent="0.25">
      <c r="B261" s="356"/>
      <c r="K261" s="356"/>
      <c r="L261" s="30"/>
      <c r="S261" s="30"/>
      <c r="Z261" s="30"/>
      <c r="AV261" s="31"/>
      <c r="AY261" s="33"/>
      <c r="AZ261" s="33"/>
      <c r="BB261" s="30"/>
      <c r="BC261" s="31"/>
      <c r="BD261" s="356"/>
      <c r="BG261" s="356"/>
    </row>
    <row r="262" spans="2:59" s="164" customFormat="1" x14ac:dyDescent="0.25">
      <c r="B262" s="356"/>
      <c r="K262" s="356"/>
      <c r="L262" s="30"/>
      <c r="S262" s="30"/>
      <c r="Z262" s="30"/>
      <c r="AV262" s="31"/>
      <c r="AY262" s="33"/>
      <c r="AZ262" s="33"/>
      <c r="BB262" s="30"/>
      <c r="BC262" s="31"/>
      <c r="BD262" s="356"/>
      <c r="BG262" s="356"/>
    </row>
    <row r="263" spans="2:59" s="164" customFormat="1" x14ac:dyDescent="0.25">
      <c r="B263" s="356"/>
      <c r="K263" s="356"/>
      <c r="L263" s="30"/>
      <c r="S263" s="30"/>
      <c r="Z263" s="30"/>
      <c r="AV263" s="31"/>
      <c r="AY263" s="33"/>
      <c r="AZ263" s="33"/>
      <c r="BB263" s="30"/>
      <c r="BC263" s="31"/>
      <c r="BD263" s="356"/>
      <c r="BG263" s="356"/>
    </row>
    <row r="264" spans="2:59" s="164" customFormat="1" x14ac:dyDescent="0.25">
      <c r="B264" s="356"/>
      <c r="K264" s="356"/>
      <c r="L264" s="30"/>
      <c r="S264" s="30"/>
      <c r="Z264" s="30"/>
      <c r="AV264" s="31"/>
      <c r="AY264" s="33"/>
      <c r="AZ264" s="33"/>
      <c r="BB264" s="30"/>
      <c r="BC264" s="31"/>
      <c r="BD264" s="356"/>
      <c r="BG264" s="356"/>
    </row>
    <row r="265" spans="2:59" s="164" customFormat="1" x14ac:dyDescent="0.25">
      <c r="B265" s="356"/>
      <c r="K265" s="356"/>
      <c r="L265" s="30"/>
      <c r="S265" s="30"/>
      <c r="Z265" s="30"/>
      <c r="AV265" s="31"/>
      <c r="AY265" s="33"/>
      <c r="AZ265" s="33"/>
      <c r="BB265" s="30"/>
      <c r="BC265" s="31"/>
      <c r="BD265" s="356"/>
      <c r="BG265" s="356"/>
    </row>
    <row r="266" spans="2:59" s="164" customFormat="1" x14ac:dyDescent="0.25">
      <c r="B266" s="356"/>
      <c r="K266" s="356"/>
      <c r="L266" s="30"/>
      <c r="S266" s="30"/>
      <c r="Z266" s="30"/>
      <c r="AV266" s="31"/>
      <c r="AY266" s="33"/>
      <c r="AZ266" s="33"/>
      <c r="BB266" s="30"/>
      <c r="BC266" s="31"/>
      <c r="BD266" s="356"/>
      <c r="BG266" s="356"/>
    </row>
    <row r="267" spans="2:59" s="164" customFormat="1" x14ac:dyDescent="0.25">
      <c r="B267" s="356"/>
      <c r="K267" s="356"/>
      <c r="L267" s="30"/>
      <c r="S267" s="30"/>
      <c r="Z267" s="30"/>
      <c r="AV267" s="31"/>
      <c r="AY267" s="33"/>
      <c r="AZ267" s="33"/>
      <c r="BB267" s="30"/>
      <c r="BC267" s="31"/>
      <c r="BD267" s="356"/>
      <c r="BG267" s="356"/>
    </row>
    <row r="268" spans="2:59" s="164" customFormat="1" x14ac:dyDescent="0.25">
      <c r="B268" s="356"/>
      <c r="K268" s="356"/>
      <c r="L268" s="30"/>
      <c r="S268" s="30"/>
      <c r="Z268" s="30"/>
      <c r="AV268" s="31"/>
      <c r="AY268" s="33"/>
      <c r="AZ268" s="33"/>
      <c r="BB268" s="30"/>
      <c r="BC268" s="31"/>
      <c r="BD268" s="356"/>
      <c r="BG268" s="356"/>
    </row>
    <row r="269" spans="2:59" s="164" customFormat="1" x14ac:dyDescent="0.25">
      <c r="B269" s="356"/>
      <c r="K269" s="356"/>
      <c r="L269" s="30"/>
      <c r="S269" s="30"/>
      <c r="Z269" s="30"/>
      <c r="AV269" s="31"/>
      <c r="AY269" s="33"/>
      <c r="AZ269" s="33"/>
      <c r="BB269" s="30"/>
      <c r="BC269" s="31"/>
      <c r="BD269" s="356"/>
      <c r="BG269" s="356"/>
    </row>
    <row r="270" spans="2:59" s="164" customFormat="1" x14ac:dyDescent="0.25">
      <c r="B270" s="356"/>
      <c r="K270" s="356"/>
      <c r="L270" s="30"/>
      <c r="S270" s="30"/>
      <c r="Z270" s="30"/>
      <c r="AV270" s="31"/>
      <c r="AY270" s="33"/>
      <c r="AZ270" s="33"/>
      <c r="BB270" s="30"/>
      <c r="BC270" s="31"/>
      <c r="BD270" s="356"/>
      <c r="BG270" s="356"/>
    </row>
    <row r="271" spans="2:59" s="164" customFormat="1" x14ac:dyDescent="0.25">
      <c r="B271" s="356"/>
      <c r="K271" s="356"/>
      <c r="L271" s="30"/>
      <c r="S271" s="30"/>
      <c r="Z271" s="30"/>
      <c r="AV271" s="31"/>
      <c r="AY271" s="33"/>
      <c r="AZ271" s="33"/>
      <c r="BB271" s="30"/>
      <c r="BC271" s="31"/>
      <c r="BD271" s="356"/>
      <c r="BG271" s="356"/>
    </row>
    <row r="272" spans="2:59" s="164" customFormat="1" x14ac:dyDescent="0.25">
      <c r="B272" s="356"/>
      <c r="K272" s="356"/>
      <c r="L272" s="30"/>
      <c r="S272" s="30"/>
      <c r="Z272" s="30"/>
      <c r="AV272" s="31"/>
      <c r="AY272" s="33"/>
      <c r="AZ272" s="33"/>
      <c r="BB272" s="30"/>
      <c r="BC272" s="31"/>
      <c r="BD272" s="356"/>
      <c r="BG272" s="356"/>
    </row>
    <row r="273" spans="2:59" s="164" customFormat="1" x14ac:dyDescent="0.25">
      <c r="B273" s="356"/>
      <c r="K273" s="356"/>
      <c r="AA273" s="29"/>
      <c r="AB273" s="29"/>
      <c r="AC273" s="29"/>
      <c r="AD273" s="29"/>
      <c r="AE273" s="29"/>
      <c r="AF273" s="29"/>
      <c r="AG273" s="30"/>
      <c r="AH273" s="29"/>
      <c r="AI273" s="29"/>
      <c r="AJ273" s="29"/>
      <c r="AK273" s="29"/>
      <c r="AL273" s="29"/>
      <c r="AM273" s="29"/>
      <c r="AN273" s="30"/>
      <c r="AO273" s="29"/>
      <c r="AP273" s="29"/>
      <c r="AQ273" s="29"/>
      <c r="AR273" s="29"/>
      <c r="AS273" s="29"/>
      <c r="AT273" s="29"/>
      <c r="AU273" s="30"/>
      <c r="AV273" s="31"/>
      <c r="AY273" s="33"/>
      <c r="AZ273" s="33"/>
      <c r="BB273" s="30"/>
      <c r="BC273" s="31"/>
      <c r="BD273" s="356"/>
      <c r="BG273" s="356"/>
    </row>
    <row r="274" spans="2:59" s="164" customFormat="1" x14ac:dyDescent="0.25">
      <c r="B274" s="356"/>
      <c r="K274" s="356"/>
      <c r="AA274" s="29"/>
      <c r="AB274" s="29"/>
      <c r="AC274" s="29"/>
      <c r="AD274" s="29"/>
      <c r="AE274" s="29"/>
      <c r="AF274" s="29"/>
      <c r="AG274" s="30"/>
      <c r="AH274" s="29"/>
      <c r="AI274" s="29"/>
      <c r="AJ274" s="29"/>
      <c r="AK274" s="29"/>
      <c r="AL274" s="29"/>
      <c r="AM274" s="29"/>
      <c r="AN274" s="30"/>
      <c r="AO274" s="29"/>
      <c r="AP274" s="29"/>
      <c r="AQ274" s="29"/>
      <c r="AR274" s="29"/>
      <c r="AS274" s="29"/>
      <c r="AT274" s="29"/>
      <c r="AU274" s="30"/>
      <c r="AV274" s="31"/>
      <c r="AY274" s="33"/>
      <c r="AZ274" s="33"/>
      <c r="BB274" s="30"/>
      <c r="BC274" s="31"/>
      <c r="BD274" s="356"/>
      <c r="BG274" s="356"/>
    </row>
    <row r="275" spans="2:59" s="164" customFormat="1" x14ac:dyDescent="0.25">
      <c r="B275" s="356"/>
      <c r="K275" s="356"/>
      <c r="AA275" s="29"/>
      <c r="AB275" s="29"/>
      <c r="AC275" s="29"/>
      <c r="AD275" s="29"/>
      <c r="AE275" s="29"/>
      <c r="AF275" s="29"/>
      <c r="AG275" s="30"/>
      <c r="AH275" s="29"/>
      <c r="AI275" s="29"/>
      <c r="AJ275" s="29"/>
      <c r="AK275" s="29"/>
      <c r="AL275" s="29"/>
      <c r="AM275" s="29"/>
      <c r="AN275" s="30"/>
      <c r="AO275" s="29"/>
      <c r="AP275" s="29"/>
      <c r="AQ275" s="29"/>
      <c r="AR275" s="29"/>
      <c r="AS275" s="29"/>
      <c r="AT275" s="29"/>
      <c r="AU275" s="30"/>
      <c r="AV275" s="31"/>
      <c r="AY275" s="33"/>
      <c r="AZ275" s="33"/>
      <c r="BB275" s="30"/>
      <c r="BC275" s="31"/>
      <c r="BD275" s="356"/>
      <c r="BG275" s="356"/>
    </row>
    <row r="276" spans="2:59" s="164" customFormat="1" x14ac:dyDescent="0.25">
      <c r="B276" s="356"/>
      <c r="K276" s="356"/>
      <c r="AA276" s="29"/>
      <c r="AB276" s="29"/>
      <c r="AC276" s="29"/>
      <c r="AD276" s="29"/>
      <c r="AE276" s="29"/>
      <c r="AF276" s="29"/>
      <c r="AG276" s="30"/>
      <c r="AH276" s="29"/>
      <c r="AI276" s="29"/>
      <c r="AJ276" s="29"/>
      <c r="AK276" s="29"/>
      <c r="AL276" s="29"/>
      <c r="AM276" s="29"/>
      <c r="AN276" s="30"/>
      <c r="AO276" s="29"/>
      <c r="AP276" s="29"/>
      <c r="AQ276" s="29"/>
      <c r="AR276" s="29"/>
      <c r="AS276" s="29"/>
      <c r="AT276" s="29"/>
      <c r="AU276" s="30"/>
      <c r="AV276" s="31"/>
      <c r="AY276" s="33"/>
      <c r="AZ276" s="33"/>
      <c r="BB276" s="30"/>
      <c r="BC276" s="31"/>
      <c r="BD276" s="356"/>
      <c r="BG276" s="356"/>
    </row>
    <row r="277" spans="2:59" s="164" customFormat="1" x14ac:dyDescent="0.25">
      <c r="B277" s="356"/>
      <c r="K277" s="356"/>
      <c r="AA277" s="29"/>
      <c r="AB277" s="29"/>
      <c r="AC277" s="29"/>
      <c r="AD277" s="29"/>
      <c r="AE277" s="29"/>
      <c r="AF277" s="29"/>
      <c r="AG277" s="30"/>
      <c r="AH277" s="29"/>
      <c r="AI277" s="29"/>
      <c r="AJ277" s="29"/>
      <c r="AK277" s="29"/>
      <c r="AL277" s="29"/>
      <c r="AM277" s="29"/>
      <c r="AN277" s="30"/>
      <c r="AO277" s="29"/>
      <c r="AP277" s="29"/>
      <c r="AQ277" s="29"/>
      <c r="AR277" s="29"/>
      <c r="AS277" s="29"/>
      <c r="AT277" s="29"/>
      <c r="AU277" s="30"/>
      <c r="AV277" s="31"/>
      <c r="AY277" s="33"/>
      <c r="AZ277" s="33"/>
      <c r="BB277" s="30"/>
      <c r="BC277" s="31"/>
      <c r="BD277" s="356"/>
      <c r="BG277" s="356"/>
    </row>
    <row r="278" spans="2:59" s="164" customFormat="1" x14ac:dyDescent="0.25">
      <c r="B278" s="356"/>
      <c r="K278" s="356"/>
      <c r="AA278" s="29"/>
      <c r="AB278" s="29"/>
      <c r="AC278" s="29"/>
      <c r="AD278" s="29"/>
      <c r="AE278" s="29"/>
      <c r="AF278" s="29"/>
      <c r="AG278" s="30"/>
      <c r="AH278" s="29"/>
      <c r="AI278" s="29"/>
      <c r="AJ278" s="29"/>
      <c r="AK278" s="29"/>
      <c r="AL278" s="29"/>
      <c r="AM278" s="29"/>
      <c r="AN278" s="30"/>
      <c r="AO278" s="29"/>
      <c r="AP278" s="29"/>
      <c r="AQ278" s="29"/>
      <c r="AR278" s="29"/>
      <c r="AS278" s="29"/>
      <c r="AT278" s="29"/>
      <c r="AU278" s="30"/>
      <c r="AV278" s="31"/>
      <c r="AY278" s="33"/>
      <c r="AZ278" s="33"/>
      <c r="BB278" s="30"/>
      <c r="BC278" s="31"/>
      <c r="BD278" s="356"/>
      <c r="BG278" s="356"/>
    </row>
    <row r="279" spans="2:59" s="164" customFormat="1" x14ac:dyDescent="0.25">
      <c r="B279" s="356"/>
      <c r="K279" s="356"/>
      <c r="AA279" s="29"/>
      <c r="AB279" s="29"/>
      <c r="AC279" s="29"/>
      <c r="AD279" s="29"/>
      <c r="AE279" s="29"/>
      <c r="AF279" s="29"/>
      <c r="AG279" s="30"/>
      <c r="AH279" s="29"/>
      <c r="AI279" s="29"/>
      <c r="AJ279" s="29"/>
      <c r="AK279" s="29"/>
      <c r="AL279" s="29"/>
      <c r="AM279" s="29"/>
      <c r="AN279" s="30"/>
      <c r="AO279" s="29"/>
      <c r="AP279" s="29"/>
      <c r="AQ279" s="29"/>
      <c r="AR279" s="29"/>
      <c r="AS279" s="29"/>
      <c r="AT279" s="29"/>
      <c r="AU279" s="30"/>
      <c r="AV279" s="31"/>
      <c r="AY279" s="33"/>
      <c r="AZ279" s="33"/>
      <c r="BB279" s="30"/>
      <c r="BC279" s="31"/>
      <c r="BD279" s="356"/>
      <c r="BG279" s="356"/>
    </row>
    <row r="280" spans="2:59" s="164" customFormat="1" x14ac:dyDescent="0.25">
      <c r="B280" s="356"/>
      <c r="K280" s="356"/>
      <c r="AY280" s="33"/>
      <c r="AZ280" s="33"/>
      <c r="BB280" s="30"/>
      <c r="BC280" s="31"/>
      <c r="BD280" s="356"/>
      <c r="BG280" s="356"/>
    </row>
    <row r="281" spans="2:59" s="164" customFormat="1" x14ac:dyDescent="0.25">
      <c r="B281" s="356"/>
      <c r="K281" s="356"/>
      <c r="AA281" s="29"/>
      <c r="AB281" s="29"/>
      <c r="AC281" s="29"/>
      <c r="AD281" s="29"/>
      <c r="AE281" s="29"/>
      <c r="AF281" s="29"/>
      <c r="AG281" s="30"/>
      <c r="AH281" s="29"/>
      <c r="AI281" s="29"/>
      <c r="AJ281" s="29"/>
      <c r="AK281" s="29"/>
      <c r="AL281" s="29"/>
      <c r="AM281" s="29"/>
      <c r="AN281" s="30"/>
      <c r="AO281" s="29"/>
      <c r="AP281" s="29"/>
      <c r="AQ281" s="29"/>
      <c r="AR281" s="29"/>
      <c r="AS281" s="29"/>
      <c r="AT281" s="29"/>
      <c r="AU281" s="30"/>
      <c r="AV281" s="31"/>
      <c r="AY281" s="33"/>
      <c r="AZ281" s="33"/>
      <c r="BB281" s="30"/>
      <c r="BC281" s="31"/>
      <c r="BD281" s="356"/>
      <c r="BG281" s="356"/>
    </row>
    <row r="282" spans="2:59" s="164" customFormat="1" x14ac:dyDescent="0.25">
      <c r="B282" s="356"/>
      <c r="K282" s="356"/>
      <c r="AY282" s="33"/>
      <c r="AZ282" s="33"/>
      <c r="BB282" s="30"/>
      <c r="BC282" s="31"/>
      <c r="BD282" s="356"/>
      <c r="BG282" s="356"/>
    </row>
    <row r="283" spans="2:59" s="164" customFormat="1" x14ac:dyDescent="0.25">
      <c r="B283" s="356"/>
      <c r="K283" s="356"/>
      <c r="AY283" s="33"/>
      <c r="AZ283" s="33"/>
      <c r="BB283" s="30"/>
      <c r="BC283" s="31"/>
      <c r="BD283" s="356"/>
      <c r="BG283" s="356"/>
    </row>
    <row r="284" spans="2:59" s="164" customFormat="1" x14ac:dyDescent="0.25">
      <c r="B284" s="356"/>
      <c r="K284" s="356"/>
      <c r="AA284" s="29"/>
      <c r="AB284" s="29"/>
      <c r="AC284" s="29"/>
      <c r="AD284" s="29"/>
      <c r="AE284" s="29"/>
      <c r="AF284" s="29"/>
      <c r="AG284" s="30"/>
      <c r="AH284" s="29"/>
      <c r="AI284" s="29"/>
      <c r="AJ284" s="29"/>
      <c r="AK284" s="29"/>
      <c r="AL284" s="29"/>
      <c r="AM284" s="29"/>
      <c r="AN284" s="30"/>
      <c r="AO284" s="29"/>
      <c r="AP284" s="29"/>
      <c r="AQ284" s="29"/>
      <c r="AR284" s="29"/>
      <c r="AS284" s="29"/>
      <c r="AT284" s="29"/>
      <c r="AU284" s="30"/>
      <c r="AV284" s="31"/>
      <c r="AY284" s="33"/>
      <c r="AZ284" s="33"/>
      <c r="BB284" s="30"/>
      <c r="BC284" s="31"/>
      <c r="BD284" s="356"/>
      <c r="BG284" s="356"/>
    </row>
    <row r="285" spans="2:59" s="164" customFormat="1" x14ac:dyDescent="0.25">
      <c r="B285" s="356"/>
      <c r="K285" s="356"/>
      <c r="AA285" s="29"/>
      <c r="AB285" s="29"/>
      <c r="AC285" s="29"/>
      <c r="AD285" s="29"/>
      <c r="AE285" s="29"/>
      <c r="AF285" s="29"/>
      <c r="AG285" s="30"/>
      <c r="AH285" s="29"/>
      <c r="AI285" s="29"/>
      <c r="AJ285" s="29"/>
      <c r="AK285" s="29"/>
      <c r="AL285" s="29"/>
      <c r="AM285" s="29"/>
      <c r="AN285" s="30"/>
      <c r="AO285" s="29"/>
      <c r="AP285" s="29"/>
      <c r="AQ285" s="29"/>
      <c r="AR285" s="29"/>
      <c r="AS285" s="29"/>
      <c r="AT285" s="29"/>
      <c r="AU285" s="30"/>
      <c r="AV285" s="31"/>
      <c r="AY285" s="33"/>
      <c r="AZ285" s="33"/>
      <c r="BB285" s="30"/>
      <c r="BC285" s="31"/>
      <c r="BD285" s="356"/>
      <c r="BG285" s="356"/>
    </row>
    <row r="286" spans="2:59" s="164" customFormat="1" x14ac:dyDescent="0.25">
      <c r="B286" s="356"/>
      <c r="K286" s="356"/>
      <c r="AY286" s="33"/>
      <c r="AZ286" s="33"/>
      <c r="BB286" s="30"/>
      <c r="BC286" s="31"/>
      <c r="BD286" s="356"/>
      <c r="BG286" s="356"/>
    </row>
    <row r="287" spans="2:59" s="164" customFormat="1" x14ac:dyDescent="0.25">
      <c r="B287" s="356"/>
      <c r="K287" s="356"/>
      <c r="AA287" s="29"/>
      <c r="AB287" s="29"/>
      <c r="AC287" s="29"/>
      <c r="AD287" s="29"/>
      <c r="AE287" s="29"/>
      <c r="AF287" s="29"/>
      <c r="AG287" s="30"/>
      <c r="AH287" s="29"/>
      <c r="AI287" s="29"/>
      <c r="AJ287" s="29"/>
      <c r="AK287" s="29"/>
      <c r="AL287" s="29"/>
      <c r="AM287" s="29"/>
      <c r="AN287" s="30"/>
      <c r="AO287" s="29"/>
      <c r="AP287" s="29"/>
      <c r="AQ287" s="29"/>
      <c r="AR287" s="29"/>
      <c r="AS287" s="29"/>
      <c r="AT287" s="29"/>
      <c r="AU287" s="30"/>
      <c r="AV287" s="31"/>
      <c r="AY287" s="33"/>
      <c r="AZ287" s="33"/>
      <c r="BB287" s="30"/>
      <c r="BC287" s="31"/>
      <c r="BD287" s="356"/>
      <c r="BG287" s="356"/>
    </row>
    <row r="288" spans="2:59" s="164" customFormat="1" x14ac:dyDescent="0.25">
      <c r="B288" s="356"/>
      <c r="K288" s="356"/>
      <c r="AA288" s="29"/>
      <c r="AB288" s="29"/>
      <c r="AC288" s="29"/>
      <c r="AD288" s="29"/>
      <c r="AE288" s="29"/>
      <c r="AF288" s="29"/>
      <c r="AG288" s="30"/>
      <c r="AH288" s="29"/>
      <c r="AI288" s="29"/>
      <c r="AJ288" s="29"/>
      <c r="AK288" s="29"/>
      <c r="AL288" s="29"/>
      <c r="AM288" s="29"/>
      <c r="AN288" s="30"/>
      <c r="AO288" s="29"/>
      <c r="AP288" s="29"/>
      <c r="AQ288" s="29"/>
      <c r="AR288" s="29"/>
      <c r="AS288" s="29"/>
      <c r="AT288" s="29"/>
      <c r="AU288" s="30"/>
      <c r="AV288" s="31"/>
      <c r="AY288" s="33"/>
      <c r="AZ288" s="33"/>
      <c r="BB288" s="30"/>
      <c r="BC288" s="31"/>
      <c r="BD288" s="356"/>
      <c r="BG288" s="356"/>
    </row>
    <row r="289" spans="2:59" s="164" customFormat="1" x14ac:dyDescent="0.25">
      <c r="B289" s="356"/>
      <c r="K289" s="356"/>
      <c r="AA289" s="29"/>
      <c r="AB289" s="29"/>
      <c r="AC289" s="29"/>
      <c r="AD289" s="29"/>
      <c r="AE289" s="29"/>
      <c r="AF289" s="29"/>
      <c r="AG289" s="30"/>
      <c r="AH289" s="29"/>
      <c r="AI289" s="29"/>
      <c r="AJ289" s="29"/>
      <c r="AK289" s="29"/>
      <c r="AL289" s="29"/>
      <c r="AM289" s="29"/>
      <c r="AN289" s="30"/>
      <c r="AO289" s="29"/>
      <c r="AP289" s="29"/>
      <c r="AQ289" s="29"/>
      <c r="AR289" s="29"/>
      <c r="AS289" s="29"/>
      <c r="AT289" s="29"/>
      <c r="AU289" s="30"/>
      <c r="AV289" s="31"/>
      <c r="AY289" s="33"/>
      <c r="AZ289" s="33"/>
      <c r="BB289" s="30"/>
      <c r="BC289" s="31"/>
      <c r="BD289" s="356"/>
      <c r="BG289" s="356"/>
    </row>
    <row r="290" spans="2:59" s="164" customFormat="1" x14ac:dyDescent="0.25">
      <c r="B290" s="356"/>
      <c r="K290" s="356"/>
      <c r="AA290" s="29"/>
      <c r="AB290" s="29"/>
      <c r="AC290" s="29"/>
      <c r="AD290" s="29"/>
      <c r="AE290" s="29"/>
      <c r="AF290" s="29"/>
      <c r="AG290" s="30"/>
      <c r="AH290" s="29"/>
      <c r="AI290" s="29"/>
      <c r="AJ290" s="29"/>
      <c r="AK290" s="29"/>
      <c r="AL290" s="29"/>
      <c r="AM290" s="29"/>
      <c r="AN290" s="30"/>
      <c r="AO290" s="29"/>
      <c r="AP290" s="29"/>
      <c r="AQ290" s="29"/>
      <c r="AR290" s="29"/>
      <c r="AS290" s="29"/>
      <c r="AT290" s="29"/>
      <c r="AU290" s="30"/>
      <c r="AV290" s="31"/>
      <c r="AY290" s="33"/>
      <c r="AZ290" s="33"/>
      <c r="BB290" s="30"/>
      <c r="BC290" s="31"/>
      <c r="BD290" s="356"/>
      <c r="BG290" s="356"/>
    </row>
    <row r="291" spans="2:59" s="164" customFormat="1" x14ac:dyDescent="0.25">
      <c r="B291" s="356"/>
      <c r="K291" s="356"/>
      <c r="AG291" s="361"/>
      <c r="AN291" s="361"/>
      <c r="AU291" s="361"/>
      <c r="AY291" s="33"/>
      <c r="AZ291" s="33"/>
      <c r="BB291" s="30"/>
      <c r="BC291" s="31"/>
      <c r="BD291" s="356"/>
      <c r="BG291" s="356"/>
    </row>
    <row r="292" spans="2:59" s="164" customFormat="1" x14ac:dyDescent="0.25">
      <c r="B292" s="356"/>
      <c r="K292" s="356"/>
      <c r="AG292" s="361"/>
      <c r="AN292" s="361"/>
      <c r="AU292" s="361"/>
      <c r="AY292" s="33"/>
      <c r="AZ292" s="33"/>
      <c r="BB292" s="30"/>
      <c r="BC292" s="31"/>
      <c r="BD292" s="356"/>
      <c r="BG292" s="356"/>
    </row>
    <row r="293" spans="2:59" s="164" customFormat="1" x14ac:dyDescent="0.25">
      <c r="B293" s="356"/>
      <c r="K293" s="356"/>
      <c r="AG293" s="361"/>
      <c r="AN293" s="361"/>
      <c r="AU293" s="361"/>
      <c r="AY293" s="33"/>
      <c r="AZ293" s="33"/>
      <c r="BB293" s="30"/>
      <c r="BC293" s="31"/>
      <c r="BD293" s="356"/>
      <c r="BG293" s="356"/>
    </row>
    <row r="294" spans="2:59" s="164" customFormat="1" x14ac:dyDescent="0.25">
      <c r="B294" s="356"/>
      <c r="K294" s="356"/>
      <c r="AG294" s="361"/>
      <c r="AN294" s="361"/>
      <c r="AU294" s="361"/>
      <c r="AY294" s="33"/>
      <c r="AZ294" s="33"/>
      <c r="BB294" s="30"/>
      <c r="BC294" s="31"/>
      <c r="BD294" s="356"/>
      <c r="BG294" s="356"/>
    </row>
    <row r="295" spans="2:59" s="164" customFormat="1" x14ac:dyDescent="0.25">
      <c r="B295" s="356"/>
      <c r="K295" s="356"/>
      <c r="AG295" s="361"/>
      <c r="AN295" s="361"/>
      <c r="AU295" s="361"/>
      <c r="AY295" s="33"/>
      <c r="AZ295" s="33"/>
      <c r="BB295" s="30"/>
      <c r="BC295" s="31"/>
      <c r="BD295" s="356"/>
      <c r="BG295" s="356"/>
    </row>
    <row r="296" spans="2:59" s="164" customFormat="1" x14ac:dyDescent="0.25">
      <c r="B296" s="356"/>
      <c r="K296" s="356"/>
      <c r="AG296" s="361"/>
      <c r="AN296" s="361"/>
      <c r="AU296" s="361"/>
      <c r="AY296" s="33"/>
      <c r="AZ296" s="33"/>
      <c r="BB296" s="30"/>
      <c r="BC296" s="31"/>
      <c r="BD296" s="356"/>
      <c r="BG296" s="356"/>
    </row>
    <row r="297" spans="2:59" s="164" customFormat="1" x14ac:dyDescent="0.25">
      <c r="B297" s="356"/>
      <c r="K297" s="356"/>
      <c r="AG297" s="361"/>
      <c r="AN297" s="361"/>
      <c r="AU297" s="361"/>
      <c r="AY297" s="33"/>
      <c r="AZ297" s="33"/>
      <c r="BB297" s="30"/>
      <c r="BC297" s="31"/>
      <c r="BD297" s="356"/>
      <c r="BG297" s="356"/>
    </row>
    <row r="298" spans="2:59" s="164" customFormat="1" x14ac:dyDescent="0.25">
      <c r="B298" s="356"/>
      <c r="K298" s="356"/>
      <c r="AG298" s="361"/>
      <c r="AN298" s="361"/>
      <c r="AU298" s="361"/>
      <c r="AY298" s="33"/>
      <c r="AZ298" s="33"/>
      <c r="BB298" s="30"/>
      <c r="BC298" s="31"/>
      <c r="BD298" s="356"/>
      <c r="BG298" s="356"/>
    </row>
    <row r="299" spans="2:59" s="164" customFormat="1" x14ac:dyDescent="0.25">
      <c r="B299" s="356"/>
      <c r="K299" s="356"/>
      <c r="AG299" s="361"/>
      <c r="AN299" s="361"/>
      <c r="AU299" s="361"/>
      <c r="AY299" s="33"/>
      <c r="AZ299" s="33"/>
      <c r="BB299" s="30"/>
      <c r="BC299" s="31"/>
      <c r="BD299" s="356"/>
      <c r="BG299" s="356"/>
    </row>
    <row r="300" spans="2:59" s="164" customFormat="1" x14ac:dyDescent="0.25">
      <c r="B300" s="356"/>
      <c r="K300" s="356"/>
      <c r="AG300" s="361"/>
      <c r="AN300" s="361"/>
      <c r="AU300" s="361"/>
      <c r="AY300" s="33"/>
      <c r="AZ300" s="33"/>
      <c r="BB300" s="30"/>
      <c r="BC300" s="31"/>
      <c r="BD300" s="356"/>
      <c r="BG300" s="356"/>
    </row>
    <row r="301" spans="2:59" s="164" customFormat="1" x14ac:dyDescent="0.25">
      <c r="B301" s="356"/>
      <c r="K301" s="356"/>
      <c r="AG301" s="361"/>
      <c r="AN301" s="361"/>
      <c r="AU301" s="361"/>
      <c r="AY301" s="33"/>
      <c r="AZ301" s="33"/>
      <c r="BB301" s="30"/>
      <c r="BC301" s="31"/>
      <c r="BD301" s="356"/>
      <c r="BG301" s="356"/>
    </row>
    <row r="302" spans="2:59" s="164" customFormat="1" x14ac:dyDescent="0.25">
      <c r="B302" s="356"/>
      <c r="K302" s="356"/>
      <c r="AG302" s="361"/>
      <c r="AN302" s="361"/>
      <c r="AU302" s="361"/>
      <c r="AY302" s="33"/>
      <c r="AZ302" s="33"/>
      <c r="BB302" s="30"/>
      <c r="BC302" s="31"/>
      <c r="BD302" s="356"/>
      <c r="BG302" s="356"/>
    </row>
    <row r="303" spans="2:59" s="164" customFormat="1" x14ac:dyDescent="0.25">
      <c r="B303" s="356"/>
      <c r="K303" s="356"/>
      <c r="AG303" s="361"/>
      <c r="AN303" s="361"/>
      <c r="AU303" s="361"/>
      <c r="AY303" s="33"/>
      <c r="AZ303" s="33"/>
      <c r="BB303" s="30"/>
      <c r="BC303" s="31"/>
      <c r="BD303" s="356"/>
      <c r="BG303" s="356"/>
    </row>
    <row r="304" spans="2:59" s="164" customFormat="1" x14ac:dyDescent="0.25">
      <c r="B304" s="356"/>
      <c r="K304" s="356"/>
      <c r="AG304" s="361"/>
      <c r="AN304" s="361"/>
      <c r="AU304" s="361"/>
      <c r="AY304" s="33"/>
      <c r="AZ304" s="33"/>
      <c r="BB304" s="30"/>
      <c r="BC304" s="31"/>
      <c r="BD304" s="356"/>
      <c r="BG304" s="356"/>
    </row>
    <row r="305" spans="2:59" s="164" customFormat="1" x14ac:dyDescent="0.25">
      <c r="B305" s="356"/>
      <c r="K305" s="356"/>
      <c r="AG305" s="361"/>
      <c r="AN305" s="361"/>
      <c r="AU305" s="361"/>
      <c r="AY305" s="33"/>
      <c r="AZ305" s="33"/>
      <c r="BB305" s="30"/>
      <c r="BC305" s="31"/>
      <c r="BD305" s="356"/>
      <c r="BG305" s="356"/>
    </row>
    <row r="306" spans="2:59" s="164" customFormat="1" x14ac:dyDescent="0.25">
      <c r="B306" s="356"/>
      <c r="K306" s="356"/>
      <c r="AG306" s="361"/>
      <c r="AN306" s="361"/>
      <c r="AU306" s="361"/>
      <c r="AY306" s="33"/>
      <c r="AZ306" s="33"/>
      <c r="BB306" s="30"/>
      <c r="BC306" s="31"/>
      <c r="BD306" s="356"/>
      <c r="BG306" s="356"/>
    </row>
    <row r="307" spans="2:59" s="164" customFormat="1" x14ac:dyDescent="0.25">
      <c r="B307" s="356"/>
      <c r="K307" s="356"/>
      <c r="AG307" s="361"/>
      <c r="AN307" s="361"/>
      <c r="AU307" s="361"/>
      <c r="AY307" s="33"/>
      <c r="AZ307" s="33"/>
      <c r="BB307" s="30"/>
      <c r="BC307" s="31"/>
      <c r="BD307" s="356"/>
      <c r="BG307" s="356"/>
    </row>
    <row r="308" spans="2:59" s="164" customFormat="1" x14ac:dyDescent="0.25">
      <c r="B308" s="356"/>
      <c r="K308" s="356"/>
      <c r="AG308" s="361"/>
      <c r="AN308" s="361"/>
      <c r="AU308" s="361"/>
      <c r="AY308" s="33"/>
      <c r="AZ308" s="33"/>
      <c r="BB308" s="30"/>
      <c r="BC308" s="31"/>
      <c r="BD308" s="356"/>
      <c r="BG308" s="356"/>
    </row>
    <row r="309" spans="2:59" s="164" customFormat="1" x14ac:dyDescent="0.25">
      <c r="B309" s="356"/>
      <c r="K309" s="356"/>
      <c r="AG309" s="361"/>
      <c r="AN309" s="361"/>
      <c r="AU309" s="361"/>
      <c r="AY309" s="33"/>
      <c r="AZ309" s="33"/>
      <c r="BB309" s="30"/>
      <c r="BC309" s="31"/>
      <c r="BD309" s="356"/>
      <c r="BG309" s="356"/>
    </row>
    <row r="310" spans="2:59" s="164" customFormat="1" x14ac:dyDescent="0.25">
      <c r="B310" s="356"/>
      <c r="K310" s="356"/>
      <c r="AG310" s="361"/>
      <c r="AN310" s="361"/>
      <c r="AU310" s="361"/>
      <c r="AY310" s="33"/>
      <c r="AZ310" s="33"/>
      <c r="BB310" s="30"/>
      <c r="BC310" s="31"/>
      <c r="BD310" s="356"/>
      <c r="BG310" s="356"/>
    </row>
    <row r="311" spans="2:59" s="164" customFormat="1" x14ac:dyDescent="0.25">
      <c r="B311" s="356"/>
      <c r="K311" s="356"/>
      <c r="AG311" s="361"/>
      <c r="AN311" s="361"/>
      <c r="AU311" s="361"/>
      <c r="AY311" s="33"/>
      <c r="AZ311" s="33"/>
      <c r="BB311" s="30"/>
      <c r="BC311" s="31"/>
      <c r="BD311" s="356"/>
      <c r="BG311" s="356"/>
    </row>
    <row r="312" spans="2:59" s="164" customFormat="1" x14ac:dyDescent="0.25">
      <c r="B312" s="356"/>
      <c r="K312" s="356"/>
      <c r="AG312" s="361"/>
      <c r="AN312" s="361"/>
      <c r="AU312" s="361"/>
      <c r="AY312" s="33"/>
      <c r="AZ312" s="33"/>
      <c r="BB312" s="30"/>
      <c r="BC312" s="31"/>
      <c r="BD312" s="356"/>
      <c r="BG312" s="356"/>
    </row>
    <row r="313" spans="2:59" s="164" customFormat="1" x14ac:dyDescent="0.25">
      <c r="B313" s="356"/>
      <c r="K313" s="356"/>
      <c r="AG313" s="361"/>
      <c r="AN313" s="361"/>
      <c r="AU313" s="361"/>
      <c r="AY313" s="33"/>
      <c r="AZ313" s="33"/>
      <c r="BB313" s="30"/>
      <c r="BC313" s="31"/>
      <c r="BD313" s="356"/>
      <c r="BG313" s="356"/>
    </row>
    <row r="314" spans="2:59" s="164" customFormat="1" x14ac:dyDescent="0.25">
      <c r="B314" s="356"/>
      <c r="K314" s="356"/>
      <c r="AG314" s="361"/>
      <c r="AN314" s="361"/>
      <c r="AU314" s="361"/>
      <c r="AY314" s="33"/>
      <c r="AZ314" s="33"/>
      <c r="BB314" s="30"/>
      <c r="BC314" s="31"/>
      <c r="BD314" s="356"/>
      <c r="BG314" s="356"/>
    </row>
    <row r="315" spans="2:59" s="164" customFormat="1" x14ac:dyDescent="0.25">
      <c r="B315" s="356"/>
      <c r="K315" s="356"/>
      <c r="AG315" s="361"/>
      <c r="AN315" s="361"/>
      <c r="AU315" s="361"/>
      <c r="AY315" s="33"/>
      <c r="AZ315" s="33"/>
      <c r="BB315" s="30"/>
      <c r="BC315" s="31"/>
      <c r="BD315" s="356"/>
      <c r="BG315" s="356"/>
    </row>
    <row r="316" spans="2:59" s="164" customFormat="1" x14ac:dyDescent="0.25">
      <c r="B316" s="356"/>
      <c r="K316" s="356"/>
      <c r="AG316" s="361"/>
      <c r="AN316" s="361"/>
      <c r="AU316" s="361"/>
      <c r="AY316" s="33"/>
      <c r="AZ316" s="33"/>
      <c r="BB316" s="30"/>
      <c r="BC316" s="31"/>
      <c r="BD316" s="356"/>
      <c r="BG316" s="356"/>
    </row>
    <row r="317" spans="2:59" s="164" customFormat="1" x14ac:dyDescent="0.25">
      <c r="B317" s="356"/>
      <c r="K317" s="356"/>
      <c r="AG317" s="361"/>
      <c r="AN317" s="361"/>
      <c r="AU317" s="361"/>
      <c r="AY317" s="33"/>
      <c r="AZ317" s="33"/>
      <c r="BB317" s="30"/>
      <c r="BC317" s="31"/>
      <c r="BD317" s="356"/>
      <c r="BG317" s="356"/>
    </row>
    <row r="318" spans="2:59" s="164" customFormat="1" x14ac:dyDescent="0.25">
      <c r="B318" s="356"/>
      <c r="K318" s="356"/>
      <c r="AG318" s="361"/>
      <c r="AN318" s="361"/>
      <c r="AU318" s="361"/>
      <c r="AY318" s="33"/>
      <c r="AZ318" s="33"/>
      <c r="BB318" s="30"/>
      <c r="BC318" s="31"/>
      <c r="BD318" s="356"/>
      <c r="BG318" s="356"/>
    </row>
    <row r="319" spans="2:59" s="164" customFormat="1" x14ac:dyDescent="0.25">
      <c r="B319" s="356"/>
      <c r="K319" s="356"/>
      <c r="AG319" s="361"/>
      <c r="AN319" s="361"/>
      <c r="AU319" s="361"/>
      <c r="AY319" s="33"/>
      <c r="AZ319" s="33"/>
      <c r="BB319" s="30"/>
      <c r="BC319" s="31"/>
      <c r="BD319" s="356"/>
      <c r="BG319" s="356"/>
    </row>
    <row r="320" spans="2:59" s="164" customFormat="1" x14ac:dyDescent="0.25">
      <c r="B320" s="356"/>
      <c r="K320" s="356"/>
      <c r="AG320" s="361"/>
      <c r="AN320" s="361"/>
      <c r="AU320" s="361"/>
      <c r="AY320" s="33"/>
      <c r="AZ320" s="33"/>
      <c r="BB320" s="30"/>
      <c r="BC320" s="31"/>
      <c r="BD320" s="356"/>
      <c r="BG320" s="356"/>
    </row>
    <row r="321" spans="2:59" s="164" customFormat="1" x14ac:dyDescent="0.25">
      <c r="B321" s="356"/>
      <c r="K321" s="356"/>
      <c r="AG321" s="361"/>
      <c r="AN321" s="361"/>
      <c r="AU321" s="361"/>
      <c r="AY321" s="33"/>
      <c r="AZ321" s="33"/>
      <c r="BB321" s="30"/>
      <c r="BC321" s="31"/>
      <c r="BD321" s="356"/>
      <c r="BG321" s="356"/>
    </row>
    <row r="322" spans="2:59" s="164" customFormat="1" x14ac:dyDescent="0.25">
      <c r="B322" s="356"/>
      <c r="K322" s="356"/>
      <c r="AG322" s="361"/>
      <c r="AN322" s="361"/>
      <c r="AU322" s="361"/>
      <c r="AY322" s="33"/>
      <c r="AZ322" s="33"/>
      <c r="BB322" s="30"/>
      <c r="BC322" s="31"/>
      <c r="BD322" s="356"/>
      <c r="BG322" s="356"/>
    </row>
    <row r="323" spans="2:59" s="164" customFormat="1" x14ac:dyDescent="0.25">
      <c r="B323" s="356"/>
      <c r="K323" s="356"/>
      <c r="AG323" s="361"/>
      <c r="AN323" s="361"/>
      <c r="AU323" s="361"/>
      <c r="AY323" s="33"/>
      <c r="AZ323" s="33"/>
      <c r="BB323" s="30"/>
      <c r="BC323" s="31"/>
      <c r="BD323" s="356"/>
      <c r="BG323" s="356"/>
    </row>
    <row r="324" spans="2:59" s="164" customFormat="1" x14ac:dyDescent="0.25">
      <c r="B324" s="356"/>
      <c r="K324" s="356"/>
      <c r="AG324" s="361"/>
      <c r="AN324" s="361"/>
      <c r="AU324" s="361"/>
      <c r="AY324" s="33"/>
      <c r="AZ324" s="33"/>
      <c r="BB324" s="30"/>
      <c r="BC324" s="31"/>
      <c r="BD324" s="356"/>
      <c r="BG324" s="356"/>
    </row>
    <row r="325" spans="2:59" s="164" customFormat="1" x14ac:dyDescent="0.25">
      <c r="B325" s="356"/>
      <c r="K325" s="356"/>
      <c r="AG325" s="361"/>
      <c r="AN325" s="361"/>
      <c r="AU325" s="361"/>
      <c r="AY325" s="33"/>
      <c r="AZ325" s="33"/>
      <c r="BB325" s="30"/>
      <c r="BC325" s="31"/>
      <c r="BD325" s="356"/>
      <c r="BG325" s="356"/>
    </row>
    <row r="326" spans="2:59" s="164" customFormat="1" x14ac:dyDescent="0.25">
      <c r="B326" s="356"/>
      <c r="K326" s="356"/>
      <c r="AG326" s="361"/>
      <c r="AN326" s="361"/>
      <c r="AU326" s="361"/>
      <c r="AY326" s="33"/>
      <c r="AZ326" s="33"/>
      <c r="BB326" s="30"/>
      <c r="BD326" s="356"/>
      <c r="BG326" s="356"/>
    </row>
    <row r="327" spans="2:59" s="164" customFormat="1" x14ac:dyDescent="0.25">
      <c r="B327" s="356"/>
      <c r="K327" s="356"/>
      <c r="AG327" s="361"/>
      <c r="AN327" s="361"/>
      <c r="AU327" s="361"/>
      <c r="AY327" s="33"/>
      <c r="AZ327" s="33"/>
      <c r="BB327" s="30"/>
      <c r="BD327" s="356"/>
      <c r="BG327" s="356"/>
    </row>
    <row r="328" spans="2:59" s="164" customFormat="1" x14ac:dyDescent="0.25">
      <c r="B328" s="356"/>
      <c r="K328" s="356"/>
      <c r="AG328" s="361"/>
      <c r="AN328" s="361"/>
      <c r="AU328" s="361"/>
      <c r="AY328" s="33"/>
      <c r="AZ328" s="33"/>
      <c r="BD328" s="356"/>
      <c r="BG328" s="356"/>
    </row>
    <row r="329" spans="2:59" s="164" customFormat="1" x14ac:dyDescent="0.25">
      <c r="B329" s="356"/>
      <c r="K329" s="356"/>
      <c r="AG329" s="361"/>
      <c r="AN329" s="361"/>
      <c r="AU329" s="361"/>
      <c r="AY329" s="33"/>
      <c r="AZ329" s="33"/>
      <c r="BD329" s="356"/>
      <c r="BG329" s="356"/>
    </row>
    <row r="330" spans="2:59" s="164" customFormat="1" x14ac:dyDescent="0.25">
      <c r="B330" s="356"/>
      <c r="K330" s="356"/>
      <c r="AG330" s="361"/>
      <c r="AN330" s="361"/>
      <c r="AU330" s="361"/>
      <c r="BD330" s="356"/>
      <c r="BG330" s="356"/>
    </row>
    <row r="331" spans="2:59" s="164" customFormat="1" x14ac:dyDescent="0.25">
      <c r="B331" s="356"/>
      <c r="K331" s="356"/>
      <c r="AG331" s="361"/>
      <c r="AN331" s="361"/>
      <c r="AU331" s="361"/>
      <c r="BD331" s="356"/>
      <c r="BG331" s="356"/>
    </row>
    <row r="332" spans="2:59" s="164" customFormat="1" x14ac:dyDescent="0.25">
      <c r="B332" s="356"/>
      <c r="K332" s="356"/>
      <c r="AG332" s="361"/>
      <c r="AN332" s="361"/>
      <c r="AU332" s="361"/>
      <c r="BD332" s="356"/>
      <c r="BG332" s="356"/>
    </row>
    <row r="333" spans="2:59" s="164" customFormat="1" x14ac:dyDescent="0.25">
      <c r="B333" s="356"/>
      <c r="K333" s="356"/>
      <c r="AG333" s="361"/>
      <c r="AN333" s="361"/>
      <c r="AU333" s="361"/>
      <c r="BD333" s="356"/>
      <c r="BG333" s="356"/>
    </row>
    <row r="334" spans="2:59" s="164" customFormat="1" x14ac:dyDescent="0.25">
      <c r="B334" s="356"/>
      <c r="K334" s="356"/>
      <c r="AG334" s="361"/>
      <c r="AN334" s="361"/>
      <c r="AU334" s="361"/>
      <c r="BD334" s="356"/>
      <c r="BG334" s="356"/>
    </row>
    <row r="335" spans="2:59" s="164" customFormat="1" x14ac:dyDescent="0.25">
      <c r="B335" s="356"/>
      <c r="K335" s="356"/>
      <c r="AG335" s="361"/>
      <c r="AN335" s="361"/>
      <c r="AU335" s="361"/>
      <c r="BD335" s="356"/>
      <c r="BG335" s="356"/>
    </row>
    <row r="336" spans="2:59" s="164" customFormat="1" x14ac:dyDescent="0.25">
      <c r="B336" s="356"/>
      <c r="K336" s="356"/>
      <c r="AG336" s="361"/>
      <c r="AN336" s="361"/>
      <c r="AU336" s="361"/>
      <c r="BD336" s="356"/>
      <c r="BG336" s="356"/>
    </row>
    <row r="337" spans="2:59" s="164" customFormat="1" x14ac:dyDescent="0.25">
      <c r="B337" s="356"/>
      <c r="K337" s="356"/>
      <c r="AG337" s="361"/>
      <c r="AN337" s="361"/>
      <c r="AU337" s="361"/>
      <c r="BD337" s="356"/>
      <c r="BG337" s="356"/>
    </row>
    <row r="338" spans="2:59" s="164" customFormat="1" x14ac:dyDescent="0.25">
      <c r="B338" s="356"/>
      <c r="K338" s="356"/>
      <c r="AG338" s="361"/>
      <c r="AN338" s="361"/>
      <c r="AU338" s="361"/>
      <c r="BD338" s="356"/>
      <c r="BG338" s="356"/>
    </row>
    <row r="339" spans="2:59" s="164" customFormat="1" x14ac:dyDescent="0.25">
      <c r="B339" s="356"/>
      <c r="K339" s="356"/>
      <c r="AG339" s="361"/>
      <c r="AN339" s="361"/>
      <c r="AU339" s="361"/>
      <c r="BD339" s="356"/>
      <c r="BG339" s="356"/>
    </row>
  </sheetData>
  <customSheetViews>
    <customSheetView guid="{3A8CB22C-810C-4E50-A760-7DCAD2CF78DF}" scale="73">
      <selection activeCell="AA21" sqref="AA21"/>
      <pageMargins left="0.7" right="0.7" top="0.75" bottom="0.75" header="0.3" footer="0.3"/>
    </customSheetView>
  </customSheetViews>
  <mergeCells count="31">
    <mergeCell ref="A18:BG18"/>
    <mergeCell ref="BC4:BC6"/>
    <mergeCell ref="BD4:BD6"/>
    <mergeCell ref="BE4:BE6"/>
    <mergeCell ref="BF4:BF6"/>
    <mergeCell ref="F4:L4"/>
    <mergeCell ref="AV5:BB5"/>
    <mergeCell ref="M5:S5"/>
    <mergeCell ref="T5:Z5"/>
    <mergeCell ref="AA5:AG5"/>
    <mergeCell ref="AH5:AN5"/>
    <mergeCell ref="AO5:AU5"/>
    <mergeCell ref="F5:L5"/>
    <mergeCell ref="A4:A6"/>
    <mergeCell ref="B4:B6"/>
    <mergeCell ref="C4:C6"/>
    <mergeCell ref="AY17:BG17"/>
    <mergeCell ref="A2:P2"/>
    <mergeCell ref="A10:BG10"/>
    <mergeCell ref="A7:D7"/>
    <mergeCell ref="BG4:BG6"/>
    <mergeCell ref="A8:BG8"/>
    <mergeCell ref="A9:BG9"/>
    <mergeCell ref="D4:D6"/>
    <mergeCell ref="AV4:BB4"/>
    <mergeCell ref="M4:S4"/>
    <mergeCell ref="T4:Z4"/>
    <mergeCell ref="AA4:AG4"/>
    <mergeCell ref="AH4:AN4"/>
    <mergeCell ref="AO4:AU4"/>
    <mergeCell ref="E4:E6"/>
  </mergeCells>
  <pageMargins left="0.25" right="0.25" top="0.75" bottom="0.75" header="0.3" footer="0.3"/>
  <pageSetup scale="1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L12"/>
  <sheetViews>
    <sheetView zoomScale="70" zoomScaleNormal="70" workbookViewId="0">
      <selection activeCell="P54" sqref="P54"/>
    </sheetView>
  </sheetViews>
  <sheetFormatPr defaultColWidth="9.140625" defaultRowHeight="18" x14ac:dyDescent="0.25"/>
  <cols>
    <col min="1" max="1" width="9.140625" style="5"/>
    <col min="2" max="2" width="51" style="5" customWidth="1"/>
    <col min="3" max="3" width="14" style="5" customWidth="1"/>
    <col min="4" max="4" width="16.85546875" style="5" customWidth="1"/>
    <col min="5" max="5" width="16.140625" style="5" customWidth="1"/>
    <col min="6" max="6" width="22" style="5" customWidth="1"/>
    <col min="7" max="7" width="15" style="5" customWidth="1"/>
    <col min="8" max="8" width="19.85546875" style="5" customWidth="1"/>
    <col min="9" max="9" width="19" style="5" customWidth="1"/>
    <col min="10" max="10" width="19.85546875" style="5" customWidth="1"/>
    <col min="11" max="11" width="18.28515625" style="5" customWidth="1"/>
    <col min="12" max="12" width="17.28515625" style="5" customWidth="1"/>
    <col min="13" max="13" width="16.7109375" style="5" customWidth="1"/>
    <col min="14" max="14" width="16" style="5" customWidth="1"/>
    <col min="15" max="15" width="17.28515625" style="5" customWidth="1"/>
    <col min="16" max="16" width="16.85546875" style="5" customWidth="1"/>
    <col min="17" max="17" width="18.28515625" style="5" customWidth="1"/>
    <col min="18" max="18" width="16.42578125" style="5" customWidth="1"/>
    <col min="19" max="19" width="17" style="5" customWidth="1"/>
    <col min="20" max="20" width="18.42578125" style="5" customWidth="1"/>
    <col min="21" max="21" width="13.85546875" style="5" customWidth="1"/>
    <col min="22" max="22" width="15" style="5" customWidth="1"/>
    <col min="23" max="24" width="16.140625" style="5" customWidth="1"/>
    <col min="25" max="25" width="15" style="5" customWidth="1"/>
    <col min="26" max="26" width="9.140625" style="5"/>
    <col min="27" max="27" width="16.7109375" style="5" customWidth="1"/>
    <col min="28" max="28" width="19.7109375" style="5" customWidth="1"/>
    <col min="29" max="29" width="16.42578125" style="5" customWidth="1"/>
    <col min="30" max="30" width="15.140625" style="5" customWidth="1"/>
    <col min="31" max="31" width="13.5703125" style="5" customWidth="1"/>
    <col min="32" max="32" width="17.85546875" style="5" customWidth="1"/>
    <col min="33" max="33" width="15" style="5" customWidth="1"/>
    <col min="34" max="34" width="14.5703125" style="5" customWidth="1"/>
    <col min="35" max="35" width="19.28515625" style="5" customWidth="1"/>
    <col min="36" max="36" width="9.140625" style="5"/>
    <col min="37" max="37" width="15.85546875" style="5" customWidth="1"/>
    <col min="38" max="38" width="20.5703125" style="5" customWidth="1"/>
    <col min="39" max="16384" width="9.140625" style="5"/>
  </cols>
  <sheetData>
    <row r="1" spans="1:38" x14ac:dyDescent="0.25">
      <c r="A1" s="15"/>
      <c r="B1" s="15"/>
      <c r="C1" s="15"/>
      <c r="D1" s="15"/>
      <c r="E1" s="15"/>
      <c r="F1" s="15"/>
      <c r="G1" s="15"/>
      <c r="H1" s="15"/>
      <c r="I1" s="15"/>
      <c r="J1" s="15"/>
      <c r="K1" s="15"/>
      <c r="L1" s="15"/>
      <c r="M1" s="15"/>
      <c r="N1" s="15"/>
      <c r="O1" s="15"/>
      <c r="P1" s="15"/>
      <c r="Q1" s="15"/>
      <c r="R1" s="15"/>
      <c r="S1" s="15"/>
      <c r="T1" s="15"/>
      <c r="U1" s="15"/>
      <c r="V1" s="14"/>
      <c r="W1" s="15"/>
      <c r="X1" s="15"/>
      <c r="Y1" s="15"/>
      <c r="Z1" s="15"/>
      <c r="AA1" s="14"/>
      <c r="AB1" s="15"/>
      <c r="AC1" s="15"/>
      <c r="AD1" s="15"/>
      <c r="AE1" s="15"/>
      <c r="AF1" s="14"/>
      <c r="AG1" s="15"/>
      <c r="AH1" s="15"/>
      <c r="AI1" s="15"/>
      <c r="AJ1" s="15"/>
      <c r="AK1" s="15"/>
      <c r="AL1" s="14"/>
    </row>
    <row r="2" spans="1:38" ht="54" customHeight="1" x14ac:dyDescent="0.25">
      <c r="A2" s="250" t="s">
        <v>421</v>
      </c>
      <c r="B2" s="250"/>
      <c r="C2" s="250"/>
      <c r="D2" s="250"/>
      <c r="E2" s="250"/>
      <c r="F2" s="250"/>
      <c r="G2" s="250"/>
      <c r="H2" s="250"/>
      <c r="I2" s="250"/>
      <c r="J2" s="250"/>
      <c r="K2" s="15"/>
      <c r="L2" s="15"/>
      <c r="M2" s="15"/>
      <c r="N2" s="15"/>
      <c r="O2" s="15"/>
      <c r="P2" s="15"/>
      <c r="Q2" s="15"/>
      <c r="R2" s="15"/>
      <c r="S2" s="15"/>
      <c r="T2" s="15"/>
      <c r="U2" s="15"/>
      <c r="V2" s="14"/>
      <c r="W2" s="15"/>
      <c r="X2" s="15"/>
      <c r="Y2" s="15"/>
      <c r="Z2" s="15"/>
      <c r="AA2" s="14"/>
      <c r="AB2" s="15"/>
      <c r="AC2" s="15"/>
      <c r="AD2" s="15"/>
      <c r="AE2" s="15"/>
      <c r="AF2" s="14"/>
      <c r="AG2" s="15"/>
      <c r="AH2" s="15"/>
      <c r="AI2" s="15"/>
      <c r="AJ2" s="15"/>
      <c r="AK2" s="15"/>
      <c r="AL2" s="14"/>
    </row>
    <row r="3" spans="1:38" x14ac:dyDescent="0.25">
      <c r="A3" s="342" t="s">
        <v>423</v>
      </c>
      <c r="B3" s="342"/>
      <c r="C3" s="342"/>
      <c r="D3" s="342"/>
      <c r="E3" s="342"/>
      <c r="F3" s="342"/>
      <c r="G3" s="342"/>
      <c r="H3" s="342"/>
      <c r="I3" s="342"/>
      <c r="J3" s="342"/>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row>
    <row r="4" spans="1:38" ht="18.75" thickBot="1" x14ac:dyDescent="0.3">
      <c r="A4" s="46"/>
      <c r="B4" s="46"/>
      <c r="C4" s="46"/>
      <c r="D4" s="46"/>
      <c r="E4" s="46"/>
      <c r="F4" s="46"/>
      <c r="G4" s="46"/>
      <c r="H4" s="46"/>
      <c r="I4" s="46"/>
      <c r="J4" s="46"/>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row>
    <row r="5" spans="1:38" ht="18.75" thickBot="1" x14ac:dyDescent="0.3">
      <c r="A5" s="251" t="s">
        <v>1</v>
      </c>
      <c r="B5" s="251" t="s">
        <v>424</v>
      </c>
      <c r="C5" s="339">
        <v>2021</v>
      </c>
      <c r="D5" s="340"/>
      <c r="E5" s="340"/>
      <c r="F5" s="340"/>
      <c r="G5" s="341"/>
      <c r="H5" s="339">
        <v>2022</v>
      </c>
      <c r="I5" s="340"/>
      <c r="J5" s="340"/>
      <c r="K5" s="340"/>
      <c r="L5" s="341"/>
      <c r="M5" s="339">
        <v>2023</v>
      </c>
      <c r="N5" s="340"/>
      <c r="O5" s="340"/>
      <c r="P5" s="340"/>
      <c r="Q5" s="341"/>
      <c r="R5" s="339">
        <v>2024</v>
      </c>
      <c r="S5" s="340"/>
      <c r="T5" s="340"/>
      <c r="U5" s="340"/>
      <c r="V5" s="341"/>
      <c r="W5" s="339">
        <v>2025</v>
      </c>
      <c r="X5" s="340"/>
      <c r="Y5" s="340"/>
      <c r="Z5" s="340"/>
      <c r="AA5" s="341"/>
      <c r="AB5" s="339">
        <v>2026</v>
      </c>
      <c r="AC5" s="340"/>
      <c r="AD5" s="340"/>
      <c r="AE5" s="340"/>
      <c r="AF5" s="341"/>
      <c r="AG5" s="339">
        <v>2027</v>
      </c>
      <c r="AH5" s="340"/>
      <c r="AI5" s="340"/>
      <c r="AJ5" s="340"/>
      <c r="AK5" s="341"/>
      <c r="AL5" s="251" t="s">
        <v>51</v>
      </c>
    </row>
    <row r="6" spans="1:38" ht="18.75" thickBot="1" x14ac:dyDescent="0.3">
      <c r="A6" s="252"/>
      <c r="B6" s="252"/>
      <c r="C6" s="339" t="s">
        <v>37</v>
      </c>
      <c r="D6" s="340"/>
      <c r="E6" s="340"/>
      <c r="F6" s="340"/>
      <c r="G6" s="341"/>
      <c r="H6" s="339" t="s">
        <v>37</v>
      </c>
      <c r="I6" s="340"/>
      <c r="J6" s="340"/>
      <c r="K6" s="340"/>
      <c r="L6" s="341"/>
      <c r="M6" s="339" t="s">
        <v>37</v>
      </c>
      <c r="N6" s="340"/>
      <c r="O6" s="340"/>
      <c r="P6" s="340"/>
      <c r="Q6" s="341"/>
      <c r="R6" s="339" t="s">
        <v>37</v>
      </c>
      <c r="S6" s="340"/>
      <c r="T6" s="340"/>
      <c r="U6" s="340"/>
      <c r="V6" s="341"/>
      <c r="W6" s="339" t="s">
        <v>37</v>
      </c>
      <c r="X6" s="340"/>
      <c r="Y6" s="340"/>
      <c r="Z6" s="340"/>
      <c r="AA6" s="341"/>
      <c r="AB6" s="339" t="s">
        <v>37</v>
      </c>
      <c r="AC6" s="340"/>
      <c r="AD6" s="340"/>
      <c r="AE6" s="340"/>
      <c r="AF6" s="341"/>
      <c r="AG6" s="339" t="s">
        <v>37</v>
      </c>
      <c r="AH6" s="340"/>
      <c r="AI6" s="340"/>
      <c r="AJ6" s="340"/>
      <c r="AK6" s="341"/>
      <c r="AL6" s="252"/>
    </row>
    <row r="7" spans="1:38" ht="108.75" thickBot="1" x14ac:dyDescent="0.3">
      <c r="A7" s="253"/>
      <c r="B7" s="253"/>
      <c r="C7" s="42" t="s">
        <v>2</v>
      </c>
      <c r="D7" s="42" t="s">
        <v>3</v>
      </c>
      <c r="E7" s="42" t="s">
        <v>40</v>
      </c>
      <c r="F7" s="42" t="s">
        <v>42</v>
      </c>
      <c r="G7" s="42" t="s">
        <v>44</v>
      </c>
      <c r="H7" s="42" t="s">
        <v>2</v>
      </c>
      <c r="I7" s="42" t="s">
        <v>3</v>
      </c>
      <c r="J7" s="42" t="s">
        <v>40</v>
      </c>
      <c r="K7" s="42" t="s">
        <v>42</v>
      </c>
      <c r="L7" s="42" t="s">
        <v>44</v>
      </c>
      <c r="M7" s="42" t="s">
        <v>2</v>
      </c>
      <c r="N7" s="42" t="s">
        <v>3</v>
      </c>
      <c r="O7" s="42" t="s">
        <v>40</v>
      </c>
      <c r="P7" s="42" t="s">
        <v>42</v>
      </c>
      <c r="Q7" s="42" t="s">
        <v>50</v>
      </c>
      <c r="R7" s="42" t="s">
        <v>2</v>
      </c>
      <c r="S7" s="42" t="s">
        <v>3</v>
      </c>
      <c r="T7" s="42" t="s">
        <v>40</v>
      </c>
      <c r="U7" s="42" t="s">
        <v>42</v>
      </c>
      <c r="V7" s="42" t="s">
        <v>44</v>
      </c>
      <c r="W7" s="42" t="s">
        <v>2</v>
      </c>
      <c r="X7" s="42" t="s">
        <v>3</v>
      </c>
      <c r="Y7" s="42" t="s">
        <v>40</v>
      </c>
      <c r="Z7" s="42" t="s">
        <v>42</v>
      </c>
      <c r="AA7" s="42" t="s">
        <v>44</v>
      </c>
      <c r="AB7" s="42" t="s">
        <v>2</v>
      </c>
      <c r="AC7" s="42" t="s">
        <v>3</v>
      </c>
      <c r="AD7" s="42" t="s">
        <v>40</v>
      </c>
      <c r="AE7" s="42" t="s">
        <v>42</v>
      </c>
      <c r="AF7" s="42" t="s">
        <v>50</v>
      </c>
      <c r="AG7" s="42" t="s">
        <v>2</v>
      </c>
      <c r="AH7" s="42" t="s">
        <v>3</v>
      </c>
      <c r="AI7" s="42" t="s">
        <v>40</v>
      </c>
      <c r="AJ7" s="42" t="s">
        <v>42</v>
      </c>
      <c r="AK7" s="42" t="s">
        <v>50</v>
      </c>
      <c r="AL7" s="253"/>
    </row>
    <row r="8" spans="1:38" ht="18.75" thickBot="1" x14ac:dyDescent="0.3">
      <c r="A8" s="271" t="s">
        <v>211</v>
      </c>
      <c r="B8" s="331"/>
      <c r="C8" s="43">
        <f>SUM(C9:C177)</f>
        <v>5462976</v>
      </c>
      <c r="D8" s="43">
        <f>SUM(D9:D177)</f>
        <v>13584807</v>
      </c>
      <c r="E8" s="43">
        <f>SUM(E9:E177)</f>
        <v>4467979</v>
      </c>
      <c r="F8" s="43">
        <f t="shared" ref="F8:J8" si="0">SUM(F9:F177)</f>
        <v>2659283</v>
      </c>
      <c r="G8" s="43">
        <f t="shared" si="0"/>
        <v>26175045</v>
      </c>
      <c r="H8" s="43">
        <f t="shared" si="0"/>
        <v>30127574.600000005</v>
      </c>
      <c r="I8" s="43">
        <f t="shared" si="0"/>
        <v>23439333.799999997</v>
      </c>
      <c r="J8" s="43">
        <f t="shared" si="0"/>
        <v>7083675.1799999997</v>
      </c>
      <c r="K8" s="43">
        <f>SUM(K9:K177)</f>
        <v>6197531</v>
      </c>
      <c r="L8" s="43">
        <f>SUM(H8:J8:K8)</f>
        <v>66848114.580000006</v>
      </c>
      <c r="M8" s="43">
        <f>SUM(M9:M177)</f>
        <v>19819889</v>
      </c>
      <c r="N8" s="43">
        <f>SUM(N9:N177)</f>
        <v>3645021</v>
      </c>
      <c r="O8" s="43">
        <f>SUM(O9:O177)</f>
        <v>2481554</v>
      </c>
      <c r="P8" s="43">
        <f t="shared" ref="P8:T8" si="1">SUM(P9:P177)</f>
        <v>1950720</v>
      </c>
      <c r="Q8" s="43">
        <f t="shared" si="1"/>
        <v>27072184</v>
      </c>
      <c r="R8" s="43">
        <f t="shared" si="1"/>
        <v>37346466</v>
      </c>
      <c r="S8" s="43">
        <f t="shared" si="1"/>
        <v>1575000</v>
      </c>
      <c r="T8" s="43">
        <f t="shared" si="1"/>
        <v>5100000</v>
      </c>
      <c r="U8" s="43">
        <f t="shared" ref="U8:Y8" si="2">SUM(U9:U177)</f>
        <v>0</v>
      </c>
      <c r="V8" s="43">
        <f t="shared" si="2"/>
        <v>44021466</v>
      </c>
      <c r="W8" s="43">
        <f t="shared" si="2"/>
        <v>4730000</v>
      </c>
      <c r="X8" s="43">
        <f t="shared" si="2"/>
        <v>0</v>
      </c>
      <c r="Y8" s="43">
        <f t="shared" si="2"/>
        <v>0</v>
      </c>
      <c r="Z8" s="43">
        <f>SUM(Z9:Z177)</f>
        <v>0</v>
      </c>
      <c r="AA8" s="43">
        <f>SUM(W8:Y8:Z8)</f>
        <v>4730000</v>
      </c>
      <c r="AB8" s="43">
        <f>SUM(AB9:AB177)</f>
        <v>3920000</v>
      </c>
      <c r="AC8" s="43">
        <f>SUM(AC9:AC177)</f>
        <v>0</v>
      </c>
      <c r="AD8" s="43">
        <f>SUM(AD9:AD177)</f>
        <v>0</v>
      </c>
      <c r="AE8" s="43">
        <f t="shared" ref="AE8:AI8" si="3">SUM(AE9:AE177)</f>
        <v>0</v>
      </c>
      <c r="AF8" s="43">
        <f t="shared" si="3"/>
        <v>180000</v>
      </c>
      <c r="AG8" s="43">
        <f t="shared" si="3"/>
        <v>1941550</v>
      </c>
      <c r="AH8" s="43">
        <f t="shared" si="3"/>
        <v>0</v>
      </c>
      <c r="AI8" s="43">
        <f t="shared" si="3"/>
        <v>79000</v>
      </c>
      <c r="AJ8" s="43">
        <f>SUM(AJ9:AJ177)</f>
        <v>0</v>
      </c>
      <c r="AK8" s="43">
        <f>SUM(AK9:AK177)</f>
        <v>2020550</v>
      </c>
      <c r="AL8" s="43">
        <f>SUM(G8+L8+Q8)</f>
        <v>120095343.58000001</v>
      </c>
    </row>
    <row r="9" spans="1:38" s="7" customFormat="1" ht="36" x14ac:dyDescent="0.25">
      <c r="A9" s="54"/>
      <c r="B9" s="49" t="s">
        <v>425</v>
      </c>
      <c r="C9" s="52">
        <f>'1.priorit.'!F5</f>
        <v>1093811</v>
      </c>
      <c r="D9" s="52">
        <f>'1.priorit.'!G5</f>
        <v>0</v>
      </c>
      <c r="E9" s="52">
        <f>'1.priorit.'!H5</f>
        <v>125000</v>
      </c>
      <c r="F9" s="52">
        <f>'1.priorit.'!J5</f>
        <v>280400</v>
      </c>
      <c r="G9" s="52">
        <f>'1.priorit.'!L5</f>
        <v>1499211</v>
      </c>
      <c r="H9" s="52">
        <f>'1.priorit.'!M5</f>
        <v>4666756</v>
      </c>
      <c r="I9" s="52">
        <f>'1.priorit.'!N5</f>
        <v>0</v>
      </c>
      <c r="J9" s="52">
        <f>'1.priorit.'!O5</f>
        <v>3780000</v>
      </c>
      <c r="K9" s="52">
        <f>'1.priorit.'!Q5</f>
        <v>306400</v>
      </c>
      <c r="L9" s="52">
        <f>'1.priorit.'!S5</f>
        <v>8753156</v>
      </c>
      <c r="M9" s="52">
        <f>'1.priorit.'!T5</f>
        <v>5181040</v>
      </c>
      <c r="N9" s="52">
        <f>'1.priorit.'!U5</f>
        <v>2267021</v>
      </c>
      <c r="O9" s="52">
        <f>'1.priorit.'!V5</f>
        <v>12000</v>
      </c>
      <c r="P9" s="52">
        <f>'1.priorit.'!X5</f>
        <v>40000</v>
      </c>
      <c r="Q9" s="52">
        <f>'1.priorit.'!Z5</f>
        <v>6830061</v>
      </c>
      <c r="R9" s="52">
        <f>'1.priorit.'!AA5</f>
        <v>4155000</v>
      </c>
      <c r="S9" s="52">
        <f>'1.priorit.'!AB5</f>
        <v>1575000</v>
      </c>
      <c r="T9" s="52">
        <f>'1.priorit.'!AC5</f>
        <v>5100000</v>
      </c>
      <c r="U9" s="52">
        <f>'1.priorit.'!AE5</f>
        <v>0</v>
      </c>
      <c r="V9" s="52">
        <f>'1.priorit.'!AG5</f>
        <v>10830000</v>
      </c>
      <c r="W9" s="52">
        <f>'1.priorit.'!AH5</f>
        <v>4580000</v>
      </c>
      <c r="X9" s="52">
        <f>'1.priorit.'!AI5</f>
        <v>0</v>
      </c>
      <c r="Y9" s="52">
        <f>'1.priorit.'!AJ5</f>
        <v>0</v>
      </c>
      <c r="Z9" s="52">
        <f>'1.priorit.'!AL5</f>
        <v>0</v>
      </c>
      <c r="AA9" s="52">
        <f>'1.priorit.'!AN5</f>
        <v>4580000</v>
      </c>
      <c r="AB9" s="52">
        <f>'1.priorit.'!AO5</f>
        <v>3840000</v>
      </c>
      <c r="AC9" s="52">
        <f>'1.priorit.'!AP5</f>
        <v>0</v>
      </c>
      <c r="AD9" s="52">
        <f>'1.priorit.'!AQ5</f>
        <v>0</v>
      </c>
      <c r="AE9" s="52">
        <f>'1.priorit.'!AS5</f>
        <v>0</v>
      </c>
      <c r="AF9" s="52">
        <f>'1.priorit.'!AU5</f>
        <v>100000</v>
      </c>
      <c r="AG9" s="52">
        <f>'1.priorit.'!AV5</f>
        <v>100000</v>
      </c>
      <c r="AH9" s="52">
        <f>'1.priorit.'!AW5</f>
        <v>0</v>
      </c>
      <c r="AI9" s="52">
        <f>'1.priorit.'!AX5</f>
        <v>0</v>
      </c>
      <c r="AJ9" s="52">
        <f>'1.priorit.'!AZ5</f>
        <v>0</v>
      </c>
      <c r="AK9" s="52">
        <f>'1.priorit.'!BB5</f>
        <v>100000</v>
      </c>
      <c r="AL9" s="52">
        <f>'1.priorit.'!BC5</f>
        <v>17082428</v>
      </c>
    </row>
    <row r="10" spans="1:38" ht="36" x14ac:dyDescent="0.25">
      <c r="A10" s="50"/>
      <c r="B10" s="51" t="s">
        <v>426</v>
      </c>
      <c r="C10" s="53">
        <f>'2.priorit.'!F5</f>
        <v>3838213</v>
      </c>
      <c r="D10" s="53">
        <f>'2.priorit.'!G5</f>
        <v>13584807</v>
      </c>
      <c r="E10" s="53">
        <f>'2.priorit.'!H5</f>
        <v>4342979</v>
      </c>
      <c r="F10" s="53">
        <f>'2.priorit.'!J5</f>
        <v>2378883</v>
      </c>
      <c r="G10" s="53">
        <f>'2.priorit.'!L5</f>
        <v>24144882</v>
      </c>
      <c r="H10" s="53">
        <f>'2.priorit.'!M5</f>
        <v>24384345.800000004</v>
      </c>
      <c r="I10" s="53">
        <f>'2.priorit.'!N5</f>
        <v>23439333.799999997</v>
      </c>
      <c r="J10" s="53">
        <f>'2.priorit.'!O5</f>
        <v>3235520</v>
      </c>
      <c r="K10" s="53">
        <f>'2.priorit.'!Q5</f>
        <v>5391131</v>
      </c>
      <c r="L10" s="53">
        <f>'2.priorit.'!S5</f>
        <v>56450330.600000001</v>
      </c>
      <c r="M10" s="53">
        <f>'2.priorit.'!T5</f>
        <v>12797299</v>
      </c>
      <c r="N10" s="53">
        <f>'2.priorit.'!U5</f>
        <v>1378000</v>
      </c>
      <c r="O10" s="53">
        <f>'2.priorit.'!V5</f>
        <v>2390554</v>
      </c>
      <c r="P10" s="53">
        <f>'2.priorit.'!X5</f>
        <v>1910720</v>
      </c>
      <c r="Q10" s="53">
        <f>'2.priorit.'!Z5</f>
        <v>18321573</v>
      </c>
      <c r="R10" s="53">
        <f>'2.priorit.'!AA5</f>
        <v>33121466</v>
      </c>
      <c r="S10" s="53">
        <f>'2.priorit.'!AB5</f>
        <v>0</v>
      </c>
      <c r="T10" s="53">
        <f>'2.priorit.'!AC5</f>
        <v>0</v>
      </c>
      <c r="U10" s="53">
        <f>'2.priorit.'!AE5</f>
        <v>0</v>
      </c>
      <c r="V10" s="53">
        <f>'2.priorit.'!AG5</f>
        <v>33121466</v>
      </c>
      <c r="W10" s="53">
        <f>'2.priorit.'!AH5</f>
        <v>0</v>
      </c>
      <c r="X10" s="53">
        <f>'2.priorit.'!AI5</f>
        <v>0</v>
      </c>
      <c r="Y10" s="53">
        <f>'2.priorit.'!AJ5</f>
        <v>0</v>
      </c>
      <c r="Z10" s="53">
        <f>'2.priorit.'!AL5</f>
        <v>0</v>
      </c>
      <c r="AA10" s="53">
        <f>'2.priorit.'!AN5</f>
        <v>0</v>
      </c>
      <c r="AB10" s="53">
        <f>'2.priorit.'!AO5</f>
        <v>0</v>
      </c>
      <c r="AC10" s="53">
        <f>'2.priorit.'!AP5</f>
        <v>0</v>
      </c>
      <c r="AD10" s="53">
        <f>'2.priorit.'!AQ5</f>
        <v>0</v>
      </c>
      <c r="AE10" s="53">
        <f>'2.priorit.'!AS5</f>
        <v>0</v>
      </c>
      <c r="AF10" s="53">
        <f>'2.priorit.'!AU5</f>
        <v>0</v>
      </c>
      <c r="AG10" s="53">
        <f>'2.priorit.'!AV5</f>
        <v>0</v>
      </c>
      <c r="AH10" s="53">
        <f>'2.priorit.'!AW5</f>
        <v>0</v>
      </c>
      <c r="AI10" s="53">
        <f>'2.priorit.'!AX5</f>
        <v>0</v>
      </c>
      <c r="AJ10" s="53">
        <f>'2.priorit.'!AZ5</f>
        <v>0</v>
      </c>
      <c r="AK10" s="53">
        <f>'2.priorit.'!BB5</f>
        <v>0</v>
      </c>
      <c r="AL10" s="53">
        <f>'2.priorit.'!BC5</f>
        <v>98916785.599999994</v>
      </c>
    </row>
    <row r="11" spans="1:38" ht="49.5" customHeight="1" x14ac:dyDescent="0.25">
      <c r="A11" s="50"/>
      <c r="B11" s="51" t="s">
        <v>427</v>
      </c>
      <c r="C11" s="53">
        <f>'3.priorit.'!F5</f>
        <v>157346</v>
      </c>
      <c r="D11" s="53">
        <f>'3.priorit.'!G5</f>
        <v>0</v>
      </c>
      <c r="E11" s="53">
        <f>'3.priorit.'!H5</f>
        <v>0</v>
      </c>
      <c r="F11" s="53">
        <f>'3.priorit.'!J5</f>
        <v>0</v>
      </c>
      <c r="G11" s="53">
        <f>'3.priorit.'!L5</f>
        <v>157346</v>
      </c>
      <c r="H11" s="53">
        <f>'3.priorit.'!M5</f>
        <v>702572.8</v>
      </c>
      <c r="I11" s="53">
        <f>'3.priorit.'!N5</f>
        <v>0</v>
      </c>
      <c r="J11" s="53">
        <f>'3.priorit.'!O5</f>
        <v>68155.179999999993</v>
      </c>
      <c r="K11" s="53">
        <f>'3.priorit.'!Q5</f>
        <v>500000</v>
      </c>
      <c r="L11" s="53">
        <f>'3.priorit.'!S5</f>
        <v>1270727.98</v>
      </c>
      <c r="M11" s="53">
        <f>'3.priorit.'!T5</f>
        <v>1841550</v>
      </c>
      <c r="N11" s="53">
        <f>'3.priorit.'!U5</f>
        <v>0</v>
      </c>
      <c r="O11" s="53">
        <f>'3.priorit.'!V5</f>
        <v>79000</v>
      </c>
      <c r="P11" s="53">
        <f>'3.priorit.'!X5</f>
        <v>0</v>
      </c>
      <c r="Q11" s="53">
        <f>'3.priorit.'!Z5</f>
        <v>1920550</v>
      </c>
      <c r="R11" s="53">
        <f>'3.priorit.'!AA5</f>
        <v>70000</v>
      </c>
      <c r="S11" s="53">
        <f>'3.priorit.'!AB5</f>
        <v>0</v>
      </c>
      <c r="T11" s="53">
        <f>'3.priorit.'!AC5</f>
        <v>0</v>
      </c>
      <c r="U11" s="53">
        <f>'3.priorit.'!AE5</f>
        <v>0</v>
      </c>
      <c r="V11" s="53">
        <f>'3.priorit.'!AG5</f>
        <v>70000</v>
      </c>
      <c r="W11" s="53">
        <f>'3.priorit.'!AH5</f>
        <v>150000</v>
      </c>
      <c r="X11" s="53">
        <f>'3.priorit.'!AI5</f>
        <v>0</v>
      </c>
      <c r="Y11" s="53">
        <f>'3.priorit.'!AJ5</f>
        <v>0</v>
      </c>
      <c r="Z11" s="53">
        <f>'3.priorit.'!AL5</f>
        <v>0</v>
      </c>
      <c r="AA11" s="53">
        <f>'3.priorit.'!AN5</f>
        <v>150000</v>
      </c>
      <c r="AB11" s="53">
        <f>'3.priorit.'!AO5</f>
        <v>80000</v>
      </c>
      <c r="AC11" s="53">
        <f>'3.priorit.'!AP5</f>
        <v>0</v>
      </c>
      <c r="AD11" s="53">
        <f>'3.priorit.'!AQ5</f>
        <v>0</v>
      </c>
      <c r="AE11" s="53">
        <f>'3.priorit.'!AS5</f>
        <v>0</v>
      </c>
      <c r="AF11" s="53">
        <f>'3.priorit.'!AU5</f>
        <v>80000</v>
      </c>
      <c r="AG11" s="53">
        <f>'3.priorit.'!AV5</f>
        <v>1841550</v>
      </c>
      <c r="AH11" s="53">
        <f>'3.priorit.'!AW5</f>
        <v>0</v>
      </c>
      <c r="AI11" s="53">
        <f>'3.priorit.'!AX5</f>
        <v>79000</v>
      </c>
      <c r="AJ11" s="53">
        <f>'3.priorit.'!AZ5</f>
        <v>0</v>
      </c>
      <c r="AK11" s="53">
        <f>'3.priorit.'!BB5</f>
        <v>1920550</v>
      </c>
      <c r="AL11" s="53">
        <f>'3.priorit.'!BC5</f>
        <v>3348623.98</v>
      </c>
    </row>
    <row r="12" spans="1:38" ht="36" x14ac:dyDescent="0.25">
      <c r="A12" s="50"/>
      <c r="B12" s="51" t="s">
        <v>428</v>
      </c>
      <c r="C12" s="53">
        <f>'4.priorit.'!F7</f>
        <v>373606</v>
      </c>
      <c r="D12" s="53">
        <f>'4.priorit.'!G7</f>
        <v>0</v>
      </c>
      <c r="E12" s="53">
        <f>'4.priorit.'!H7</f>
        <v>0</v>
      </c>
      <c r="F12" s="53">
        <f>'4.priorit.'!J7</f>
        <v>0</v>
      </c>
      <c r="G12" s="53">
        <f>'4.priorit.'!L7</f>
        <v>373606</v>
      </c>
      <c r="H12" s="53">
        <f>'4.priorit.'!M7</f>
        <v>373900</v>
      </c>
      <c r="I12" s="53">
        <f>'4.priorit.'!N7</f>
        <v>0</v>
      </c>
      <c r="J12" s="53">
        <f>'4.priorit.'!O7</f>
        <v>0</v>
      </c>
      <c r="K12" s="53">
        <f>'4.priorit.'!Q7</f>
        <v>0</v>
      </c>
      <c r="L12" s="53">
        <f>'4.priorit.'!S7</f>
        <v>373900</v>
      </c>
      <c r="M12" s="53">
        <f>'4.priorit.'!T7</f>
        <v>0</v>
      </c>
      <c r="N12" s="53">
        <f>'4.priorit.'!U7</f>
        <v>0</v>
      </c>
      <c r="O12" s="53">
        <f>'4.priorit.'!V7</f>
        <v>0</v>
      </c>
      <c r="P12" s="53">
        <f>'4.priorit.'!X7</f>
        <v>0</v>
      </c>
      <c r="Q12" s="53">
        <f>'4.priorit.'!Z7</f>
        <v>0</v>
      </c>
      <c r="R12" s="53">
        <f>'4.priorit.'!AA7</f>
        <v>0</v>
      </c>
      <c r="S12" s="53">
        <f>'4.priorit.'!AB7</f>
        <v>0</v>
      </c>
      <c r="T12" s="53">
        <f>'4.priorit.'!AC7</f>
        <v>0</v>
      </c>
      <c r="U12" s="53">
        <f>'4.priorit.'!AE7</f>
        <v>0</v>
      </c>
      <c r="V12" s="53">
        <f>'4.priorit.'!AG7</f>
        <v>0</v>
      </c>
      <c r="W12" s="53">
        <f>'4.priorit.'!AH7</f>
        <v>0</v>
      </c>
      <c r="X12" s="53">
        <f>'4.priorit.'!AI7</f>
        <v>0</v>
      </c>
      <c r="Y12" s="53">
        <f>'4.priorit.'!AJ7</f>
        <v>0</v>
      </c>
      <c r="Z12" s="53">
        <f>'4.priorit.'!AL7</f>
        <v>0</v>
      </c>
      <c r="AA12" s="53">
        <f>'4.priorit.'!AN7</f>
        <v>0</v>
      </c>
      <c r="AB12" s="53">
        <f>'4.priorit.'!AO7</f>
        <v>0</v>
      </c>
      <c r="AC12" s="53">
        <f>'4.priorit.'!AP7</f>
        <v>0</v>
      </c>
      <c r="AD12" s="53">
        <f>'4.priorit.'!AQ7</f>
        <v>0</v>
      </c>
      <c r="AE12" s="53">
        <f>'4.priorit.'!AS7</f>
        <v>0</v>
      </c>
      <c r="AF12" s="53">
        <f>'4.priorit.'!AU7</f>
        <v>0</v>
      </c>
      <c r="AG12" s="53">
        <f>'4.priorit.'!AV7</f>
        <v>0</v>
      </c>
      <c r="AH12" s="53">
        <f>'4.priorit.'!AW7</f>
        <v>0</v>
      </c>
      <c r="AI12" s="53">
        <f>'4.priorit.'!AX7</f>
        <v>0</v>
      </c>
      <c r="AJ12" s="53">
        <f>'4.priorit.'!AZ7</f>
        <v>0</v>
      </c>
      <c r="AK12" s="53">
        <f>'4.priorit.'!BB7</f>
        <v>0</v>
      </c>
      <c r="AL12" s="53">
        <f>'4.priorit.'!BC7</f>
        <v>747506</v>
      </c>
    </row>
  </sheetData>
  <mergeCells count="20">
    <mergeCell ref="A2:J2"/>
    <mergeCell ref="A8:B8"/>
    <mergeCell ref="C6:G6"/>
    <mergeCell ref="H6:L6"/>
    <mergeCell ref="M6:Q6"/>
    <mergeCell ref="AG5:AK5"/>
    <mergeCell ref="AL5:AL7"/>
    <mergeCell ref="AG6:AK6"/>
    <mergeCell ref="A3:J3"/>
    <mergeCell ref="A5:A7"/>
    <mergeCell ref="B5:B7"/>
    <mergeCell ref="C5:G5"/>
    <mergeCell ref="H5:L5"/>
    <mergeCell ref="R6:V6"/>
    <mergeCell ref="W6:AA6"/>
    <mergeCell ref="AB6:AF6"/>
    <mergeCell ref="M5:Q5"/>
    <mergeCell ref="R5:V5"/>
    <mergeCell ref="W5:AA5"/>
    <mergeCell ref="AB5:AF5"/>
  </mergeCells>
  <pageMargins left="0.25" right="0.25" top="0.75" bottom="0.75" header="0.3" footer="0.3"/>
  <pageSetup paperSize="8" scale="3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6"/>
  <sheetViews>
    <sheetView zoomScale="85" zoomScaleNormal="85" workbookViewId="0">
      <selection activeCell="F52" sqref="F52"/>
    </sheetView>
  </sheetViews>
  <sheetFormatPr defaultColWidth="9.140625" defaultRowHeight="18" x14ac:dyDescent="0.25"/>
  <cols>
    <col min="1" max="1" width="9.140625" style="5"/>
    <col min="2" max="2" width="23.140625" style="5" customWidth="1"/>
    <col min="3" max="3" width="19.5703125" style="5" customWidth="1"/>
    <col min="4" max="4" width="30.42578125" style="5" customWidth="1"/>
    <col min="5" max="5" width="18.28515625" style="5" customWidth="1"/>
    <col min="6" max="6" width="150.5703125" style="5" customWidth="1"/>
    <col min="7" max="7" width="33.140625" style="5" customWidth="1"/>
    <col min="8" max="8" width="33.5703125" style="5" customWidth="1"/>
    <col min="9" max="9" width="19.28515625" style="5" customWidth="1"/>
    <col min="10" max="16384" width="9.140625" style="5"/>
  </cols>
  <sheetData>
    <row r="1" spans="1:15" x14ac:dyDescent="0.25">
      <c r="A1" s="343" t="s">
        <v>268</v>
      </c>
      <c r="B1" s="344"/>
      <c r="C1" s="344"/>
      <c r="D1" s="344"/>
      <c r="E1" s="344"/>
      <c r="F1" s="344"/>
      <c r="G1" s="344"/>
      <c r="H1" s="344"/>
      <c r="I1" s="136"/>
      <c r="J1" s="136"/>
      <c r="K1" s="136"/>
      <c r="L1" s="136"/>
      <c r="M1" s="136"/>
      <c r="N1" s="136"/>
      <c r="O1" s="136"/>
    </row>
    <row r="2" spans="1:15" x14ac:dyDescent="0.25">
      <c r="A2" s="345" t="s">
        <v>269</v>
      </c>
      <c r="B2" s="346"/>
      <c r="C2" s="346"/>
      <c r="D2" s="346"/>
      <c r="E2" s="346"/>
      <c r="F2" s="346"/>
      <c r="G2" s="346"/>
      <c r="H2" s="346"/>
      <c r="I2" s="137"/>
      <c r="J2" s="137"/>
      <c r="K2" s="137"/>
      <c r="L2" s="137"/>
      <c r="M2" s="137"/>
      <c r="N2" s="137"/>
      <c r="O2" s="137"/>
    </row>
    <row r="4" spans="1:15" ht="54" x14ac:dyDescent="0.25">
      <c r="A4" s="138" t="s">
        <v>47</v>
      </c>
      <c r="B4" s="138" t="s">
        <v>270</v>
      </c>
      <c r="C4" s="138" t="s">
        <v>271</v>
      </c>
      <c r="D4" s="138" t="s">
        <v>272</v>
      </c>
      <c r="E4" s="138" t="s">
        <v>273</v>
      </c>
      <c r="F4" s="138" t="s">
        <v>274</v>
      </c>
      <c r="G4" s="138" t="s">
        <v>275</v>
      </c>
      <c r="H4" s="138" t="s">
        <v>276</v>
      </c>
    </row>
    <row r="5" spans="1:15" x14ac:dyDescent="0.25">
      <c r="A5" s="25">
        <v>1</v>
      </c>
      <c r="B5" s="139"/>
      <c r="C5" s="25"/>
      <c r="D5" s="25"/>
      <c r="E5" s="25"/>
      <c r="F5" s="139"/>
      <c r="G5" s="25"/>
      <c r="H5" s="140"/>
    </row>
    <row r="6" spans="1:15" ht="92.25" customHeight="1" x14ac:dyDescent="0.25">
      <c r="A6" s="141">
        <v>2</v>
      </c>
      <c r="B6" s="142"/>
      <c r="C6" s="141"/>
      <c r="D6" s="141"/>
      <c r="E6" s="141"/>
      <c r="F6" s="142"/>
      <c r="G6" s="141"/>
      <c r="H6" s="143"/>
    </row>
  </sheetData>
  <mergeCells count="2">
    <mergeCell ref="A1:H1"/>
    <mergeCell ref="A2:H2"/>
  </mergeCells>
  <pageMargins left="0.7" right="0.7" top="0.75" bottom="0.75" header="0.3" footer="0.3"/>
  <pageSetup paperSize="9"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6</vt:i4>
      </vt:variant>
    </vt:vector>
  </HeadingPairs>
  <TitlesOfParts>
    <vt:vector size="6" baseType="lpstr">
      <vt:lpstr>1.priorit.</vt:lpstr>
      <vt:lpstr>2.priorit.</vt:lpstr>
      <vt:lpstr>3.priorit.</vt:lpstr>
      <vt:lpstr>4.priorit.</vt:lpstr>
      <vt:lpstr>Kopa_finanses</vt:lpstr>
      <vt:lpstr>Pielikums</vt:lpstr>
    </vt:vector>
  </TitlesOfParts>
  <Company>MultiDVD Team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Cilda</dc:creator>
  <cp:lastModifiedBy>Jevgēnijs Duboks</cp:lastModifiedBy>
  <cp:lastPrinted>2021-11-15T06:35:50Z</cp:lastPrinted>
  <dcterms:created xsi:type="dcterms:W3CDTF">2018-05-28T06:38:28Z</dcterms:created>
  <dcterms:modified xsi:type="dcterms:W3CDTF">2021-11-15T06:37:34Z</dcterms:modified>
</cp:coreProperties>
</file>